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comments2.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comments3.xml" ContentType="application/vnd.openxmlformats-officedocument.spreadsheetml.comments+xml"/>
  <Override PartName="/xl/drawings/drawing5.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LAN DE ACCION A 30 DE SEPTIEMBRE DE 2023\"/>
    </mc:Choice>
  </mc:AlternateContent>
  <bookViews>
    <workbookView xWindow="0" yWindow="0" windowWidth="21600" windowHeight="7530" tabRatio="597" firstSheet="6" activeTab="9"/>
  </bookViews>
  <sheets>
    <sheet name="DIR JUSTICIA" sheetId="1" r:id="rId1"/>
    <sheet name="CONTRATOS JUSTICIA" sheetId="9" r:id="rId2"/>
    <sheet name="DESPACHO-GOBIERNO (3)" sheetId="3" r:id="rId3"/>
    <sheet name="RELACION CONTRATOS SEGURI" sheetId="7" r:id="rId4"/>
    <sheet name="CAPA (2)" sheetId="4" r:id="rId5"/>
    <sheet name="CONTRATOS CAPA" sheetId="8" r:id="rId6"/>
    <sheet name="DIR.PARTICIPACIÓN (2)" sheetId="5" r:id="rId7"/>
    <sheet name="CONTRATOS PARTICI" sheetId="6" r:id="rId8"/>
    <sheet name="DIR. ESPACIO PÚBLICO" sheetId="11" r:id="rId9"/>
    <sheet name="CONTRATOS ESPACIO P" sheetId="10" r:id="rId10"/>
  </sheets>
  <externalReferences>
    <externalReference r:id="rId11"/>
    <externalReference r:id="rId12"/>
    <externalReference r:id="rId13"/>
  </externalReferences>
  <definedNames>
    <definedName name="_xlnm._FilterDatabase" localSheetId="6" hidden="1">'DIR.PARTICIPACIÓN (2)'!$A$1:$AX$111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3" l="1"/>
  <c r="L33" i="1"/>
  <c r="N37" i="1"/>
  <c r="N35" i="1"/>
  <c r="N33" i="1"/>
  <c r="N31" i="1"/>
  <c r="N29" i="1"/>
  <c r="N27" i="1"/>
  <c r="N25" i="1"/>
  <c r="N19" i="11" l="1"/>
  <c r="N25" i="11"/>
  <c r="M19" i="11"/>
  <c r="M21" i="11"/>
  <c r="M23" i="11"/>
  <c r="M25" i="11"/>
  <c r="M17" i="11"/>
  <c r="N17" i="11" s="1"/>
  <c r="N31" i="4"/>
  <c r="N19" i="4"/>
  <c r="N21" i="4"/>
  <c r="N23" i="4"/>
  <c r="N25" i="4"/>
  <c r="N17" i="4"/>
  <c r="L29" i="1"/>
  <c r="L21" i="1"/>
  <c r="L25" i="1"/>
  <c r="I28" i="11" l="1"/>
  <c r="H28" i="11"/>
  <c r="G28" i="11"/>
  <c r="F28" i="11"/>
  <c r="E28" i="11"/>
  <c r="I27" i="11"/>
  <c r="I30" i="11" s="1"/>
  <c r="F27" i="11"/>
  <c r="E26" i="11"/>
  <c r="L25" i="11"/>
  <c r="K25" i="11"/>
  <c r="K17" i="11" s="1"/>
  <c r="K19" i="11" s="1"/>
  <c r="I25" i="11"/>
  <c r="E25" i="11" s="1"/>
  <c r="E24" i="11"/>
  <c r="L23" i="11"/>
  <c r="K23" i="11"/>
  <c r="J23" i="11"/>
  <c r="J25" i="11" s="1"/>
  <c r="J17" i="11" s="1"/>
  <c r="J19" i="11" s="1"/>
  <c r="E22" i="11"/>
  <c r="L21" i="11"/>
  <c r="E21" i="11"/>
  <c r="E20" i="11"/>
  <c r="L19" i="11"/>
  <c r="I19" i="11"/>
  <c r="E19" i="11" s="1"/>
  <c r="E18" i="11"/>
  <c r="E17" i="11"/>
  <c r="E27" i="11" s="1"/>
  <c r="D29" i="11" s="1"/>
  <c r="C63" i="10"/>
  <c r="C31" i="8" l="1"/>
  <c r="H30" i="8"/>
  <c r="J29" i="8"/>
  <c r="I29" i="8"/>
  <c r="H29" i="8"/>
  <c r="C35" i="7"/>
  <c r="F57" i="5" l="1"/>
  <c r="M55" i="5"/>
  <c r="N55" i="5" s="1"/>
  <c r="L55" i="5"/>
  <c r="E55" i="5"/>
  <c r="E53" i="5"/>
  <c r="M53" i="5" s="1"/>
  <c r="E52" i="5"/>
  <c r="M51" i="5" s="1"/>
  <c r="L51" i="5"/>
  <c r="E51" i="5"/>
  <c r="E50" i="5"/>
  <c r="L49" i="5"/>
  <c r="E49" i="5"/>
  <c r="M49" i="5" s="1"/>
  <c r="N49" i="5" s="1"/>
  <c r="L47" i="5"/>
  <c r="E47" i="5"/>
  <c r="M47" i="5" s="1"/>
  <c r="E46" i="5"/>
  <c r="M45" i="5"/>
  <c r="N45" i="5" s="1"/>
  <c r="L45" i="5"/>
  <c r="E45" i="5"/>
  <c r="E44" i="5"/>
  <c r="M43" i="5"/>
  <c r="L43" i="5"/>
  <c r="E43" i="5"/>
  <c r="L41" i="5"/>
  <c r="E41" i="5"/>
  <c r="M41" i="5" s="1"/>
  <c r="E40" i="5"/>
  <c r="M39" i="5" s="1"/>
  <c r="N39" i="5"/>
  <c r="M37" i="5"/>
  <c r="L37" i="5"/>
  <c r="E36" i="5"/>
  <c r="E35" i="5"/>
  <c r="M35" i="5" s="1"/>
  <c r="N35" i="5" s="1"/>
  <c r="L33" i="5"/>
  <c r="E33" i="5"/>
  <c r="M33" i="5" s="1"/>
  <c r="M31" i="5"/>
  <c r="L31" i="5"/>
  <c r="E31" i="5"/>
  <c r="E30" i="5"/>
  <c r="M29" i="5"/>
  <c r="L29" i="5"/>
  <c r="N27" i="5"/>
  <c r="M27" i="5"/>
  <c r="L27" i="5"/>
  <c r="E26" i="5"/>
  <c r="M25" i="5"/>
  <c r="L25" i="5"/>
  <c r="N25" i="5" s="1"/>
  <c r="E25" i="5"/>
  <c r="E24" i="5"/>
  <c r="E58" i="5" s="1"/>
  <c r="L23" i="5"/>
  <c r="J23" i="5"/>
  <c r="J25" i="5" s="1"/>
  <c r="J27" i="5" s="1"/>
  <c r="J29" i="5" s="1"/>
  <c r="J31" i="5" s="1"/>
  <c r="J33" i="5" s="1"/>
  <c r="J35" i="5" s="1"/>
  <c r="J37" i="5" s="1"/>
  <c r="J45" i="5" s="1"/>
  <c r="J47" i="5" s="1"/>
  <c r="J43" i="5" s="1"/>
  <c r="J39" i="5" s="1"/>
  <c r="J51" i="5" s="1"/>
  <c r="J55" i="5" s="1"/>
  <c r="J53" i="5" s="1"/>
  <c r="J49" i="5" s="1"/>
  <c r="J41" i="5" s="1"/>
  <c r="E23" i="5"/>
  <c r="E22" i="5"/>
  <c r="L21" i="5"/>
  <c r="J21" i="5"/>
  <c r="E21" i="5"/>
  <c r="M21" i="5" s="1"/>
  <c r="N21" i="5" s="1"/>
  <c r="L19" i="5"/>
  <c r="K19" i="5"/>
  <c r="K21" i="5" s="1"/>
  <c r="K23" i="5" s="1"/>
  <c r="K25" i="5" s="1"/>
  <c r="K27" i="5" s="1"/>
  <c r="K29" i="5" s="1"/>
  <c r="K31" i="5" s="1"/>
  <c r="K33" i="5" s="1"/>
  <c r="K35" i="5" s="1"/>
  <c r="K37" i="5" s="1"/>
  <c r="K45" i="5" s="1"/>
  <c r="K47" i="5" s="1"/>
  <c r="K43" i="5" s="1"/>
  <c r="K39" i="5" s="1"/>
  <c r="K51" i="5" s="1"/>
  <c r="K55" i="5" s="1"/>
  <c r="K53" i="5" s="1"/>
  <c r="K49" i="5" s="1"/>
  <c r="K41" i="5" s="1"/>
  <c r="J19" i="5"/>
  <c r="E19" i="5"/>
  <c r="M19" i="5" s="1"/>
  <c r="L17" i="5"/>
  <c r="E17" i="5"/>
  <c r="E57" i="5" s="1"/>
  <c r="N53" i="5" l="1"/>
  <c r="A59" i="5"/>
  <c r="M17" i="5"/>
  <c r="M23" i="5"/>
  <c r="F37" i="4" l="1"/>
  <c r="E36" i="4"/>
  <c r="L35" i="4"/>
  <c r="E35" i="4"/>
  <c r="E34" i="4"/>
  <c r="L33" i="4"/>
  <c r="E33" i="4"/>
  <c r="F32" i="4"/>
  <c r="F38" i="4" s="1"/>
  <c r="D39" i="4" s="1"/>
  <c r="L31" i="4"/>
  <c r="E31" i="4"/>
  <c r="M31" i="4" s="1"/>
  <c r="M29" i="4"/>
  <c r="L29" i="4"/>
  <c r="E29" i="4"/>
  <c r="E27" i="4"/>
  <c r="M27" i="4" s="1"/>
  <c r="E26" i="4"/>
  <c r="L25" i="4"/>
  <c r="E25" i="4"/>
  <c r="M25" i="4" s="1"/>
  <c r="E24" i="4"/>
  <c r="E23" i="4"/>
  <c r="E22" i="4"/>
  <c r="L21" i="4"/>
  <c r="E21" i="4"/>
  <c r="E20" i="4"/>
  <c r="M19" i="4" s="1"/>
  <c r="L19" i="4"/>
  <c r="K19" i="4"/>
  <c r="K21" i="4" s="1"/>
  <c r="K23" i="4" s="1"/>
  <c r="K25" i="4" s="1"/>
  <c r="K27" i="4" s="1"/>
  <c r="K29" i="4" s="1"/>
  <c r="J19" i="4"/>
  <c r="J21" i="4" s="1"/>
  <c r="J23" i="4" s="1"/>
  <c r="J25" i="4" s="1"/>
  <c r="J27" i="4" s="1"/>
  <c r="J29" i="4" s="1"/>
  <c r="E19" i="4"/>
  <c r="E18" i="4"/>
  <c r="L17" i="4"/>
  <c r="E17" i="4"/>
  <c r="M17" i="4" s="1"/>
  <c r="I52" i="3"/>
  <c r="F52" i="3"/>
  <c r="H51" i="3"/>
  <c r="G51" i="3"/>
  <c r="F51" i="3"/>
  <c r="E50" i="3"/>
  <c r="E49" i="3"/>
  <c r="E48" i="3"/>
  <c r="M47" i="3"/>
  <c r="L47" i="3"/>
  <c r="N47" i="3" s="1"/>
  <c r="E47" i="3"/>
  <c r="E46" i="3"/>
  <c r="M45" i="3"/>
  <c r="L45" i="3"/>
  <c r="N45" i="3" s="1"/>
  <c r="E45" i="3"/>
  <c r="E44" i="3"/>
  <c r="M43" i="3"/>
  <c r="L43" i="3"/>
  <c r="N43" i="3" s="1"/>
  <c r="E43" i="3"/>
  <c r="E42" i="3"/>
  <c r="L41" i="3"/>
  <c r="N41" i="3" s="1"/>
  <c r="E41" i="3"/>
  <c r="M41" i="3" s="1"/>
  <c r="E40" i="3"/>
  <c r="L39" i="3"/>
  <c r="I39" i="3"/>
  <c r="E39" i="3"/>
  <c r="M39" i="3" s="1"/>
  <c r="L37" i="3"/>
  <c r="E37" i="3"/>
  <c r="M37" i="3" s="1"/>
  <c r="E36" i="3"/>
  <c r="M35" i="3" s="1"/>
  <c r="N35" i="3" s="1"/>
  <c r="L35" i="3"/>
  <c r="I35" i="3"/>
  <c r="E35" i="3"/>
  <c r="M33" i="3"/>
  <c r="N33" i="3" s="1"/>
  <c r="L33" i="3"/>
  <c r="F33" i="3"/>
  <c r="L31" i="3"/>
  <c r="E31" i="3"/>
  <c r="E30" i="3"/>
  <c r="M29" i="3"/>
  <c r="L29" i="3"/>
  <c r="N29" i="3" s="1"/>
  <c r="E29" i="3"/>
  <c r="E27" i="3"/>
  <c r="E25" i="3"/>
  <c r="E24" i="3"/>
  <c r="E52" i="3" s="1"/>
  <c r="M23" i="3"/>
  <c r="L23" i="3"/>
  <c r="N23" i="3" s="1"/>
  <c r="E23" i="3"/>
  <c r="L21" i="3"/>
  <c r="I21" i="3"/>
  <c r="I51" i="3" s="1"/>
  <c r="E21" i="3"/>
  <c r="M21" i="3" s="1"/>
  <c r="E19" i="3"/>
  <c r="E17" i="3"/>
  <c r="E51" i="3" s="1"/>
  <c r="E38" i="4" l="1"/>
  <c r="M21" i="4"/>
  <c r="E37" i="4"/>
  <c r="M23" i="4"/>
  <c r="N39" i="3"/>
  <c r="F40" i="1"/>
  <c r="F39" i="1"/>
  <c r="E21" i="1"/>
  <c r="E26" i="1"/>
  <c r="E23" i="1"/>
  <c r="E24" i="1"/>
  <c r="E17" i="1" l="1"/>
  <c r="E28" i="1"/>
  <c r="M27" i="1" s="1"/>
  <c r="E30" i="1"/>
  <c r="E32" i="1"/>
  <c r="E34" i="1"/>
  <c r="E36" i="1"/>
  <c r="E19" i="1"/>
  <c r="E25" i="1"/>
  <c r="E27" i="1"/>
  <c r="E29" i="1"/>
  <c r="E31" i="1"/>
  <c r="E33" i="1"/>
  <c r="E35" i="1"/>
  <c r="E37" i="1"/>
  <c r="M37" i="1" s="1"/>
  <c r="M25" i="1"/>
  <c r="M21" i="1"/>
  <c r="L17" i="1"/>
  <c r="M29" i="1" l="1"/>
  <c r="M35" i="1"/>
  <c r="M33" i="1"/>
  <c r="M31" i="1"/>
  <c r="E40" i="1"/>
  <c r="M17" i="1"/>
  <c r="E39" i="1"/>
  <c r="D40" i="1" l="1"/>
  <c r="E41" i="1"/>
</calcChain>
</file>

<file path=xl/comments1.xml><?xml version="1.0" encoding="utf-8"?>
<comments xmlns="http://schemas.openxmlformats.org/spreadsheetml/2006/main">
  <authors>
    <author>tc={CE1E08B4-C15C-4651-B632-38EC25993FC7}</author>
    <author>Personal</author>
    <author>LENOVO</author>
  </authors>
  <commentList>
    <comment ref="C21"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Gestion con la gobernaciòn por 14 mil millones  para 293 camaras</t>
        </r>
      </text>
    </comment>
    <comment ref="A31" authorId="1" shapeId="0">
      <text>
        <r>
          <rPr>
            <b/>
            <sz val="9"/>
            <color indexed="81"/>
            <rFont val="Tahoma"/>
            <family val="2"/>
          </rPr>
          <t>Personal:</t>
        </r>
        <r>
          <rPr>
            <sz val="9"/>
            <color indexed="81"/>
            <rFont val="Tahoma"/>
            <family val="2"/>
          </rPr>
          <t xml:space="preserve">
personal:
jhonny ya esta la ruta, se   deb actualizar en planeacion y empezar a trabajas</t>
        </r>
      </text>
    </comment>
    <comment ref="A33" authorId="1" shapeId="0">
      <text>
        <r>
          <rPr>
            <b/>
            <sz val="9"/>
            <color indexed="81"/>
            <rFont val="Tahoma"/>
            <family val="2"/>
          </rPr>
          <t>Personal:</t>
        </r>
        <r>
          <rPr>
            <sz val="9"/>
            <color indexed="81"/>
            <rFont val="Tahoma"/>
            <family val="2"/>
          </rPr>
          <t xml:space="preserve">
personal:
jhonny ya esta la ruta, se   deb actualizar en planeacion y empezar a trabajas</t>
        </r>
      </text>
    </comment>
    <comment ref="E48" authorId="2" shapeId="0">
      <text>
        <r>
          <rPr>
            <b/>
            <sz val="9"/>
            <color indexed="81"/>
            <rFont val="Tahoma"/>
            <family val="2"/>
          </rPr>
          <t>LENOVO:</t>
        </r>
        <r>
          <rPr>
            <sz val="9"/>
            <color indexed="81"/>
            <rFont val="Tahoma"/>
            <family val="2"/>
          </rPr>
          <t xml:space="preserve">
REVISAR CONTRATOS PARA AVANCE DE ACTIVIDAD.</t>
        </r>
      </text>
    </comment>
    <comment ref="I64" authorId="2" shapeId="0">
      <text>
        <r>
          <rPr>
            <b/>
            <sz val="9"/>
            <color indexed="81"/>
            <rFont val="Tahoma"/>
            <family val="2"/>
          </rPr>
          <t>LENOVO:</t>
        </r>
        <r>
          <rPr>
            <sz val="9"/>
            <color indexed="81"/>
            <rFont val="Tahoma"/>
            <family val="2"/>
          </rPr>
          <t xml:space="preserve">
ajustar meta al 100%.</t>
        </r>
      </text>
    </comment>
    <comment ref="I66" authorId="2" shapeId="0">
      <text>
        <r>
          <rPr>
            <b/>
            <sz val="9"/>
            <color indexed="81"/>
            <rFont val="Tahoma"/>
            <family val="2"/>
          </rPr>
          <t>LENOVO:</t>
        </r>
        <r>
          <rPr>
            <sz val="9"/>
            <color indexed="81"/>
            <rFont val="Tahoma"/>
            <family val="2"/>
          </rPr>
          <t xml:space="preserve">
compraron 5 casi móviles.</t>
        </r>
      </text>
    </comment>
  </commentList>
</comments>
</file>

<file path=xl/comments2.xml><?xml version="1.0" encoding="utf-8"?>
<comments xmlns="http://schemas.openxmlformats.org/spreadsheetml/2006/main">
  <authors>
    <author>LENOVO</author>
  </authors>
  <commentList>
    <comment ref="B41" authorId="0" shapeId="0">
      <text>
        <r>
          <rPr>
            <b/>
            <sz val="9"/>
            <color indexed="81"/>
            <rFont val="Tahoma"/>
            <family val="2"/>
          </rPr>
          <t>LENOVO:</t>
        </r>
        <r>
          <rPr>
            <sz val="9"/>
            <color indexed="81"/>
            <rFont val="Tahoma"/>
            <family val="2"/>
          </rPr>
          <t xml:space="preserve">
enviar contrato y anticipo dinero construcción</t>
        </r>
      </text>
    </comment>
  </commentList>
</comments>
</file>

<file path=xl/comments3.xml><?xml version="1.0" encoding="utf-8"?>
<comments xmlns="http://schemas.openxmlformats.org/spreadsheetml/2006/main">
  <authors>
    <author>ALEXA</author>
  </authors>
  <commentList>
    <comment ref="F24" authorId="0" shapeId="0">
      <text>
        <r>
          <rPr>
            <b/>
            <sz val="9"/>
            <color indexed="81"/>
            <rFont val="Tahoma"/>
            <family val="2"/>
          </rPr>
          <t>ALEXA:</t>
        </r>
        <r>
          <rPr>
            <sz val="9"/>
            <color indexed="81"/>
            <rFont val="Tahoma"/>
            <family val="2"/>
          </rPr>
          <t xml:space="preserve">
740000000</t>
        </r>
      </text>
    </comment>
  </commentList>
</comments>
</file>

<file path=xl/sharedStrings.xml><?xml version="1.0" encoding="utf-8"?>
<sst xmlns="http://schemas.openxmlformats.org/spreadsheetml/2006/main" count="1228" uniqueCount="780">
  <si>
    <t xml:space="preserve">FIRMA: </t>
  </si>
  <si>
    <t>E</t>
  </si>
  <si>
    <t>P</t>
  </si>
  <si>
    <t>SECRETARIO DESPACHO / GERENTE</t>
  </si>
  <si>
    <t>INDICADORES</t>
  </si>
  <si>
    <t>METAS DE PRODUCTO</t>
  </si>
  <si>
    <t>METAS DE RESULTADO</t>
  </si>
  <si>
    <t>TOTAL  PLAN  DE  ACCIÓN</t>
  </si>
  <si>
    <t>TERMINACION</t>
  </si>
  <si>
    <t xml:space="preserve">INICIO </t>
  </si>
  <si>
    <t>REGALIAS</t>
  </si>
  <si>
    <t>SGP</t>
  </si>
  <si>
    <t>MPIO</t>
  </si>
  <si>
    <t>EFICIENCIA</t>
  </si>
  <si>
    <t>INDICE INVERSION</t>
  </si>
  <si>
    <t>INDICE FISICO</t>
  </si>
  <si>
    <t>INDICADORES DE GESTION</t>
  </si>
  <si>
    <t>PROGRAMACION (dd/mm/aa)</t>
  </si>
  <si>
    <t>CANT.</t>
  </si>
  <si>
    <t>UNIDAD DE MEDIDA</t>
  </si>
  <si>
    <t>PRINCIPALES ACTIVIDADES</t>
  </si>
  <si>
    <t xml:space="preserve">CODIGO BPPIM: </t>
  </si>
  <si>
    <t xml:space="preserve">NOMBRE  DEL PROYECTO POAI: </t>
  </si>
  <si>
    <t xml:space="preserve">PROGRAMA:  </t>
  </si>
  <si>
    <t>VALOR</t>
  </si>
  <si>
    <t>OBJETO</t>
  </si>
  <si>
    <t>No</t>
  </si>
  <si>
    <t>SECTOR:</t>
  </si>
  <si>
    <t xml:space="preserve">RELACION DE CONTRATOS Y CONVENIOS </t>
  </si>
  <si>
    <t xml:space="preserve">DIMENSION:  </t>
  </si>
  <si>
    <t xml:space="preserve">MEJORAMENTO Y FORTALECIMIENTO DEL SERVICIO DE JUSTICIA Y CONVIVENCIA CIUDADANA EN EL MUNICIPIO DE IBAGUÉ. </t>
  </si>
  <si>
    <t xml:space="preserve">DIMENSION IV: IBAGUÉ NUESTRO COMPROMISO INSTITUCIONAL. </t>
  </si>
  <si>
    <t>SECTOR 1: JUSTICIA, SEGURIDAD Y CONVIVENCIA.</t>
  </si>
  <si>
    <t xml:space="preserve">FORTALECIMIENTO DE LA CONVIVENCIA Y LA SEGURIDAD CIUDADANA. </t>
  </si>
  <si>
    <t>NUMERO DE ESTRATEGIA IMPLEMENTADA.</t>
  </si>
  <si>
    <t xml:space="preserve">NUMERO DE INSTITUCIONES EDUCATIVAS CAPACITADAS </t>
  </si>
  <si>
    <t xml:space="preserve">NUMERO DE RUTAS EJECUTADAS </t>
  </si>
  <si>
    <t xml:space="preserve">NUMERO DE REDES CREADAS </t>
  </si>
  <si>
    <t>NUMERO DE PARQUEADEROS FORMALIZADOS.</t>
  </si>
  <si>
    <t>NUMERO DE CENTRO DE SOLUCIONES DE JUSTICIA MÓVIL IMPLEMENTADOS</t>
  </si>
  <si>
    <t>NUMERO DE SISTEMA DE INFORMACIÓN IMPLEMENTADOS</t>
  </si>
  <si>
    <t>OTROS - CONVENIOS</t>
  </si>
  <si>
    <t>COSTO TOTAL</t>
  </si>
  <si>
    <t xml:space="preserve">FUENTES DE FINANCIACION                    </t>
  </si>
  <si>
    <t>NUMERO DE PERSONAS CAPACITADAS Y/O SENSIBILIZADAS</t>
  </si>
  <si>
    <t xml:space="preserve">CAE REMODELADOS Y/O ADECUADO. </t>
  </si>
  <si>
    <t>CODIGO PRESUPUESTAL: 2.08.3.2.01.01.003.03.02 - 2.08.3.2.01.01.003.07.01 - 2.08.3.2.01.01.005.02.03.01.02 - 2.08.3.2.02.02.005 - 2.08.3.2.02.02.009</t>
  </si>
  <si>
    <t>FECHA DE PROGRAMACION: 2023</t>
  </si>
  <si>
    <t>2 a. REMODELACIÓN Y/O ADECUACIÓN DEL CENTRO DE ATENCIÓN ESPECIALIZADA CAE.</t>
  </si>
  <si>
    <t>3 a. CREACION DEL SISTEMA DE INFORMACIÓN PARA LOS PROCESOS DE JUSTICIA.</t>
  </si>
  <si>
    <t>4 a. CREACION DEL CENTRO DE SOLUCIONES   DE JUSTICIA MÓVIL.</t>
  </si>
  <si>
    <t xml:space="preserve">5 a. CONSTRUIR E IMPLEMENTAR UNA ESTRATEGIA DE RECONCILIACION DE PROMOCION DE CONVIVENCIA CIUDADANA Y PAZ </t>
  </si>
  <si>
    <t>8 a. REALIZAR LA CREACION  DE UNA RED DE PRIMEROS RESPONDIENTES.</t>
  </si>
  <si>
    <t xml:space="preserve">7 a. FORMULAR DOCUMENTO DE UNA RUTA INTERINSTITUCIONAL CONTRA LA TRATA DE PERSONAS </t>
  </si>
  <si>
    <t xml:space="preserve">1 b.Dotar con equipos tecnológicos las dependencias </t>
  </si>
  <si>
    <t>6 a. REALIZAR CAPACITACIONES A 58 INSTITUCIONES EDUCATIVAS EN MECANISMOS DE PREVENCION DE LA EXPLOTACION SEXUAL-COMERCIAL DE NNA (ESCNNA) Y TRATA DE PERSONAS.</t>
  </si>
  <si>
    <t>9a. REALIZAR CAPACITACIONES A CIUDADANOS, FUNCIONARIOS DE LAS LIGAS DE PROTECCION AL CONSUMIDOR.</t>
  </si>
  <si>
    <t>10 a. REALIZAR LA FORMALIZACION DE PARQUEADEROS DEL MUNICIPIO DE IBAGUÉ.</t>
  </si>
  <si>
    <t>DIRECTOR: AURELIO REYES ICO</t>
  </si>
  <si>
    <t>3 b. REALIZAR SOPORTE  AL SISTEMA DE INFORMACIÓN Y CAPACITACION DE USUARIOS  Y JUSTICIA MOVIL.</t>
  </si>
  <si>
    <t>CAE Remodelado y/o adecuado</t>
  </si>
  <si>
    <t>Numero de sistemas creados</t>
  </si>
  <si>
    <t>Numero de centro de soluciones creados</t>
  </si>
  <si>
    <t>Estrategia construida e Implementada</t>
  </si>
  <si>
    <t>Numero de instituciones Capacitadas</t>
  </si>
  <si>
    <t>Ruta Formulada</t>
  </si>
  <si>
    <t>Numeor de red creadas</t>
  </si>
  <si>
    <t>Numero de personas capacitadas</t>
  </si>
  <si>
    <t>Numero de parqueaderos formalizados</t>
  </si>
  <si>
    <t>Numero de equipos entregados</t>
  </si>
  <si>
    <t xml:space="preserve">Observaciones: </t>
  </si>
  <si>
    <t xml:space="preserve">NOMBRE: MILTON RESTREPO RUIZ
</t>
  </si>
  <si>
    <t>SECRETARÍA / ENTIDAD:  Secretaría de Gobierno                    / GRUPO:                        Despacho Gobierno</t>
  </si>
  <si>
    <t>FECHA DE  SEGUIMIENTO: 30 DE SEPTIEMBRE DE  2023</t>
  </si>
  <si>
    <t xml:space="preserve">DIMENSION: </t>
  </si>
  <si>
    <t xml:space="preserve"> IV IBAGUÉ NUESTRO COMPROMISO INSTITUCIONAL</t>
  </si>
  <si>
    <t>Objetivos: Disminuir los Índices de Inseguridad en el Municipio de Ibagué</t>
  </si>
  <si>
    <t>SECTOR 1. JUSTICIA, SEGURIDAD Y CONVIVENCIA</t>
  </si>
  <si>
    <t>FORTALECIMIENTO DE LA CONVIVENCIA Y LA SEGURIDAD CIUDADANA</t>
  </si>
  <si>
    <t>FORTALECIMIENTO DE LA SEGURIDAD "IBAGUÉ CIUDAD SEGURA" EN EL MUNICIPIO DE IBAGUÉ</t>
  </si>
  <si>
    <t xml:space="preserve">COSTO TOTAL             </t>
  </si>
  <si>
    <t xml:space="preserve">FUENTES DE FINANCIACION </t>
  </si>
  <si>
    <t>INDICADORES DE GESTIÓN</t>
  </si>
  <si>
    <t>OTROS (ICDE)</t>
  </si>
  <si>
    <t>B1. Implementación de adecuaciones, remodelaciones y acciones complementarias</t>
  </si>
  <si>
    <t>p</t>
  </si>
  <si>
    <t>Numero de Adecuaciones y/o remodelaciones y/o acciones complementarias realizadas</t>
  </si>
  <si>
    <t>B2. Fomento de inicitaivas de reconciliación y resocialización a nivel psicosocial productivo y/o educativo</t>
  </si>
  <si>
    <t>Estrategia Diseñada e Implementada</t>
  </si>
  <si>
    <t>C-1. Adquisición, implementación y funcionamiento de sistemas de vigilancia y video vigilancia comunitaria para zonas y espacios comunes en barrios.</t>
  </si>
  <si>
    <t>Número de Sistemas de vigilancia implementados</t>
  </si>
  <si>
    <t>D-1. Adelantar tareas de acción integral contra minas antipersonal, sensibilización, conocimiento y rutas de prevención y alertas tempranas.</t>
  </si>
  <si>
    <t>Numero de Campañas realizadas</t>
  </si>
  <si>
    <t>F-2. Implementar CAI como infraestructura y/o móviles en las 13 comunas de Ibagué.</t>
  </si>
  <si>
    <t>Nùmero de CAI adecuados</t>
  </si>
  <si>
    <t>G-1-Desarrollar acciones de embellecimiento del entorno, fachadas rocería y adecuación accesoria de parques y zonas verdes.</t>
  </si>
  <si>
    <t>Número de acciones desarrolladas</t>
  </si>
  <si>
    <t xml:space="preserve">G-2.Desarrollar acciones de prevención y conocimiento contra el consumo de SPA y la utilización de niños y niñas y adolescentes en círcuitos económicos criminales. </t>
  </si>
  <si>
    <t>Número de Capacitaciones realizadas</t>
  </si>
  <si>
    <t xml:space="preserve">H-1. Implementar un sistema de alertas tempranas en instituciones educativas del área rural y urbana contra el reclutamiento y la utilización </t>
  </si>
  <si>
    <t>Número de Instituciones educativas capacitadas</t>
  </si>
  <si>
    <t>H-2. Desarrollar acciones de información y comunicación para la prevención de la utilización y captación de niños y adolescentes en actividades ilegales</t>
  </si>
  <si>
    <t>J-1.Fortalecer a los organismos de seguridad con elementos operativos, reactivos y preventivos de movilidad y transporte</t>
  </si>
  <si>
    <t>Número de Organismos de seguridad dotados.</t>
  </si>
  <si>
    <t>J-4 Fortalecer las estrategias de prevencion y/o implementacion del registro nacional de medidas correctivas del codigo de convivencia ciudadana</t>
  </si>
  <si>
    <t>Numero de capacitaciones realizadas</t>
  </si>
  <si>
    <t>J-5.Implementar una estrategia de fortalecimiento de la seguridad rural, redes de seguridad ciudadana e informacion</t>
  </si>
  <si>
    <t>Nùmero de redes fortalecidas</t>
  </si>
  <si>
    <t>K-1.Realizar seguimiento a fenomenologías delictivas desde un ámbito interdisciplinar, en asocio con el sector académico</t>
  </si>
  <si>
    <t>Número de Estudios realizados</t>
  </si>
  <si>
    <t>K-2. Realizar el estudio de prospectiva y nuevas dinámicas delictivas en la región.</t>
  </si>
  <si>
    <t>Números de Estudios Realizados</t>
  </si>
  <si>
    <t>L-2.Relizar la divulgación, publicidad y promoción de la estrategia de recompensas.</t>
  </si>
  <si>
    <t>Campañas de promociòn realizadas</t>
  </si>
  <si>
    <t>M-1.Implementar una estrategia de gestión de conocimiento, prevención y proyecto de vida contra el consumo de SPA, drogas de diseño, pegantes, disolventes y similares.</t>
  </si>
  <si>
    <t>Número de Campañas realizadas</t>
  </si>
  <si>
    <t xml:space="preserve">M-3  Implementar una estrategia de apoyo spsicosocial familiar contra el consumo de SPA en la ciudad </t>
  </si>
  <si>
    <t>Nùmero de estrategias implementadas</t>
  </si>
  <si>
    <t>TOTAL PLAN DE ACCION</t>
  </si>
  <si>
    <t>-</t>
  </si>
  <si>
    <t xml:space="preserve">Numero de Centros de Traslado por Proteccion implementados </t>
  </si>
  <si>
    <t>NOMBRE: MILTON RESTREPO RUIZ</t>
  </si>
  <si>
    <t>Número comunas beneficiadas</t>
  </si>
  <si>
    <t xml:space="preserve">Número de acciones integrales  contra minas antipersonales y similares implementadas </t>
  </si>
  <si>
    <t>0,80</t>
  </si>
  <si>
    <t>Número de Estrategias Implementadas</t>
  </si>
  <si>
    <t>Número de CAI adecuados</t>
  </si>
  <si>
    <t>Número de Estrategias ejecutadas.</t>
  </si>
  <si>
    <t>0,75</t>
  </si>
  <si>
    <t>Ruta diseñada e implementada</t>
  </si>
  <si>
    <t>Número de Estaciones de policia  Implementadas</t>
  </si>
  <si>
    <t>Número de Observatorios fortalecidos</t>
  </si>
  <si>
    <t>Número de Estrategias formuladas y ejecutadas.</t>
  </si>
  <si>
    <t>Número de Redes para la protección contra el consumo de SPA creadas</t>
  </si>
  <si>
    <t>OBSERVACION 1: La meta A, relacionada con la actividad  B1. Implementación de adecuaciones, remodelaciones y acciones complementarias se cumplio por gestiòn  con recursos de la Gestora Urbana.</t>
  </si>
  <si>
    <t>OBSERVACION 2: La meta C, relacionada con la actividad   C-1. Adquisición, implementación y funcionamiento de sistemas de vigilancia y video vigilancia comunitaria para zonas y espacios comunes en barrios, se cumple por gestiòn con los recursos del Ministerio del Interior y la Gobernaciòn del Tolima.</t>
  </si>
  <si>
    <t xml:space="preserve"> SECRETARÍA / ENTIDAD: SECRETARIA DE GOBIERNO                                                      GRUPO: COSO MUNICIPAL</t>
  </si>
  <si>
    <t>FECHA DE  SEGUIMIENTO: 30 DE SEPTIEMBRE  2023</t>
  </si>
  <si>
    <t xml:space="preserve"> IBAGUÉ NUESTRO COMPROMISO INSTITUCIONAL</t>
  </si>
  <si>
    <r>
      <t>Objetivos:</t>
    </r>
    <r>
      <rPr>
        <sz val="12"/>
        <rFont val="Arial"/>
        <family val="2"/>
      </rPr>
      <t xml:space="preserve"> Fortalecer la planta física dotación y elementos para el centro de atención y protección animal, aumentar los programas de prevención y educación para el buen cuidado animal en la ciudad de Ibagué.</t>
    </r>
  </si>
  <si>
    <t>JUSTICIA, SEGURIDAD Y CONVIVENCIA
(Cód. KPT 45)</t>
  </si>
  <si>
    <t xml:space="preserve"> FORTALECIMIENTO DE LA CONVIVENCIA Y LA SEGURIDAD CIUDADANA</t>
  </si>
  <si>
    <t xml:space="preserve">NOMBRE  DEL PROYECTO POAI:  
</t>
  </si>
  <si>
    <t>MEJORAMIENTO DE LA PROTECCION ATENCION Y CUIDADO ANIMAL " IBAGUE VIBRA POR LOS ANIMALES IBAGUE"</t>
  </si>
  <si>
    <t xml:space="preserve">CODIGO BPPIM:      
</t>
  </si>
  <si>
    <r>
      <t xml:space="preserve">CODIGO PRESUPUESTAL: </t>
    </r>
    <r>
      <rPr>
        <sz val="12"/>
        <rFont val="Arial"/>
        <family val="2"/>
      </rPr>
      <t>- 2.08.3.2.02.02.009 - 2.08.3.2.02.01.003 - 2.08.3.2.01.01.001.02.08</t>
    </r>
  </si>
  <si>
    <r>
      <t>PROG</t>
    </r>
    <r>
      <rPr>
        <b/>
        <sz val="12"/>
        <rFont val="Arial"/>
        <family val="2"/>
      </rPr>
      <t xml:space="preserve">  EJEC</t>
    </r>
  </si>
  <si>
    <t>OTROS - DESAHORRO FONPET</t>
  </si>
  <si>
    <t xml:space="preserve">2 a. Mejoramiento del servicio de atención médica veterinaria ATENCION MEDICO VETERINARIA </t>
  </si>
  <si>
    <t>Cantidad de pacientes atendidos</t>
  </si>
  <si>
    <t>2 b. Implementación de jornadas de esterilizaciones gratuitas</t>
  </si>
  <si>
    <t>Esterilizacion de mascotas vulnerables</t>
  </si>
  <si>
    <t xml:space="preserve">2 c Acciones de fortalecimiento del bienestar animal. ESTRATEGIA CAMAPAÑA, TALLER </t>
  </si>
  <si>
    <t xml:space="preserve">Fortalecer la educacion sobre proteccion annimal. </t>
  </si>
  <si>
    <t>2 d Jornadas donde se promueva la tenencia responsable de mascotas y socialización de la ley que protege los animales.</t>
  </si>
  <si>
    <t xml:space="preserve">Numero de Socializaciones, Socializar y concientizar </t>
  </si>
  <si>
    <t>2 e Publicidad pertinente para las diferentes actividades que se van a realizar en el coso municipal.</t>
  </si>
  <si>
    <t>Acciones de informacion y comunicación</t>
  </si>
  <si>
    <t>2 f. Recolección de animales que se encuentren en estado de calle con alto grado de vulnerabilidad.</t>
  </si>
  <si>
    <t>Numero de animales rescatados</t>
  </si>
  <si>
    <t>2 g. REALIZAR jornadas de adopción para las mascotas rescatada</t>
  </si>
  <si>
    <t>Jornadas de adopcion realizadas</t>
  </si>
  <si>
    <t>Construir el Mega CAPA (Centro de atención y protección animal)</t>
  </si>
  <si>
    <t>Cimentacion</t>
  </si>
  <si>
    <t>Construccion</t>
  </si>
  <si>
    <t>Mamposteria</t>
  </si>
  <si>
    <r>
      <t xml:space="preserve">META DE RESULTADO No. </t>
    </r>
    <r>
      <rPr>
        <sz val="12"/>
        <rFont val="Arial"/>
        <family val="2"/>
      </rPr>
      <t>Fortalecer el COSO Municipal</t>
    </r>
  </si>
  <si>
    <r>
      <t xml:space="preserve">META DE PRODUCTO No. 1: </t>
    </r>
    <r>
      <rPr>
        <sz val="12"/>
        <rFont val="Arial"/>
        <family val="2"/>
      </rPr>
      <t>Construir el Mega CAPA (Centro de atención y protección animal)(Cód KPT 4501005)</t>
    </r>
  </si>
  <si>
    <t>Coso Municipal Ampliado</t>
  </si>
  <si>
    <t>ASESOR:JOHANA  CAROLINA VELOZA</t>
  </si>
  <si>
    <r>
      <t xml:space="preserve">META DE RESULTADO  No. </t>
    </r>
    <r>
      <rPr>
        <sz val="12"/>
        <rFont val="Arial"/>
        <family val="2"/>
      </rPr>
      <t>Fortalecer el COSO Municipal</t>
    </r>
  </si>
  <si>
    <r>
      <t xml:space="preserve">META DE PRODUCTO No. 1: </t>
    </r>
    <r>
      <rPr>
        <sz val="12"/>
        <rFont val="Arial"/>
        <family val="2"/>
      </rPr>
      <t>Crear e implementar una estrategia de prevención, atención integral y protección animal (Cód KPT 4501001)</t>
    </r>
  </si>
  <si>
    <t xml:space="preserve">  Número de estrategias</t>
  </si>
  <si>
    <t>DIRECTOR:  AURELIO REYES ICO</t>
  </si>
  <si>
    <t xml:space="preserve">OBSERVACIONES: </t>
  </si>
  <si>
    <t>FECHA DE  SEGUIMIENTO: 30 DE SEPTIEMBRE 2023</t>
  </si>
  <si>
    <t>CONVIVENCIA, SEGURIDAD Y JUSTICIA</t>
  </si>
  <si>
    <t>Fortalecimiento de la convivencia y la seguridad ciudadana.</t>
  </si>
  <si>
    <t xml:space="preserve">NOMBRE  DEL PROYECTO POAI:  </t>
  </si>
  <si>
    <t xml:space="preserve">Fortalecimiento de la democracia, la particpación ciudadana y la libertad religiosa en el municipio de Ibagué </t>
  </si>
  <si>
    <t>CODIGO PRESUPUESTAL: 2.08.3.2.01.01.003.03.02 - 2.08.3.2.01.01.003.07.01 - 2.08.3.2.02.02.008 - 2.08.3.2.02.02.009</t>
  </si>
  <si>
    <t xml:space="preserve">COSTO TOTAL               </t>
  </si>
  <si>
    <t xml:space="preserve">FUENTES DE FINANCIACION                             </t>
  </si>
  <si>
    <t>OTROS</t>
  </si>
  <si>
    <t>1. a. Adquisición, sensibilización y entrega de kits electoral pedagógico a las JAC, para su fortalecimiento organizativo en las cuestiones relacionadas a las elecciones de Juntas de acción comunal y provisión de vacancias definitivas de dignatarios de las mismas.</t>
  </si>
  <si>
    <t>número de kits electoral entregados.</t>
  </si>
  <si>
    <t>1b. Adquisición y entrega de elementos y recursos materiales de identificación de líderes y lideresas que fomentan la participación ciudadana en la ciudad de Ibagué.</t>
  </si>
  <si>
    <t>Numero de Ediles y Edilas beneficiadas</t>
  </si>
  <si>
    <t xml:space="preserve">1 c. Formación y apoyo técnico en las iniciativas de fomento a la participación ciudadana y comunitaria y/o asistencia técnica en normatividad y aplicabilidad preventiva de los principios de Inspección, vigilancia y control; y mecanismos alternativos de solución de conflictos a las Organizaciones de acción comunal. </t>
  </si>
  <si>
    <t>Numero de Juntas de Accion Comunal fortalecidas</t>
  </si>
  <si>
    <t xml:space="preserve">1 d. Fortalecimiento tecnológico enfocado al desarrollo de alternativas digitales de difusión, mercadeo y alfabetización digital aplicada, para los organismos de acción comunal y organizaciones de participación ciudadana y democrática. </t>
  </si>
  <si>
    <t>número de alternativas de difusion, mercadeo y alfabetizacion digital implementas.</t>
  </si>
  <si>
    <t>1 e. Conformar un equipo técnico de estructuración y apoyo  a iniciativas locales de desarrollo comunitario que impulse el desarrollo humano de los habitantes adscritos a barrios y veredas.</t>
  </si>
  <si>
    <t>número equipos tecnicos conformados.</t>
  </si>
  <si>
    <t>1 f. Conformar un equipo jurídico encargado de asesorar a las JAC y organismos de acción comunal en la correcta implementación de iniciativas de desarrollo local</t>
  </si>
  <si>
    <t>número de equipos juridicos conformados</t>
  </si>
  <si>
    <t>1 g. Conformar un equipo financiero encargado de asesor a las JAC y organismos de accion comunal en la correcta implementacion de iniciativas de desarrollo local</t>
  </si>
  <si>
    <t xml:space="preserve">número de equipos financieros conformados </t>
  </si>
  <si>
    <t>1 h. Integrar un equipo Psicosocial encargado de brindar apoyo emocional y de trabajo en equipo a las JAC y organismos de acción comunal en la correcta implementación de iniciativas de desarrollo locaL.</t>
  </si>
  <si>
    <t>número de asistencias tecnica</t>
  </si>
  <si>
    <t>1 i. Establecer un equipo técnico de apoyo a la ejecución física  a las JAC y organismos de acción comunal en la correcta implementación de iniciativas de desarrollo local</t>
  </si>
  <si>
    <t xml:space="preserve">número de equipo tecnico conformado. </t>
  </si>
  <si>
    <t>1 j. Fomentar iniciativas de apoyo al desarrollo local comunitario en barrios y veredas del municipio de Ibagué.</t>
  </si>
  <si>
    <t xml:space="preserve">número de iniciativas de apoyo fomentadas. </t>
  </si>
  <si>
    <t xml:space="preserve">1k. Establecer una estrategia de información, educación y comunicación, para la sensibilizacion , el conocimiento y la dherencia a los procesos de desarrollo local participativo. </t>
  </si>
  <si>
    <t>número de estrategias de IEC, establecidas.</t>
  </si>
  <si>
    <t>2 a. Promoción de estrategias de gestores de seguridad y convivencia ciudadana comunitaria</t>
  </si>
  <si>
    <t>Numero de asociaciones comunitarias fortalecidas</t>
  </si>
  <si>
    <t>3 a. Promoción de los mecanismos institucionales de la participación ciudadana y la rendición de cuentas.</t>
  </si>
  <si>
    <t>Numero de informes realizados</t>
  </si>
  <si>
    <t>4 a. Acciones de seguimiento, información, difusión y sensibilización en derechos humanos de primera, segunta y tercer generación.</t>
  </si>
  <si>
    <t>5 a. Implementación de una estrategia de información, formación, educación y comunicación que fomente la participación democrática juvenil.</t>
  </si>
  <si>
    <t>número de estrategias de IEC, implementadas.</t>
  </si>
  <si>
    <t xml:space="preserve">5 b. Adquisición y entrega de elementos de fomento al relevo generacional y la participación ciudadana de jóvenes
</t>
  </si>
  <si>
    <t xml:space="preserve">número de elementos de fomento al revelo generacional entregados. </t>
  </si>
  <si>
    <t>6 a. Asistencia técnica para la estrategia de mapeo,diagnóstico situacional de las organizaciones religiosas en la ciudad de Ibagué.</t>
  </si>
  <si>
    <t>7 a. fortalecimiento de la articulación, la educación, la formación, información y comunicación de los contenidos de la libertad religiosa y de culto con el comité de libertad religiosa</t>
  </si>
  <si>
    <t>número de acciones de fortalecimiento implemetadas.</t>
  </si>
  <si>
    <t>8 a. Asistencia técnica a las organizaciones religiosas para la constitución y
consolidación de las organizaciones del comité municipal de libertad religiosa</t>
  </si>
  <si>
    <t xml:space="preserve">número de organizaciones religiosas asistidas </t>
  </si>
  <si>
    <t>9 a. Implementar una estrategia de gestion de valores sociales y proyecto de vida.</t>
  </si>
  <si>
    <t>número de estrategias implementadas.</t>
  </si>
  <si>
    <t xml:space="preserve">  Número de organismos de acción comunal fortalecidos</t>
  </si>
  <si>
    <t>NOMBRE: 
MILTON RESTREPO RUIZ</t>
  </si>
  <si>
    <t>Número de asociaciones comunitarias fortalecidas</t>
  </si>
  <si>
    <t>Actividades de la estrategia de participación ciudadana ejecutadas</t>
  </si>
  <si>
    <t>número de planes de promoción sensibilización, y fomento de los DDHH y construcción de paz ejecutado</t>
  </si>
  <si>
    <t>Numero de estrategias formuladas y ejecutadas</t>
  </si>
  <si>
    <t>Numero de documentos realizados</t>
  </si>
  <si>
    <t>FIRMA</t>
  </si>
  <si>
    <t>Política Pública implementada</t>
  </si>
  <si>
    <t>Estrategia implementada</t>
  </si>
  <si>
    <t>Número de proyectos formulados y ejecutados</t>
  </si>
  <si>
    <t>DIRECTOR: JENNY MARITZA MENDEZ NAVARRO</t>
  </si>
  <si>
    <t>PRESTACIÓN DE SERVICIOS DE APOYO A LA GESTION FORTALECER LA EJECUCIÓN DE LAS METAS Y ACTIVIDADES DIRECCIÓN DE PARTICIPACIÓN CIUDADANA Y COMUNITARIA EN EL MARCO DEL PROYECTO: FORTALECIMIENTO DE LA DEMOCRACIA, LA PARTICIPACIÓN CIUDADANA Y LA LIBERTAD RELIGIOSA EN EL MUNICIPIO DE IBAGUÉ.</t>
  </si>
  <si>
    <t>PRESTACIÓN DE SERVICIOS PROFESIONALES PARA EL FORTALECIMIENTO EN LA IMPLEMENTACIÓN DE LA ESTRATEGIA DE GESTORES DE SEGURIDAD Y CONVIVENCIA CIUDADANA COMUNITARIA Y LAS ACTIVIDADES DE LA LA DIRECCIÓN DE PARTICIPACIÓN CIUDADANA Y COMUNITARIA EN EL MARCO DEL PROYECTO: FORTALECIMIENTO DE LA DEMOCRACIA, LA PARTICIPACIÓN CIUDADANA Y LA LIBERTAD RELIGIOSA EN EL MUNICIPIO DE IBAGUÉ.</t>
  </si>
  <si>
    <t>PAGO DE SEGURIDAD SOCIAL EDILES</t>
  </si>
  <si>
    <t>PRESTACIÓN DE SERVICIOS PROFESIONALES PARA EL FORTALECIMIENTO DE LAS ACTIVIDADES DE LA SECRETARIA DE GOBIERNO EN EL MARCO DEL PROYECTO: FORTALECIMIENTO DE LA DEMOCRACIA, LA PARTICIPACIÓN CIUDADANA Y LA LIBERTAD RELIGIOSA</t>
  </si>
  <si>
    <t>PRESTACION DE SERVICIOS PROFESIONALES PARA EL ACOMPAÑAMIENTO EN TODOS LOS PROCESOS CONTABLES Y FINANCIEROS PARA EL FORTALECIMIENTO DE LA DIRECCIÓN DE PARTICIPACIÓN CIUDADANA Y COMUNITARIA EN EL MARCO DEL PROYECTO: FORTALECIMIENTO DE LA DEMOCRACIA, LA PARTICIPACIÓN CIUDADANA Y LA LIBERTAD RELIGIOSA EN EL MUNICIPIO DE IBAGUÉ.</t>
  </si>
  <si>
    <t xml:space="preserve"> PRESTACIÓN DE SERVICIOS PROFESIONALES PARA EL FORTALECIMIENTO DE LAS ACTIVIDADES DE LA SECRETARIA DE GOBIERNO EN EL MARCO DEL PROYECTO: FORTALECIMIENTO DE LA DEMOCRACIA, LA PARTICIPACIÓN CIUDADANA Y LA LIBERTAD RELIGIOSA.</t>
  </si>
  <si>
    <t>PRESTACIÓN DE SERVICIOS PROFESIONALES PARA EL FORTALECIMIENTO DE LAS ACTIVIDADES DE LA SECRETARIA DE GOBIERNO EN EL MARCO DEL PROYECTO: FORTALECIMIENTO DE LA DEMOCRACIA, LA PARTICIPACIÓN CIUDADANA Y LA LIBERTAD RELIGIOSA.</t>
  </si>
  <si>
    <t>PRESTACIÓN DE SERVICIOS PROFESIONALES ESPECIALIZADOS PARA QUE FORTALEZCA LA EJECUCIÓN , SEGUIMIENTO Y EVALUACION DE PLANES, PROGRAMAS , METAS Y ACTIVIDADES DE DIRECCIÓN DE PARTICIPACIÓN CIUDADANA Y COMUNITARIA EN EL MARCO DEL PROYECTO: FORTALECIMIENTO DE LA DEMOCRACIA, LA PARTICIPACIÓN CIUDADANA Y LA LIBERTAD RELIGIOSA EN EL MUNICIPIO DE IBAGUÉ.</t>
  </si>
  <si>
    <t>PRESTACIÓN DE SERVICIOS PROFESIONALES PARA EL FORTALECIMIENTO DE LA ESTRATEGIA DE GESTIÓN DE VALORES SOCIALES Y PROYECTO DE VIDA Y LAS ACTIVIDADES DE LA DIRECCIÓN DE PARTICIPACIÓN CIUDADANA Y COMUNITARIA EN EL MARCO DEL PROYECTO: FORTALECIMIENTO DE LA DEMOCRACIA, LA PARTICIPACIÓN CIUDADANA Y LA LIBERTAD RELIGIOSA EN EL MUNICIPIO DE IBAGUÉ.</t>
  </si>
  <si>
    <t>PRESTACIÓN DE SERVICIOS DE APOYO A LA GESTION PARA EL FORTALECIMIENTO DE LAS ACTIVIDADES DE LA SECRETARIA DE GOBIERNO EN EL MARCO DEL PROYECTO: FORTALECIMIENTO DE LA DEMOCRACIA, LA PARTICIPACIÓN CIUDADANA Y LA LIBERTAD RELIGIOSA.</t>
  </si>
  <si>
    <t>PRESTACION DE SERVICIOS PROFESIONALES PARA REALIZAR LOS TRAMITES JURIDICOS-LEGALES, PROYECCIÓN Y FUNDAMENTACIÓN, ACTOS ADMINISTRATIVOS, ACCIONES CONSTITUCIONALES, ENTES DE CONTROL Y PQRS PARA FORTALECER LA DIRECCIÓN DE PARTICIPACIÓN CIUDADANA Y COMUNITARIA EN EL MARCO DEL PROYECTO: FORTALECIMIENTO DE LA DEMOCRACIA, LA PARTICIPACIÓN CIUDADANA Y LA LIBERTAD RELIGIOSA EN EL MUNICIPIO DE IBAGUÉ.</t>
  </si>
  <si>
    <t xml:space="preserve"> PRESTACION DE SERVICIOS PROFESIONALES PARA REALIZAR LOS TRAMITES JURIDICOS-LEGALES, PROYECCIÓN Y FUNDAMENTACIÓN, ACTOS ADMINISTRATIVOS, ACCIONES CONSTITUCIONALES, ENTES DE CONTROL Y PQRS PARA FORTALECER LA DIRECCIÓN DE PARTICIPACIÓN CIUDADANA Y COMUNITARIA EN EL MARCO DEL PROYECTO: FORTALECIMIENTO DE LA DEMOCRACIA, LA PARTICIPACIÓN CIUDADANA Y LA LIBERTAD RELIGIOSA EN EL MUNICIPIO DE IBAGUÉ</t>
  </si>
  <si>
    <t>PRESTACIÓN DE SERVICIOS DE APOYO A LA GESTION FORTALECER LA EJECUCIÓN DE LAS METAS Y ACTIVIDADES EN GESTION DE VALORES SOCIALES Y PROYECTO DE VIDA DE LA DIRECCIÓN DE PARTICIPACIÓN CIUDADANA Y COMUNITARIA EN EL MARCO DEL PROYECTO: FORTALECIMIENTO DE LA DEMOCRACIA, LA PARTICIPACIÓN CIUDADANA Y LA LIBERTAD RELIGIOSA EN EL MUNICIPIO DE IBAGUÉ.</t>
  </si>
  <si>
    <t>PRESTACIÓN DE SERVICIOS PROFESIONALES EN LA IMPLEMENTACIÓN DE LA ESTRATEGIA DE GESTORES DE SEGURIDAD Y CONVIVENCIA CIUDADANA EN EL MARCO DEL PROYECTO: FORTALECIMIENTO DE LA DEMOCRACIA, LA PARTICIPACIÓN CIUDADANA Y LA LIBERTAD RELIGIOSA EN EL MUNICIPIO DE IBAGUÉ.</t>
  </si>
  <si>
    <t>PRESTACIÓN DE SERVICIOS PROFESIONALES PARA EL FORTALECIMIENTO DEL PROYECTO DE GESTORES DE VALORES Y LAS ACTIVIDADES DE LA LA DIRECCIÓN DE PARTICIPACIÓN CIUDADANA Y COMUNITARIA EN EL MARCO DEL PROYECTO: FORTALECIMIENTO DE LA DEMOCRACIA, LA PARTICIPACIÓN CIUDADANA Y LA LIBERTAD RELIGIOSA</t>
  </si>
  <si>
    <t>239 del 22/02/2023</t>
  </si>
  <si>
    <t>GOB002: PRESTACION DE SERVICIOS PROFESIONALES ESPECIALIZADOS PARA BRINDAR APOYO A LOS PROCESOS, ACTIVIDADES Y PROGRAMAS DE LA SECRETARIA DE GOBIERNO QUE CONTRIBUYAN AL CUMPLIMIENTO DEL PROYECTO: "FORTALECIMIENTO DE LA SEGURIDAD IBAGUE CIUDAD SEGURA"</t>
  </si>
  <si>
    <t>240 del 22/02/2023</t>
  </si>
  <si>
    <t>GOB004:PRESTAR LOS SERVICIOS PROFESIONALES PARA REALIZAR LA PROMOCION DE LA ESTRATEGIA DE RECOMPENSAS Y ACTIVIDADES ASOCIADAS A LA REVISIÓN, PROYECCIÓN, EJECUCIÓN, SEGUIMIENTO Y EN EL ACOMPAÑAMIENTO EN LA IMPLEMENTACIÓN DE LOS PROYECTOS DERIVADOS DE LAS ACCIONES DE LA SECRETARIA DE GOBIERNO Y QUE CONTRIBUYA AL PROYECTO: "FORTALECIMIENTO DE LA SEGURIDAD IBAGUE CIUDAD SEGURA EN EL MUNICIPIO DE IBAGUE".</t>
  </si>
  <si>
    <t>241 del 22/02/2023</t>
  </si>
  <si>
    <t>GOB005: PRESTACION DE SERVICIOS PROFESIONALES PARA EL FORTALECIMIENTO DE LOS PROCESOS Y PROGRAMAS DE LA SECRETARIA DE GOBIERNO Y QUE CONTRIBUYA AL CUMPLIMIENTO EN EL MARCO DEL PROYECTO “FORTALECIMIENTO DE LA SEGURIDAD IBAGUÉ CIUDAD SEGURA".</t>
  </si>
  <si>
    <t>260 del 23/02/2023</t>
  </si>
  <si>
    <t>GOB007:PRESTACION DE SERVICIOS PROFESIONALES PARA EL FORTALECIMIENTO DE LOS PROCESOS Y PROGRAMAS DE LA SECRETARIA DE GOBIERNO Y QUE CONTRIBUYAN AL CUMPLIMIENTO EN EL MARCO DEL PROYECTO: "FORTALECIMIENTO DE LA SEGURIDAD IBAGUE CIUDAD SEGURA EN EL MUNICIPIO DE IBAGUE" .</t>
  </si>
  <si>
    <t>259 del 23/02/2023</t>
  </si>
  <si>
    <t>GOB001: PRESTACIÓN DE SERVICIOS PROFESIONALES PARA EL FORTALECIMIENTO DE LOS PROCESOS Y PROGRAMAS DE LA SECRETARIA DE GOBIERNO Y QUE CONTRIBUYAN AL CUMPLIMIENTO EN EL MARCO DEL PROYECTO: "FORTALECIMIENTO DE LA SEGURIDAD IBAGUE CIUDAD SEGURA".</t>
  </si>
  <si>
    <t>262 del 23/02/2023</t>
  </si>
  <si>
    <t>GOB009: PRESTACION DE SERVICIOS PROFESIONALES ESPECIALIZADOS PARA EL FORTALECIMIENTO DE LOS PROCESOS Y PROGRAMAS DE LA SECRETARIA DE GOBIERNO Y QUE CONTRIBUYAN AL CUMPLIMIENTO EN EL MARCO DEL PROYECTO: "FORTALECIMIENTO DE LA SEGURIDAD IBAGUE CIUDAD SEGURA"</t>
  </si>
  <si>
    <t>437 del 03/03/2023</t>
  </si>
  <si>
    <t>GOB003: PRESTACION DE SERVICIOS PROFESIONALES ESPECIALIZADOS PARA EL FORTALECIMIENTO DE LOS PROCESOS Y PROGRAMAS DE LA SECRETARIA DE GOBIERNO Y QUE CONTRIBUYAN AL CUMPLIMIENTO EN EL MARCO DEL PROYECTO: "FORTALECIMIENTO DE LA SEGURIDAD IBAGUE CIUDAD SEGURA".</t>
  </si>
  <si>
    <t>414 del 02/03/2023</t>
  </si>
  <si>
    <t>GOB006:PRESTACION DE SERVICIOS PROFESIONALES PARA REALIZAR LOS TRAMITES JURIDICOS-LEGALES, PROYECCIÓN Y FUNDAMENTACIÓN ACTOS ADMINISTRATIVOS FRENTE ACCIONES DE PREVENCION AL CONSUMO DE SPA, ACCIONES CONSTITUCIONALES, ENTES DE CONTROL Y PQRS EN EL MARCO DEL PROYECTO: "FORTALECIMIENTO DE LA SEGURIDAD IBAGUE CIUDAD SEGURA EN EL MUNICIPIO DE IBAGUE".</t>
  </si>
  <si>
    <t>440 del 03/03/2023</t>
  </si>
  <si>
    <t>GOB008:PRESTACION DE SERVICIOS PROFESIONALES PARA FORTALECER LOS TRAMITES PRECONTRACTUALES, REVISIÓN, PROYECCIÓN Y FUNDAMENTACIÓN DE DIFERENTES PROCESOS JURIDICOS, ADMINSITRATIVOS DERIVADOS DE LAS ACCIONES DE LA SECRETARIA DE GOBIERNO Y QUE CONTRIBUYA AL CUMPLIMIENTO EN EL MARCO DEL PROYECTO: "FORTALECIMIENTO DE LA SEGURIDAD IBAGUE CIUDAD SEGURA EN EL MUNICIPIO DE IBAGUE".</t>
  </si>
  <si>
    <t>1892 del 15/06/2023</t>
  </si>
  <si>
    <t>GOB304: PRESTACIÓN DE SERVICIOS PROFESIONALES PARA EL FORTALECIMIENTO DE LAS ACTIVIDADES DE LA SECRETARIA DE GOBIERNO EN EL MARCO DEL PROYECTO: "FORTALECIMIENTO DE LA SEGURIDAD IBAGUE CIUDAD SEGURA”.</t>
  </si>
  <si>
    <t>1949 del 22/06/2023</t>
  </si>
  <si>
    <t>GOB268: PRESTACIÓN DE SERVICIOS PROFESIONALES PARA EL FORTALECIMIENTO DE LAS ACTIVIDADES DE LA SECRETARIA DE GOBIERNO EN EL MARCO DEL PROYECTO: "FORTALECIMIENTO DE LA SEGURIDAD IBAGUE CIUDAD SEGURA”.</t>
  </si>
  <si>
    <t>2027 del 26/06/2023</t>
  </si>
  <si>
    <t>GOB238: PRESTACIÓN DE SERVICIOS PROFESIONALES PARA EL FORTALECIMIENTO DE LAS ACTIVIDADES DE LA SECRETARIA DE GOBIERNO EN EL MARCO DEL PROYECTO: "FORTALECIMIENTO DE LA SEGURIDAD IBAGUE CIUDAD SEGURA "</t>
  </si>
  <si>
    <t>2063 del 27/06/2023</t>
  </si>
  <si>
    <t>GOB 316: AUNAR ESFUERZOS HUMANOS, TÉCNICOS, ADMINISTRATIVOS, LOGISTICOS Y FINANCIEROS, ENTRE LA ALCALDÍA DE IBAGUÉ Y UNA ESAL, PARA DESARROLLAR ACCIONES DE CAPTACIÓN, ANÁLISIS, GEORREFERENCIACIÓN Y PROCESAMIENTO DE DATA, RESPECTO DE LA INFORMALIDAD DEL COMERCIO Y SU IMPACTO EN LA FENOMENOLOGÍA DEL DELITO SEGUNDA FASE.</t>
  </si>
  <si>
    <t>2164 del 06/07/2023</t>
  </si>
  <si>
    <t>GOB326: PRESTACIÓN DE SERVICIOS PROFESIONALES PARA EL FORTALECIMIENTO DE LAS ACTIVIDADES DE LA SECRETARIA DE GOBIERNO EN EL MARCO DEL PROYECTO: "FORTALECIMIENTO DE LA SEGURIDAD IBAGUE CIUDAD SEGURA”.</t>
  </si>
  <si>
    <t>2180 del 07/07/2023</t>
  </si>
  <si>
    <t>GOB269: PRESTACIÓN DE SERVICIOS PROFESIONALES PARA EL FORTALECIMIENTO DE LAS ACTIVIDADES DE LA SECRETARIA DE GOBIERNO EN EL MARCO DEL PROYECTO: "FORTALECIMIENTO DE LA SEGURIDAD IBAGUE CIUDAD SEGURA”.</t>
  </si>
  <si>
    <t>2175 del 07/07/2023</t>
  </si>
  <si>
    <t>GOB256:PRESTACIÓN DE SERVICIOS PROFESIONALES PARA EL FORTALECIMIENTO DE LAS ACTIVIDADES DE LA SECRETARIA DE GOBIERNO EN EL MARCO DEL PROYECTO: "FORTALECIMIENTO DE LA SEGURIDAD IBAGUE CIUDAD SEGURA ."</t>
  </si>
  <si>
    <t>2232 del 12/07/2023</t>
  </si>
  <si>
    <t>GOB266: PRESTACIÓN DE SERVICIOS PROFESIONALES PARA EL FORTALECIMIENTO DE LAS ACTIVIDADES DE LA SECRETARIA DE GOBIERNO EN EL MARCO DEL PROYECTO: "FORTALECIMIENTO DE LA SEGURIDAD IBAGUE CIUDAD SEGURA”.</t>
  </si>
  <si>
    <t>2325 del 19/07/2023</t>
  </si>
  <si>
    <t>GOB321: PRESTACIÓN DE SERVICIOS PROFESIONALES PARA EL FORTALECIMIENTO DE LAS ACTIVIDADES DE LA SECRETARIA DE GOBIERNO EN EL MARCO DEL PROYECTO: "FORTALECIMIENTO DE LA SEGURIDAD IBAGUE CIUDAD SEGURA”.</t>
  </si>
  <si>
    <t>2332 del 19/07/2023</t>
  </si>
  <si>
    <t>OB337: PRESTACIÓN DE SERVICIOS PROFESIONALES PARA EL FORTALECIMIENTO DE LAS ACTIVIDADES DE LA SECRETARIA DE GOBIERNO EN EL MARCO DEL PROYECTO: "FORTALECIMIENTO DE LA SEGURIDAD IBAGUE CIUDAD SEGURA ."</t>
  </si>
  <si>
    <t>2427 del 28/07/2023</t>
  </si>
  <si>
    <t>GOB330: PRESTACIÓN DE SERVICIOS DE APOYO A LA GESTION PARA EL FORTALECIMIENTO DE LAS ACTIVIDADES DE LA SECRETARIA DE GOBIERNO EN EL MARCO DEL PROYECTO: "FORTALECIMIENTO DE LA SEGURIDAD IBAGUE CIUDAD SEGURA ."</t>
  </si>
  <si>
    <t>2406 del 27/07/2023</t>
  </si>
  <si>
    <t>GOB327: PRESTACIÓN DE SERVICIOS PROFESIONALES PARA EL FORTALECIMIENTO DE LAS ACTIVIDADES DE LA SECRETARIA DE GOBIERNO EN EL MARCO DEL PROYECTO: "FORTALECIMIENTO DE LA SEGURIDAD IBAGUE CIUDAD SEGURA”.</t>
  </si>
  <si>
    <t>2403 del 27/07/2023</t>
  </si>
  <si>
    <t>GOB257: PRESTACIÓN DE SERVICIOS DE APOYO A LA GESTION PARA EL FORTALECIMIENTO DE LAS ACTIVIDADES DE LA SECRETARIA DE GOBIERNO EN EL MARCO DEL PROYECTO: "FORTALECIMIENTO DE LA SEGURIDAD IBAGUE CIUDAD SEGURA ."</t>
  </si>
  <si>
    <t>2567 del 15/08/2023</t>
  </si>
  <si>
    <t>GOB351: PRESTACIÓN DE SERVICIOS PROFESIONALES PARA EL FORTALECIMIENTO DE LAS ACTIVIDADES DE LA SECRETARIA DE GOBIERNO EN EL MARCO DEL PROYECTO: "FORTALECIMIENTO DE LA SEGURIDAD IBAGUE CIUDAD SEGURA ."</t>
  </si>
  <si>
    <t>2604 del 18/08/2023</t>
  </si>
  <si>
    <t>GOB366: PRESTACIÓN DE SERVICIOS PROFESIONALES PARA EL FORTALECIMIENTO DE LAS ACTIVIDADES DE LA SECRETARIA DE GOBIERNO EN EL MARCO DEL PROYECTO: "FORTALECIMIENTO DE LA SEGURIDAD IBAGUE CIUDAD SEGURA ."</t>
  </si>
  <si>
    <t>2591 del 18/08/2023</t>
  </si>
  <si>
    <t>GOB291:PRESTACIÓN DE SERVICIOS DE APOYO A LA GESTIÓN PARA EL FORTALECIMIENTO DE LAS ACTIVIDADES DE LA SECRETARIA DE GOBIERNO EN EL MARCO DEL PROYECTO: "FORTALECIMIENTO DE LA SEGURIDAD IBAGUE CIUDAD SEGURA ."</t>
  </si>
  <si>
    <t>Adicion Y Prorroga N. 01 Contrato N. 239 De 22 De febreo de 2023</t>
  </si>
  <si>
    <t>Adicion Y Prorroga N. 01 Contrato N. 240 De 22 De febreo de 2023</t>
  </si>
  <si>
    <t>2744 del 18/09/2023</t>
  </si>
  <si>
    <t>GOB384: PRESTACIÓN DE SERVICIOS DE APOYO A LA GESTION PARA EL FORTALECIMIENTO DE LAS ACTIVIDADES DE LA SECRETARIA DE GOBIERNO EN EL MARCO DEL PROYECTO: "FORTALECIMIENTO DE LA SEGURIDAD IBAGUE CIUDAD SEGURA ."</t>
  </si>
  <si>
    <t>2419 del 27/07/2023</t>
  </si>
  <si>
    <t>GOB 298: CONTRATAR LA COMPRAVENTA Y ADECUACIÓN DE BIENES PARA EL FORTALECIMIENTO DE LAS CAPACIDADES OPERATIVAS, PARA LA VIGILANCIA URBANA Y RURAL, LA DISUASIÓN Y LA REDUCCIÓN DE LOS ÍNDICES DE INSEGURIDAD CIUDADANA EN EL MUNICIPIO DE IBAGUÉ EN EL MARCO DEL PROYECTO FORTALECIMIENTO DE LA SEGURIDAD IBAGUÉ, DE CONFORMIDAD CON LAS ESPECIFICACIONES TÉCNICAS DEL ANEXO NO. A</t>
  </si>
  <si>
    <t>2681 del 29/08/2023</t>
  </si>
  <si>
    <t>GOB 297: CCONTRATAR A TRAVÉS DEL ACUERDO MARCO DE PRECIOS EL SUMINISTRO DE COMBUSTIBLE CON DESTINO A LA POLICIA METROPOLITANA DE IBAGUE EN LAS ACTIVIDADES DE PREVENCIÓN, DISUASIÓN Y CONTROL DE LA CIUDAD DE IBAGUE</t>
  </si>
  <si>
    <t>2680 del 29/08/2023</t>
  </si>
  <si>
    <t>GOB 296 CONTRATAR A TRAVÉS DEL ACUERDO MARCO DE PRECIOS EL SUMINISTRO DE COMBUSTIBLE CON DESTINO AL EJERCITO NACIONAL EN LAS ACTIVIDADES DE PREVENCIÓN, DISUASIÓN Y CONTROL DE LA CIUDAD DE IBAGUE</t>
  </si>
  <si>
    <t>2464 del 29/07/2022</t>
  </si>
  <si>
    <t>GOB 320 “CONTRATAR LA INTERVENTORÍA TÉCNICA, ADMINISTRATIVA Y FINANCIERA PARA LA CONSTRUCCIÓN DEL CENTRO DE ATENCIÓN Y PROTECCIÓN ANIMAL (MEGA CAPA) EN EL MUNICIPIO DE IBAGUÉ</t>
  </si>
  <si>
    <t>1010 del 29/03/2023</t>
  </si>
  <si>
    <t>GOB185: PRESTACIÓN DE SERVICIOS PROFESIONALES PARA EL FORTALECIMIENTO DE LAS ACTIVIDADES DE LA SECRETARIA DE GOBIERNO EN EL MARCO DEL PROYECTO: MEJORAMIENTO DE LA PROTECCIÓN, ATENCIÓN Y CUIDADO ANIMAL "IBAGUE VIBRA POR LOS ANIMALES IBAGUÉ".</t>
  </si>
  <si>
    <t>1216 del 13/04/2023</t>
  </si>
  <si>
    <t>GOB058 CONTRATAR A MONTO AGOTABLE EL SERVICIO INTEGRAL PARA LA DISPOSICIÓN DE LOS EQUINOS INCAUTADOS EN APLICACIÓN DE LOS MEDIOS DE POLICIA Y/O MEDIDAS CORRECTIVAS IMPUESTAS POR LAS AUTORIDADES DE POLICIA COMPETENTES EN CUMPLIMIENTO DEL CODIGO NACIONAL DE SEGURIDAD Y CONVIVENCIA CIUDADANA LEY 1801 DEL 2016.</t>
  </si>
  <si>
    <t>1428 del 28/04/2023</t>
  </si>
  <si>
    <t>GOB175: PRESTACION DE SERVICIOS PROFESIONALES PARA EL FORTALECIMIENTO DE LAS ACTIVIDADES DE LA SECRETARIA DE GOBIERNO EN EL MARCO DEL PROYECTO: "MEJORAMIENTO DE LA PROTECCION, ATENCION Y CUIDADO ANIMAL “IBAGUE VIBRA POR LOS ANIMALES IBAGUE".</t>
  </si>
  <si>
    <t>1443 del 04/05/2023</t>
  </si>
  <si>
    <t>GOB242: PRESTACION DE SERVICIOS PROFESIONALES PARA EL FORTALECIMIENTO DE LAS ACTIVIDADES DE LA SECRETARIA DE GOBIERNO EN EL MARCO DEL PROYECTO: "MEJORAMIENTO DE LA PROTECCION, ATENCION Y CUIDADO ANIMAL “IBAGUE VIBRA POR LOS ANIMALES IBAGUE</t>
  </si>
  <si>
    <t>1813 del 06/06/2023</t>
  </si>
  <si>
    <t>GOB293: PRESTACION DE SERVICIOS PROFESIONALES PARA EL FORTALECIMIENTO DE LAS ACTIVIDADES DE LA SECRETARIA DE GOBIERNO EN EL MARCO DEL PROYECTO: "MEJORAMIENTO DE LA PROTECCION, ATENCION Y CUIDADO ANIMAL “IBAGUE VIBRA POR LOS ANIMALES IBAGUE".</t>
  </si>
  <si>
    <t>1819 del 07/06/2023</t>
  </si>
  <si>
    <t>GOB290: PRESTACION DE SERVICIOS DE APOYO A LA GESTION PARA EL FORTALECIMIENTO DE LAS ACTIVIDADES DE LA SECRETARIA DE GOBIERNO EN EL MARCO DEL PROYECTO: "MEJORAMIENTO DE LA PROTECCION, ATENCION Y CUIDADO ANIMAL “IBAGUE VIBRA POR LOS ANIMALES IBAGUE".</t>
  </si>
  <si>
    <t>1842 del 08/06/2023</t>
  </si>
  <si>
    <t xml:space="preserve">GOB294: PRESTACION DE SERVICIOS PROFESIONALES PARA EL FORTALECIMIENTO DE LAS ACTIVIDADES DE LA SECRETARIA DE GOBIERNO EN EL MARCO DEL PROYECTO: "MEJORAMIENTO DE LA PROTECCION, ATENCION Y CUIDADO ANIMAL “IBAGUE VIBRA POR LOS ANIMALES IBAGUE". </t>
  </si>
  <si>
    <t>1851 del 09/06/2023</t>
  </si>
  <si>
    <t>GOB215: CONTRATAR LA PRESTACION DE SERVICIOS MEDICOS VETERINARIOS, QUIRURGICOS, DE LABORATORIO, IMAGENOLOGIA, CON EL FIN DE COADVUDAR AL CENTRO DE ATENCION Y PROTECCION ANIMAL (CAPA )DEL MUNICIPIO DE IBAGUE</t>
  </si>
  <si>
    <t>2026 del 26/06/2023</t>
  </si>
  <si>
    <t>GOB252: PRESTACION DE SERVICIOS PROFESIONALES PARA EL FORTALECIMIENTO DE LAS ACTIVIDADES DE LA SECRETARIA DE GOBIERNO EN EL MARCO DEL PROYECTO: "MEJORAMIENTO DE LA PROTECCION, ATENCION Y CUIDADO ANIMAL “IBAGUE VIBRA POR LOS ANIMALES IBAGUE".</t>
  </si>
  <si>
    <t>1937 del 22/06/2023</t>
  </si>
  <si>
    <t>GOB308: PRESTACION DE SERVICIOS PROFESIONALES PARA EL FORTALECIMIENTO DE LAS ACTIVIDADES DE LA SECRETARIA DE GOBIERNO EN EL MARCO DEL PROYECTO: "MEJORAMIENTO DE LA PROTECCION, ATENCION Y CUIDADO ANIMAL “IBAGUE VIBRA POR LOS ANIMALES IBAGUE".</t>
  </si>
  <si>
    <t>2152 del 05/07/2023</t>
  </si>
  <si>
    <t>GOB310: PRESTACION DE SERVICIOS PROFESIONALES PARA EL FORTALECIMIENTO DE LAS ACTIVIDADES DE LA SECRETARIA DE GOBIERNO EN EL MARCO DEL PROYECTO: "MEJORAMIENTO DE LA PROTECCION, ATENCION Y CUIDADO ANIMAL “IBAGUE VIBRA POR LOS ANIMALES IBAGUE".</t>
  </si>
  <si>
    <t>2150 del 05/07/2023</t>
  </si>
  <si>
    <t>GOB306: PRESTACION DE SERVICIOS DE APOYO A LA GESTION PARA EL FORTALECIMIENTO DE LAS ACTIVIDADES DE LA SECRETARIA DE GOBIERNO EN EL MARCO DEL PROYECTO: "MEJORAMIENTO DE LA PROTECCION, ATENCION Y CUIDADO ANIMAL “IBAGUE VIBRA POR LOS ANIMALES IBAGUE".</t>
  </si>
  <si>
    <t>2133 del 04/07/2023</t>
  </si>
  <si>
    <t>GOB318: PRESTACION DE SERVICIOS DE APOYO A LA GESTION PARA EL FORTALECIMIENTO DE LAS ACTIVIDADES DE LA SECRETARIA DE GOBIERNO EN EL MARCO DEL PROYECTO: "MEJORAMIENTO DE LA PROTECCION, ATENCION Y CUIDADO ANIMAL “IBAGUE VIBRA POR LOS ANIMALES IBAGUE".</t>
  </si>
  <si>
    <t>2181 del 07/07/2023</t>
  </si>
  <si>
    <t>GOB311:, PRESTACIÓN DE SERVICIOS PROFESIONALES PARA EL. FORTALECIMIENTO DE LAS ACTIVIDADES DE LA SECRETARIA DE GOBIERNO EN EL MARCO DEL PROYECTO DE "MEJORAMIENTO DE LA PROTECCIÓN, ATENCIÓN Y CUIDADO ANIMAL" IBAGUÉ VIBRA POR LOS ANIMALES IBAGUÉ"</t>
  </si>
  <si>
    <t>2187 del 07/07/2023</t>
  </si>
  <si>
    <t>GOB324: PRESTACION DE SERVICIOS PROFESIONALES PARA EL FORTALECIMIENTO DE LAS ACTIVIDADES DE LA SECRETARIA DE GOBIERNO EN EL MARCO DEL PROYECTO: "MEJORAMIENTO DE LA PROTECCION, ATENCION Y CUIDADO ANIMAL “IBAGUE VIBRA POR LOS ANIMALES IBAGUE".</t>
  </si>
  <si>
    <t>2147 del 05/07/2023</t>
  </si>
  <si>
    <t>GOB309: PRESTACION DE SERVICIOS PROFESIONALES PARA EL FORTALECIMIENTO DE LAS ACTIVIDADES DE LA SECRETARIA DE GOBIERNO EN EL MARCO DEL PROYECTO: "MEJORAMIENTO DE LA PROTECCION, ATENCION Y CUIDADO ANIMAL “IBAGUE VIBRA POR LOS ANIMALES IBAGUE".</t>
  </si>
  <si>
    <t>2196 del 10/07/2023</t>
  </si>
  <si>
    <t>GOB059:SERVICIO DE RECOLECCIÓN, TRANSPORTE, INCINERACIÓN Y/O DISPOSICIÓN FINAL DE RESIDUOS HOSPITALARIOS PELIGROSOS DE TIPO INFECCIOSO O DE RIESGO BIOLÓGICO Y QUÍMICOS, PARA EL CENTRO DE ATENCIÓN Y PROTECCIÓN ANIMAL- CAPA .DEL MUNICIPIO DE IBAGUÉ.</t>
  </si>
  <si>
    <t xml:space="preserve">2420 del </t>
  </si>
  <si>
    <t>GOB057: CONTRATAR EL SERVICIO DE EMBELLECIMIENTO, CUIDADO, HIGIENE CANINO Y FELINO PARA APOYAR LAS ACCIONES DEL FORTALECIMIENTO DEL BIENESTAR ANIMAL EN EL MARCO DEL PROYECTO: "MEJORAMIENTO DE LA PROTECCION, ATENCION Y CUIDADO ANIMAL IBAGUE VIBRA POR LOS ANIMALES".</t>
  </si>
  <si>
    <t>2484 del 24/08/2023</t>
  </si>
  <si>
    <t>GOB320: PRESTACION DE SERVICIOS PROFESIONALES PARA EL FORTALECIMIENTO DE LAS ACTIVIDADES DE LA SECRETARIA DE GOBIERNO EN EL MARCO DEL PROYECTO: "MEJORAMIENTO DE LA PROTECCION, ATENCION Y CUIDADO ANIMAL “IBAGUE VIBRA POR LOS ANIMALES IBAGUE".</t>
  </si>
  <si>
    <t>2589 del 18/08/2023</t>
  </si>
  <si>
    <t>GOB373: PRESTACION DE SERVICIOS PROFESIONALES PARA EL FORTALECIMIENTO DE LAS ACTIVIDADES DE LA SECRETARIA DE GOBIERNO EN EL MARCO DEL PROYECTO: "MEJORAMIENTO DE LA PROTECCION, ATENCION Y CUIDADO ANIMAL “IBAGUE VIBRA POR LOS ANIMALES IBAGUE".</t>
  </si>
  <si>
    <t>2597 del 18/08/2023</t>
  </si>
  <si>
    <t>GOB258: PRESTACION DE SERVICIOS PROFESIONALES PARA EL FORTALECIMIENTO DE LAS ACTIVIDADES DE LA SECRETARIA DE GOBIERNO EN EL MARCO DEL PROYECTO: "MEJORAMIENTO DE LA PROTECCION, ATENCION Y CUIDADO ANIMAL “IBAGUE VIBRA POR LOS ANIMALES IBAGUE".</t>
  </si>
  <si>
    <t>2637 del 25/08/2023</t>
  </si>
  <si>
    <t>GOB389: PRESTACION DE SERVICIOS PROFESIONALES PARA EL FORTALECIMIENTO DE LAS ACTIVIDADES DE LA SECRETARIA DE GOBIERNO EN EL MARCO DEL PROYECTO: "MEJORAMIENTO DE LA PROTECCION, ATENCION Y CUIDADO ANIMAL “IBAGUE VIBRA POR LOS ANIMALES IBAGUE".</t>
  </si>
  <si>
    <t>2617 del 23/08/2023</t>
  </si>
  <si>
    <t>GOB354: PRESTACION DE SERVICIOS PROFESIONALES PARA EL FORTALECIMIENTO DE LAS ACTIVIDADES DE LA SECRETARIA DE GOBIERNO EN EL MARCO DEL PROYECTO: "MEJORAMIENTO DE LA PROTECCION, ATENCION Y CUIDADO ANIMAL “IBAGUE VIBRA POR LOS ANIMALES IBAGUE".</t>
  </si>
  <si>
    <t>2636 del 25/08/2023</t>
  </si>
  <si>
    <t>GOB376: PRESTACION DE SERVICIOS PROFESIONALES PARA EL FORTALECIMIENTO DE LAS ACTIVIDADES DE LA SECRETARIA DE GOBIERNO EN EL MARCO DEL PROYECTO: "MEJORAMIENTO DE LA PROTECCION, ATENCION Y CUIDADO ANIMAL “IBAGUE VIBRA POR LOS ANIMALES IBAGUE".</t>
  </si>
  <si>
    <t>1200 del 12/04/2023</t>
  </si>
  <si>
    <t>GOB055: CONTRATAR EL SUMINISTRO DE ALIMENTACION PARA LOS CANINOS QUE SON ATENDIDOS Y RECUPERADOS EN EL CENTRO DE ATENCION Y PROTECCIÓN ANIMAL EN EL MARCO DEL PROYECTO MEJORAMIENTO DE LA PROTECCION, ATENCION Y CUIDADO ANIMAL IBAGUE VIBRA POR LOS ANIMALES IBAGUE.</t>
  </si>
  <si>
    <t>1366 del 24/04/2023</t>
  </si>
  <si>
    <t>GOB 056: CONTRATAR EL SUMINISTRO DE MEDICAMENTOS PARA LA ATENCIÓN Y RECUPERACIÓN DE LOS ANIMALES EN ELCENTRO DE ATENCIÓN CAPA EN EL MARCO DEL PROYECTO: "MEJORAMIENTO DE LA PROTECCION, ATENCION Y CUIDADO ANIMAL IBAGUE VIBRA POR LOS ANIMALES IBAGUÉ".</t>
  </si>
  <si>
    <t>1868 del 13/06/2023</t>
  </si>
  <si>
    <t>GOB236: CONTRATAR LA COMPRAVENTA DE ELEMENTOS DE ASEO PARA LA LIMPIEZA Y FUNCIONAMIENTO DEL CENTRO DE ATENCION Y PROTECCIÓN ANIMAL DE LA CIUDAD DE IBAGUÉ</t>
  </si>
  <si>
    <t>332 del 27/02/2023</t>
  </si>
  <si>
    <t>GOB022:PRESTACIÓN DE SERVICIOS PROFESIONALES COMO POLITOLOGO PARA APOYAR LAS ACTIVIDADES DE LA DIRECCIÓN DE JUSTICIA EN EL MARCO DEL PROYECTO: MEJORAMIENTO Y FORTALECIMIENTO DEL SERVICIO DE JUSTICIA Y CONVIVENCIA CIUDADANA EN EL MUNICIPIO DE IBAGUÉ</t>
  </si>
  <si>
    <t xml:space="preserve">Erika Lizeth Ricaurte  </t>
  </si>
  <si>
    <t>330 del 27/02/2023</t>
  </si>
  <si>
    <t>GOB046:PRESTACIÓN DE SERVICIOS DE APOYO A LA GESTION PARA BRINDAR SOPORTE A LAS ACTIVIDADES ADMINISTRATIVAS EN EL DESARROLLO Y EJECUCION DE LAS METAS DE LA DIRECCION DE JUSTICIA EN EL MARCO DEL PROYECTO: MEJORAMIENTO Y FORTALECIMIENTO DEL SERVICIO DE JUSTICIA Y CONVIVENCIA CIUDADANA EN EL MUNICIPIO DE IBAGUÉ</t>
  </si>
  <si>
    <t xml:space="preserve">Eida Marcela Bermudez </t>
  </si>
  <si>
    <t>415 del  02/03/2023</t>
  </si>
  <si>
    <t>GOB113:PRESTACIÓN DE SERVCIOS DE APOYO A LA GESTION EN LA PREVENCION DE EDUCACION SEXUAL EN INSTITUCIONES EDUCATIVAS, BRINDAR SOPORTE A LAS ACTIVIDADES DE LA SECRETARIA DE GOBIERNO EN EL MARCO DEL PROYECTO: MEJORAMIENTO FORTALECIMIENTO DEL SERVICIO DE JUSTICIA Y CONVIVENCIA CIUDADANA EN EL MUNICIPIO DE IBAGUÉ</t>
  </si>
  <si>
    <t>Leandra Yolima Duque</t>
  </si>
  <si>
    <t>412 del 02/03/2023</t>
  </si>
  <si>
    <t>GOB025:PRESTACIÓN DE SERVICIOS PROFESIONALES COMO POLITOLOGO PARA DESARROLLAR LAS ACTIVIDADES DE PREVENCION DE EDUCACION SEXUAL EN EL MARCO DEL PROYECTO: MEJORAMIENTO Y FORTALECIMIENTO DEL SERVICIO DE JUSTICIA Y CONVIVENCIA CIUDADANA EN EL MUNICIPIO DE IBAGUÉ</t>
  </si>
  <si>
    <t>Leonor Camila Bohorquez</t>
  </si>
  <si>
    <t>448 del 03/03/2023</t>
  </si>
  <si>
    <t>GOB023:PRESTACION DE SERVICIOS PROFESIONALES PARA REALIZAR LOS TRAMITES JURIDICOS-LEGALES, PROYECCIÓN Y FUNDAMENTACIÓN ACTOS ADMINISTRATIVOS, ACCIONES CONSTITUCIONALES, ENTES DE CONTROL Y PQRS EN EL MARCO DEL PROYECTO: MEJORAMIENTO Y FORTALECIMIENTO DEL SERVICIO DE JUSTICIA Y CONVIVENCIA CIUDADANA EN EL MUNICIPIO DE IBAGUÉ.</t>
  </si>
  <si>
    <t>Yenifer Marcela Suarez</t>
  </si>
  <si>
    <t>413 del 02/03/2023</t>
  </si>
  <si>
    <t>GOB028:PRESTACIÓN DE SERVICIOS PROFESIONALES COMO ADMINISTRADOR PUBLICO PARA REALIZAR LA FORMALIZACION DE PARQUEADEROS EN EL FORTALECIMIENTO DE LA DIRECCIÓN DE JUSTICIA EN EL MARCO DEL PROYECTO: MEJORAMIENTO Y FORTALECIMIENTO DEL SERVICIO DE JUSTICIA Y CONVIVENCIA CIUDADANA EN EL MUNICIPIO DE IBAGUÉ</t>
  </si>
  <si>
    <t>Maria Alejandra Morales</t>
  </si>
  <si>
    <t>436 del 03/03/2023</t>
  </si>
  <si>
    <t>GOB116:PRESTACION DE SERVICIOS PROFESIONALES PARA EL FORTALECIMIENTO DE LA SECRETARIA DE GOBIERNO EN EL MARCO DEL PROYECTO: "MEJORAMIENTO FORTALECIMIENTO DEL SERVICIO DE JUSTICIA Y CONVIVENCIA CIUDADANA EN EL MUNICIPIO DE IBAGUÉ".</t>
  </si>
  <si>
    <t>Lina Maria Cardenas</t>
  </si>
  <si>
    <t>416 del 02/03//2023</t>
  </si>
  <si>
    <t>GOB027: PRESTACIÓN DE SERVICIOS PROFESIONALES ESPECIALIZADOS PARA APOYAR LA COORDINACIÓN, PROMOCIÓN DE LAS ESTRATEGIAS Y ACTIVIDADES IMPLEMENTADAS EN LOS PROCESOS DE GESTORES DE CONVIVENCIA SOCIAL PARA EL FORTALECIMIENTO DE LA DIRECCIÓN DE JUSTICIA EN EL MARCO DEL PROYECTO: MEJORAMIENTO Y FORTALECIMIENTO DEL SERVICIO DE JUSTICIA Y CONVIVENCIA CIUDADANA EN EL MUNICIPIO DE IBAGUÉ.</t>
  </si>
  <si>
    <t>Jhonny Smith Hernandez</t>
  </si>
  <si>
    <t>391 del 02/03/2023</t>
  </si>
  <si>
    <t>GOB026:PRESTACIÓN DE SERVICIOS DE APOYO A LA GESTION PARA BRINDAR SOPORTE A LAS ACTIVIDADES DE FOMENTO Y PROMOCION DE ESTRATEGIAS CONTRA LA TRATA DE PERSONAS" EN EL MARCO DEL PROYECTO: MEJORAMIENTO Y FORTALECIMIENTO DEL SERVICIO DE JUSTICIA Y CONVIVENCIA CIUDADANA EN EL MUNICIPIO DE IBAGUÉ.</t>
  </si>
  <si>
    <t>Hugo Alejandro Franco</t>
  </si>
  <si>
    <t>401 del 02/03/2023</t>
  </si>
  <si>
    <t>GOB024: PRESTACION DE SERVICIOS DE APOYO A LA GESTION PARA APOYAR LAS ACTIVIDADES TECNICAS, OPERATIVAS DE LA DIRECCION DE JUSTICIA EN EL MARCO DEL PROYECTO: MEJORAMIENTO Y FORTALECIMIENTO DEL SERVICIO DE JUSTICIA Y CONVIVENCIA CIUDADANA EN EL MUNICIPIO DE IBAGUÉ</t>
  </si>
  <si>
    <t>Andrea Nataly Arevalo</t>
  </si>
  <si>
    <t>447 del 03/03/2023</t>
  </si>
  <si>
    <t>GOB037:PRESTACION DE SERVICIOS PROFESIONALES COMO PSICÓLOGA PARA ATENDER LOS PROCESOS Y CASOS QUE SE ADELANTAN Y CURSAN EN LAS COMISARIA DE FAMILIA E INSPECCIONES DE POLICIA Y LAS ACTIVIDADES ADMINISTRATIVAS Y OPERATIVAS QUE SEAN DELEGADAS POR LA SECRETARIA DE GOBIERNO EN EL MARCO DEL PROYECTO: MEJORAMIENTO Y FORTALECIMIENTOZ DEL SERVICIO DE JUSTICIA Y CONVIVENCIA CIUDADANA EN EL MUNICIPIO DE IBAGUÉ.</t>
  </si>
  <si>
    <t>Paula Camila Machado</t>
  </si>
  <si>
    <t>449 del 03/03/2023</t>
  </si>
  <si>
    <t>GOB035:PRESTACIÓN DE SERVICIOS PROFESIONALES ESPECIALIZADOS PARA APOYAR LA RUTA INTERINSTITUCIONAL CONTRA LA TRATA DE PERSONAS Y ACTIVIDADES JURIDICAS-LEGALES QUE SE PRESENTEN EN LA DIRECCIÓN DE JUSTICIA EN EL MARCO DEL PROYECTO: MEJORAMIENTO Y FORTALECIMIENTO DEL SERVICIO DE JUSTICIA Y CONVIVENCIA CIUDADANA EN EL MUNICIPIO DE IBAGUÉ</t>
  </si>
  <si>
    <t>Diego Fernando Valencia</t>
  </si>
  <si>
    <t>598 del 13/03/2023</t>
  </si>
  <si>
    <t>GOB154:PRESTACION DE SERVICIOS PROFESIONALES COMO PSICÓLOGA PARA ATENDER LOS PROCESOS Y CASOS QUE SE ADELANTAN Y CURSAN EN LA DIRECCION DE JUSTICIA Y CONTRIBUYAN BRINDAR ACOMPAÑAMIENTO EN EL MARCO DEL PROYECTO: MEJORAMIENTO Y FORTALECIMIENTO DEL SERVICIO DE JUSTICIA Y CONVIVENCIA CIUDADANA EN EL MUNICIPIO DE IBAGUÉ.</t>
  </si>
  <si>
    <t>Natalia Rivera Chacon</t>
  </si>
  <si>
    <t>599 13/03/2023</t>
  </si>
  <si>
    <t>GOB041:PRESTACION DE SERVICIOS PROFESIONALES PARA REALIZAR LOS TRAMITES JURIDICOS-LEGALES, PROYECCIÓN Y FUNDAMENTACIÓN ACTOS ADMINISTRATIVOS QUE CONTRIBUYAN A LA PREVENCION DE EDUCACION SEXUAL EN EL MARCO DEL PROYECTO: MEJORAMIENTO Y FORTALECIMIENTO DEL SERVICIO DE JUSTICIA Y CONVIVENCIA CIUDADANA EN EL MUNICIPIO DE IBAGUÉ</t>
  </si>
  <si>
    <t>Jessica Paola Gutierrez</t>
  </si>
  <si>
    <t>577 del 10/03/2023</t>
  </si>
  <si>
    <t>GOB155:PRESTACION DE SERVICIOS PROFESIONALES PARA EJECUTAR LA RUTA INTERISTITUCIONAL CONTRA LA TRATA DE PERSONAS, PROYECCIÓN Y FUNDAMENTACIÓN ACTOS ADMINISTRATIVOS, ACCIONES CONSTITUCIONALES, ENTES DE CONTROL Y PQRS EN EL MARCO DEL PROYECTO: MEJORAMIENTO Y FORTALECIMIENTO DEL SERVICIO DE JUSTICIA Y CONVIVENCIA CIUDADANA EN EL MUNICIPIO DE IBAGUÉ.</t>
  </si>
  <si>
    <t>Angie Camila Prieto</t>
  </si>
  <si>
    <t>707 del 17/03/2023</t>
  </si>
  <si>
    <t>GOB117: PRESTACIÓN DE SERVICIOS PROFESIONALES PARA EL FORTALECIMIENTO DE LAS ACTIVIDADES DE LA SECRETARIA DE GOBIERNO EN EL MARCO DEL PROYECTO: "MEJORAMIENTO FORTALECIMIENTO DEL SERVICIO DE JUSTICIA Y CONVIVENCIA CIUDADANA EN EL MUNICIPIO DE IBAGUÉ".</t>
  </si>
  <si>
    <t>Roberto Adolfo Diaz</t>
  </si>
  <si>
    <t>638 del 14/03/2023</t>
  </si>
  <si>
    <t>GOB029: PRESTACIÓN DE SERVICIOS PROFESIONALES COMO ECONOMISTA BRINDANDO APOYO EN LOS PROCESOS DE RECONCILIACIÓN Y CULTURA DE PAZ PARA EL FORTALECIMIENTO DE LA DIRECCIÓN DE JUSTICIA EN EL MARCO DEL PROYECTO: MEJORAMIENTO Y FORTALECIMIENTO DEL SERVICIO DE JUSTICIA Y CONVIVENCIA CIUDADANA EN EL MUNICIPIO DE IBAGUÉ.</t>
  </si>
  <si>
    <t>Efrain Eduardo Caballero</t>
  </si>
  <si>
    <t>746 del 21/03/2023</t>
  </si>
  <si>
    <t>GOB168: PRESTACION DE SERVICIOS DE APOYO A LA GESTION PARA EL FORTALECIMIENTO DE LAS ACTIVIDADES DE LA SECRETARIA DE GOBIERNO EN EL MARCO DEL PROYECTO: "MEJORAMIENTO FORTALECIMIENTO DEL SERVICIO DE JUSTICIA Y CONVIVENCIA CIUDADANA EN EL MUNICIPIO DE IBAGUÉ".</t>
  </si>
  <si>
    <t>Luz Deicy Gonzalez </t>
  </si>
  <si>
    <t>812 del 23/03/2023</t>
  </si>
  <si>
    <t>GOB0167: PRESTACIÓN DE SERVICIOS PROFESIONALES PARA EL FORTALECIMIENTO DE LAS ACTIVIDADES DE LA SECRETARIA DE GOBIERNO EN EL MARCO DEL PROYECTO: "MEJORAMIENTO FORTALECIMIENTO DEL SERVICIO DE JUSTICIA Y CONVIVENCIA CIUDADANA EN EL MUNICIPIO DE IBAGUÉ</t>
  </si>
  <si>
    <t>Mateo Florez Lozano</t>
  </si>
  <si>
    <t>768 del 22/03/2023</t>
  </si>
  <si>
    <t>GOB115: CONTRATAR LA PRESTACIÓN DE SERVICIOS PROFESIONALES PARA PRESTAR APOYO EN LA EJECUCIÓN DE LAS METAS Y ACTIVIDADES RELACIONADAS CON LA CREACIÓN DEL CENTRO DE SOLUCIONES DE JUSTICIA MÓVIL EN EL MARCO DEL PROYECTO “MEJORAMIENTO FORTALECIMIENTO DEL SERVICIO DE JUSTICIA Y CONVIVENCIA CIUDADANA EN EL MUNICIPIO DE IBAGUÉ”</t>
  </si>
  <si>
    <t>Grupo Asesor Profesional S.A.S</t>
  </si>
  <si>
    <t>765 22/03/2023</t>
  </si>
  <si>
    <t>GOB156: PRESTACIÓN DE SERVICIOS DE APOYO PARA LA FORMALIZACION DE PARQUEADEROS EN EL FORTALECIMIENTO DE LA DIRECCIÓN DE JUSTICIA EN EL MARCO DEL PROYECTO: MEJORAMIENTO Y FORTALECIMIENTO DEL SERVICIO DE JUSTICIA Y CONVIVENCIA CIUDADANA EN EL MUNICIPIO DE IBAGUÉ.</t>
  </si>
  <si>
    <t>Luna Vanessa Cubillos</t>
  </si>
  <si>
    <t>864 27/03/2023</t>
  </si>
  <si>
    <t>GOB118:PRESTACIÓN DE SERVICIOS PROFESIONALES PARA APOYAR LA COORDINACIÓN, PROMOCIÓN DE LAS ESTRATEGIAS Y ACTIVIDADES IMPLEMENTADAS EN LOS PROCESOS DE GESTORES DE CONVIVENCIA SOCIAL PARA EL FORTALECIMIENTO DE LA DIRECCIÓN DE JUSTICIA EN EL MARCO DEL PROYECTO: MEJORAMIENTO Y FORTALECIMIENTO DEL SERVICIO DE JUSTICIA Y CONVIVENCIA CIUDADANA EN EL MUNICIPIO DE IBAGUÉ.</t>
  </si>
  <si>
    <t xml:space="preserve">Luis Alvaro Cardona </t>
  </si>
  <si>
    <t>999 del 29/03/2023</t>
  </si>
  <si>
    <t>GOB032: PRESTACION DE SERVICIOS PROFESIONALES PARA EL FORTALECIMIENTO DE LA SECRETARIA DE GOBIERNO QUE CONTRIBUYAN EN LAS ACTIVIDADES EN EL MARCO DEL PROYECTO: MEJORAMIENTO FORTALECIMIENTO DEL SERVICIO DE JUSTICIA Y CONVIVENCIA EN EL MUNICIPIO DE IBAGUE</t>
  </si>
  <si>
    <t>Cristian Camilo Gutierrez</t>
  </si>
  <si>
    <t>998 del 29/03/2023</t>
  </si>
  <si>
    <t>GOB183:PRESTACIÓN DE SERVICIOS DE APOYO A LA GESTION PARA EL FORTALECIMIENTO DE LAS ACTIVIDADES DE LA SECRETARIA DE GOBIERNO EN EL MARCO DEL PROYECTO: MEJORAMIENTO FORTALECIMIENTO DEL SERVICIO DE JUSTICIA Y CONVIVENCIA CIUDADANA EN EL MUNICIPIO DE IBAGUÉ.</t>
  </si>
  <si>
    <t>Lauren Dayana Noguera</t>
  </si>
  <si>
    <t>1545 del 10/05/2023</t>
  </si>
  <si>
    <t>GOB244: PRESTACIÓN DE SERVICIOS PROFESIONALES PARA EL FORTALECIMIENTO DE LAS ACTIVIDADES DE LA SECRETARIA DE GOBIERNO EN EL MARCO DEL PROYECTO: MEJORAMIENTO FORTALECIMIENTO DEL SERVICIO DE JUSTICIA Y CONVIVENCIA CIUDADANA EN EL MUNICIPIO DE IBAGUÉ.</t>
  </si>
  <si>
    <t>Natalia Valencia Parra</t>
  </si>
  <si>
    <t>1612 del 16/05/2023</t>
  </si>
  <si>
    <t>GOB223:PRESTACIÓN DE SERVICIOS DE APOYO A LA GESTIÓN PARA EL FORTALECIMIENTO DE LAS ACTIVIDADES DE LA SECRETARIA DE GOBIERNO EN EL MARCO DEL PROYECTO: MEJORAMIENTO FORTALECIMIENTO DEL SERVICIO DE JUSTICIA Y CONVIVENCIA CIUDADANA EN EL MUNICIPIO DE IBAGUÉ.</t>
  </si>
  <si>
    <t>Alvaro Heliodoro Ortiz</t>
  </si>
  <si>
    <t>1731 del 26/05/2023</t>
  </si>
  <si>
    <t>GOB295 : CONTRATAR LA PRESTACIÓN DE SERVICIOS DE UN OPERADOR LOGISTICO PARA APOYAR EN LA ORGANIZACIÓN Y EJECUCIÓN DE LAS ELECCIONES DE LOS JUECES DE PAZ QUE SE LLEVARAN A CABO EL DÍA 27 DE MAYO DEL 2023 EN LA CIUDAD DE IBAGUÉ – TOLIMA.</t>
  </si>
  <si>
    <t>Leon Graficas S.a.s</t>
  </si>
  <si>
    <t>1801 del 02/06/2023</t>
  </si>
  <si>
    <t>GOB217: PRESTACIÓN DE SERVICIOS PROFESIONALES PARA EL FORTALECIMIENTO DE LAS ACTIVIDADES DE LA SECRETARIA DE GOBIERNO EN EL MARCO DEL PROYECTO: MEJORAMIENTO FORTALECIMIENTO DEL SERVICIO DE JUSTICIA Y CONVIVENCIA CIUDADANA EN EL MUNICIPIO DE IBAGUÉ.</t>
  </si>
  <si>
    <t>Sandra Catalina Gomez</t>
  </si>
  <si>
    <t>1818 del 07/06/2023</t>
  </si>
  <si>
    <t>GOB279: PRESTACIÓN DE SERVICIOS PROFESIONALES PARA EL FORTALECIMIENTO DE LAS ACTIVIDADES DE LA SECRETARIA DE GOBIERNO EN EL MARCO DEL PROYECTO: MEJORAMIENTO FORTALECIMIENTO DEL SERVICIO DE JUSTICIA Y CONVIVENCIA CIUDADANA EN EL MUNICIPIO DE IBAGUÉ.</t>
  </si>
  <si>
    <t>Leidy Yohanna Moreno</t>
  </si>
  <si>
    <t>1936 del 22/06/2023</t>
  </si>
  <si>
    <t>GOB314: PRESTACIÓN DE SERVICIOS PROFESIONALES PARA EL FORTALECIMIENTO DE LAS ACTIVIDADES DE LA SECRETARIA DE GOBIERNO EN EL MARCO DEL PROYECTO: MEJORAMIENTO FORTALECIMIENTO DEL SERVICIO DE JUSTICIA Y CONVIVENCIA CIUDADANA EN EL MUNICIPIO DE IBAGUÉ.</t>
  </si>
  <si>
    <t>Diana Patricia Hernandez</t>
  </si>
  <si>
    <t>2058 del  27/06/2023</t>
  </si>
  <si>
    <t>GOB220: PRESTACIÓN DE SERVICIOS PROFESIONALES PARA EL FORTALECIMIENTO DE LAS ACTIVIDADES DE LA SECRETARIA DE GOBIERNO EN EL MARCO DEL PROYECTO: MEJORAMIENTO FORTALECIMIENTO DEL SERVICIO DE JUSTICIA Y CONVIVENCIA CIUDADANA EN EL MUNICIPIO DE IBAGUÉ.</t>
  </si>
  <si>
    <t>Luz Nevelly Toro Roa</t>
  </si>
  <si>
    <t>1950 del 22/06/2023</t>
  </si>
  <si>
    <t>GOB282: PRESTACIÓN DE SERVICIOS PROFESIONALES PARA EL FORTALECIMIENTO DE LAS ACTIVIDADES DE LA SECRETARIA DE GOBIERNO EN EL MARCO DEL PROYECTO: MEJORAMIENTO FORTALECIMIENTO DEL SERVICIO DE JUSTICIA Y CONVIVENCIA CIUDADANA EN EL MUNICIPIO DE IBAGUÉ.</t>
  </si>
  <si>
    <t>Paola Andrea Corredor</t>
  </si>
  <si>
    <t>2113 del 30/06/2023</t>
  </si>
  <si>
    <t>GOB274: PRESTACIÓN DE SERVICIOS PROFESIONALES PARA EL FORTALECIMIENTO DE LAS ACTIVIDADES DE LA SECRETARIA DE GOBIERNO EN EL MARCO DEL PROYECTO: MEJORAMIENTO FORTALECIMIENTO DEL SERVICIO DE JUSTICIA Y CONVIVENCIA CIUDADANA EN EL MUNICIPIO DE IBAGUÉ.</t>
  </si>
  <si>
    <t>Luis Ernesto Perdomo</t>
  </si>
  <si>
    <t>2112 del 30/06/2023</t>
  </si>
  <si>
    <t>GOB248: PRESTACIÓN DE SERVICIOS DE APOYO A LA GESTIÓN PARA EL FORTALECIMIENTO DE LAS ACTIVIDADES DE LA SECRETARIA DE GOBIERNO EN EL MARCO DEL PROYECTO: MEJORAMIENTO FORTALECIMIENTO DEL SERVICIO DE JUSTICIA Y CONVIVENCIA CIUDADANA EN EL MUNICIPIO DE IBAGUÉ.</t>
  </si>
  <si>
    <t>Julian Leonardo Avila</t>
  </si>
  <si>
    <t>2123 del 30/06/2023</t>
  </si>
  <si>
    <t>GOB315: PRESTACIÓN DE SERVICIOS PROFESIONALES PARA EL FORTALECIMIENTO DE LAS ACTIVIDADES DE LA SECRETARIA DE GOBIERNO EN EL MARCO DEL PROYECTO: MEJORAMIENTO FORTALECIMIENTO DEL SERVICIO DE JUSTICIA Y CONVIVENCIA CIUDADANA EN EL MUNICIPIO DE IBAGUÉ.</t>
  </si>
  <si>
    <t>Adriana Gaitan Lopez</t>
  </si>
  <si>
    <t>2122 del 30/06/2023</t>
  </si>
  <si>
    <t>GOB 260: PRESTACIÓN DE SERVICIOS PROFESIONALES PARA EL FORTALECIMIENTO DE LAS ACTIVIDADES DE LA SECRETARIA DE GOBIERNO EN EL MARCO DEL PROYECTO: MEJORAMIENTO FORTALECIMIENTO DEL SERVICIO DE JUSTICIA Y CONVIVENCIA CIUDADANA EN EL MUNICIPIO DE IBAGUÉ.</t>
  </si>
  <si>
    <t>Fredy Fabian Carranza</t>
  </si>
  <si>
    <t>2151 del 05/07</t>
  </si>
  <si>
    <t>GOB213: PRESTACIÓN DE SERVICIOS PROFESIONALES PARA EL FORTALECIMIENTO DE LAS ACTIVIDADES DE LA SECRETARIA DE GOBIERNO EN EL MARCO DEL PROYECTO: MEJORAMIENTO FORTALECIMIENTO DEL SERVICIO DE JUSTICIA Y CONVIVENCIA CIUDADANA EN EL MUNICIPIO DE IBAGUÉ</t>
  </si>
  <si>
    <t>Wilson Johan Delgadillo</t>
  </si>
  <si>
    <t>2326 del 19/07/2023</t>
  </si>
  <si>
    <t>GOB331: PRESTACIÓN DE SERVICIOS PROFESIONALES PARA EL FORTALECIMIENTO DE LAS ACTIVIDADES DE LA SECRETARIA DE GOBIERNO EN EL MARCO DEL PROYECTO: MEJORAMIENTO FORTALECIMIENTO DEL SERVICIO DE JUSTICIA Y CONVIVENCIA CIUDADANA EN EL MUNICIPIO DE IBAGUÉ.</t>
  </si>
  <si>
    <t>Randy Tovar Moreno</t>
  </si>
  <si>
    <t>2329 del 19/07/2023</t>
  </si>
  <si>
    <t>GOB245: PRESTACIÓN DE SERVICIOS PROFESIONALES PARA EL FORTALECIMIENTO DE LAS ACTIVIDADES DE LA SECRETARIA DE GOBIERNO EN EL MARCO DEL PROYECTO: MEJORAMIENTO FORTALECIMIENTO DEL SERVICIO DE JUSTICIA Y CONVIVENCIA CIUDADANA EN EL MUNICIPIO DE IBAGUÉ.</t>
  </si>
  <si>
    <t>Katherine Yohanna Marin</t>
  </si>
  <si>
    <t>2401 del 27/07/2023</t>
  </si>
  <si>
    <t>Luis Miguel Garcia </t>
  </si>
  <si>
    <t>2328 del 19/07/2023</t>
  </si>
  <si>
    <t>GOB325: PRESTACIÓN DE SERVICIOS PROFESIONALES PARA EL FORTALECIMIENTO DE LAS ACTIVIDADES DE LA SECRETARIA DE GOBIERNO EN EL MARCO DEL PROYECTO: MEJORAMIENTO FORTALECIMIENTO DEL SERVICIO DE JUSTICIA Y CONVIVENCIA CIUDADANA EN EL MUNICIPIO DE IBAGUÉ.</t>
  </si>
  <si>
    <t>Elsa Victoria RiaÑo</t>
  </si>
  <si>
    <t>2407 del 27/07/2023</t>
  </si>
  <si>
    <t>GOB355: PRESTACIÓN DE SERVICIOS PROFESIONALES PARA EL FORTALECIMIENTO DE LAS ACTIVIDADES DE LA SECRETARIA DE GOBIERNO EN EL MARCO DEL PROYECTO: MEJORAMIENTO FORTALECIMIENTO DEL SERVICIO DE JUSTICIA Y CONVIVENCIA CIUDADANA EN EL MUNICIPIO DE IBAGUÉ.</t>
  </si>
  <si>
    <t>Nestor Raul Vargas B</t>
  </si>
  <si>
    <t>2405 del 27/07/2023</t>
  </si>
  <si>
    <t>GOB347: PRESTACIÓN DE SERVICIOS PROFESIONALES PARA EL FORTALECIMIENTO DE LAS ACTIVIDADES DE LA SECRETARIA DE GOBIERNO EN EL MARCO DEL PROYECTO: MEJORAMIENTO FORTALECIMIENTO DEL SERVICIO DE JUSTICIA Y CONVIVENCIA CIUDADANA EN EL MUNICIPIO DE IBAGUÉ.</t>
  </si>
  <si>
    <t>Florangela Valderrama</t>
  </si>
  <si>
    <t>2410 del 27/07/2023</t>
  </si>
  <si>
    <t>GOB 262: PRESTACIÓN DE SERVICIOS PROFESIONALES PARA EL FORTALECIMIENTO DE LAS ACTIVIDADES DE LA SECRETARIA DE GOBIERNO EN EL MARCO DEL PROYECTO: MEJORAMIENTO FORTALECIMIENTO DEL SERVICIO DE JUSTICIA Y CONVIVENCIA CIUDADANA EN EL MUNICIPIO DE IBAGUÉ.</t>
  </si>
  <si>
    <t>Doris Cifuentes Rojas</t>
  </si>
  <si>
    <t>2409 del 27/07/2023</t>
  </si>
  <si>
    <t>GOB328: PRESTACIÓN DE SERVICIOS PROFESIONALES PARA EL FORTALECIMIENTO DE LAS ACTIVIDADES DE LA SECRETARIA DE GOBIERNO EN EL MARCO DEL PROYECTO: MEJORAMIENTO FORTALECIMIENTO DEL SERVICIO DE JUSTICIA Y CONVIVENCIA CIUDADANA EN EL MUNICIPIO DE IBAGUÉ</t>
  </si>
  <si>
    <t>Diana Mileydy Vargas</t>
  </si>
  <si>
    <t>2330 del 19/07/2023</t>
  </si>
  <si>
    <t>GOB336: PRESTACIÓN DE SERVICIOS PROFESIONALES PARA EL FORTALECIMIENTO DE LAS ACTIVIDADES DE LA SECRETARIA DE GOBIERNO EN EL MARCO DEL PROYECTO: MEJORAMIENTO FORTALECIMIENTO DEL SERVICIO DE JUSTICIA Y CONVIVENCIA CIUDADANA EN EL MUNICIPIO DE IBAGUÉ.</t>
  </si>
  <si>
    <t>Heidy Alejandra Barrero</t>
  </si>
  <si>
    <t>2473 del 03/08/2023</t>
  </si>
  <si>
    <t>GOB228: PRESTACIÓN DE SERVICIOS PROFESIONALES PARA EL FORTALECIMIENTO DE LAS ACTIVIDADES DE LA SECRETARIA DE GOBIERNO EN EL MARCO DEL PROYECTO: MEJORAMIENTO FORTALECIMIENTO DEL SERVICIO DE JUSTICIA Y CONVIVENCIA CIUDADANA EN EL MUNICIPIO DE IBAGUÉ.</t>
  </si>
  <si>
    <t>Nathalia Gutierrez</t>
  </si>
  <si>
    <t>2474 del 03/08/2023</t>
  </si>
  <si>
    <t>GOB340: PRESTACIÓN DE SERVICIOS PROFESIONALES PARA EL FORTALECIMIENTO DE LAS ACTIVIDADES DE LA SECRETARIA DE GOBIERNO EN EL MARCO DEL PROYECTO: MEJORAMIENTO FORTALECIMIENTO DEL SERVICIO DE JUSTICIA Y CONVIVENCIA CIUDADANA EN EL MUNICIPIO DE IBAGUÉ.</t>
  </si>
  <si>
    <t>Milton Andres Fernandez</t>
  </si>
  <si>
    <t>2521 del 11/08/2023</t>
  </si>
  <si>
    <t>GOB322: PRESTACIÓN DE SERVICIOS DE APOYO A LA GESTIÓN PARA EL FORTALECIMIENTO DE LAS ACTIVIDADES DE LA SECRETARIA DE GOBIERNO EN EL MARCO DEL PROYECTO: MEJORAMIENTO FORTALECIMIENTO DEL SERVICIO DE JUSTICIA Y CONVIVENCIA CIUDADANA EN EL MUNICIPIO DE IBAGUÉ.</t>
  </si>
  <si>
    <t>Jeisson Ricardo Guarnizo</t>
  </si>
  <si>
    <t>2539 del 14/08/2023</t>
  </si>
  <si>
    <t>GOB356: PRESTACIÓN DE SERVICIOS PROFESIONALES PARA EL FORTALECIMIENTO DE LAS ACTIVIDADES DE LA SECRETARIA DE GOBIERNO EN EL MARCO DEL PROYECTO: MEJORAMIENTO FORTALECIMIENTO DEL SERVICIO DE JUSTICIA Y CONVIVENCIA CIUDADANA EN EL MUNICIPIO DE IBAGUÉ.</t>
  </si>
  <si>
    <t>Juanita Carrillo</t>
  </si>
  <si>
    <t>2536 del 14/08/2023</t>
  </si>
  <si>
    <t>GOB329: PRESTACIÓN DE SERVICIOS PROFESIONALES PARA EL FORTALECIMIENTO DE LAS ACTIVIDADES DE LA SECRETARIA DE GOBIERNO EN EL MARCO DEL PROYECTO: MEJORAMIENTO FORTALECIMIENTO DEL SERVICIO DE JUSTICIA Y CONVIVENCIA CIUDADANA EN EL MUNICIPIO DE IBAGUÉ.</t>
  </si>
  <si>
    <t>Cristhian Ricardo Diaz</t>
  </si>
  <si>
    <t>2541 del 14/08/2023</t>
  </si>
  <si>
    <t>GOB212: PRESTACIÓN DE SERVICIOS PROFESIONALES PARA EL FORTALECIMIENTO DE LAS ACTIVIDADES DE LA SECRETARIA DE GOBIERNO EN EL MARCO DEL PROYECTO: MEJORAMIENTO FORTALECIMIENTO DEL SERVICIO DE JUSTICIA Y CONVIVENCIA CIUDADANA EN EL MUNICIPIO DE IBAGUÉ.</t>
  </si>
  <si>
    <t>Dora Maria Torres</t>
  </si>
  <si>
    <t>2472 del 03/08/2023</t>
  </si>
  <si>
    <t>GOB357: PRESTACIÓN DE SERVICIOS PROFESIONALES PARA EL FORTALECIMIENTO DE LAS ACTIVIDADES DE LA SECRETARIA DE GOBIERNO EN EL MARCO DEL PROYECTO: MEJORAMIENTO FORTALECIMIENTO DEL SERVICIO DE JUSTICIA Y CONVIVENCIA CIUDADANA EN EL MUNICIPIO DE IBAGUÉ</t>
  </si>
  <si>
    <t>Cindy Lorena Sepulveva</t>
  </si>
  <si>
    <t>2471 del 03/08/2023</t>
  </si>
  <si>
    <t>GOB358: PRESTACIÓN DE SERVICIOS PROFESIONALES PARA EL FORTALECIMIENTO DE LAS ACTIVIDADES DE LA SECRETARIA DE GOBIERNO EN EL MARCO DEL PROYECTO: MEJORAMIENTO FORTALECIMIENTO DEL SERVICIO DE JUSTICIA Y CONVIVENCIA CIUDADANA EN EL MUNICIPIO DE IBAGUÉ.</t>
  </si>
  <si>
    <t>Natalia Varela Gutierrez</t>
  </si>
  <si>
    <t>2565 del 15/08/2023</t>
  </si>
  <si>
    <t>GOB362:PRESTACIÓN DE SERVICIOS PROFESIONALES PARA EL FORTALECIMIENTO DE LAS ACTIVIDADES DE LA SECRETARIA DE GOBIERNO EN EL MARCO DEL PROYECTO: MEJORAMIENTO FORTALECIMIENTO DEL SERVICIO DE JUSTICIA Y CONVIVENCIA CIUDADANA EN EL MUNICIPIO DE IBAGUÉ.</t>
  </si>
  <si>
    <t>Maria Jose LondoÑo</t>
  </si>
  <si>
    <t>2540 del 14/08/2023</t>
  </si>
  <si>
    <t>GOB263:PRESTACIÓN DE SERVICIOS DE APOYO A LA GESTIÓN PARA EL FORTALECIMIENTO DE LAS ACTIVIDADES DE LA SECRETARIA DE GOBIERNO EN EL MARCO DEL PROYECTO: MEJORAMIENTO FORTALECIMIENTO DEL SERVICIO DE JUSTICIA Y CONVIVENCIA CIUDADANA EN EL MUNICIPIO DE IBAGUÉ.</t>
  </si>
  <si>
    <t>Diego Humberto Vasquez</t>
  </si>
  <si>
    <t>2568 del 15/08/2023</t>
  </si>
  <si>
    <t>GOB359: PRESTACIÓN DE SERVICIOS PROFESIONALES PARA EL FORTALECIMIENTO DE LAS ACTIVIDADES DE LA SECRETARIA DE GOBIERNO EN EL MARCO DEL PROYECTO: MEJORAMIENTO FORTALECIMIENTO DEL SERVICIO DE JUSTICIA Y CONVIVENCIA CIUDADANA EN EL MUNICIPIO DE IBAGUÉ.</t>
  </si>
  <si>
    <t>Luis Hernan Guzman </t>
  </si>
  <si>
    <t>2609 del 22/08/2023</t>
  </si>
  <si>
    <t>GOB271: PRESTACIÓN DE SERVICIOS PROFESIONALES PARA EL FORTALECIMIENTO DE LAS ACTIVIDADES DE LA SECRETARIA DE GOBIERNO EN EL MARCO DEL PROYECTO: MEJORAMIENTO FORTALECIMIENTO DEL SERVICIO DE JUSTICIA Y CONVIVENCIA CIUDADANA EN EL MUNICIPIO DE IBAGUÉ.</t>
  </si>
  <si>
    <t>Eduar Galindo Homez</t>
  </si>
  <si>
    <t>2618 del 23/08/2023</t>
  </si>
  <si>
    <t>GOB353: PRESTACIÓN DE SERVICIOS PROFESIONALES PARA EL FORTALECIMIENTO DE LAS ACTIVIDADES DE LA SECRETARIA DE GOBIERNO EN EL MARCO DEL PROYECTO: MEJORAMIENTO FORTALECIMIENTO DEL SERVICIO DE JUSTICIA Y CONVIVENCIA CIUDADANA EN EL MUNICIPIO DE IBAGUÉ.</t>
  </si>
  <si>
    <t>Luis Carlos Vargas B</t>
  </si>
  <si>
    <t>2639 del 25/08/2023</t>
  </si>
  <si>
    <t>GOB338: PRESTACIÓN DE SERVICIOS DE APOYO A LA GESTIÓN PARA EL FORTALECIMIENTO DE LAS ACTIVIDADES DE LA SECRETARIA DE GOBIERNO EN EL MARCO DEL PROYECTO: MEJORAMIENTO FORTALECIMIENTO DEL SERVICIO DE JUSTICIA Y CONVIVENCIA CIUDADANA EN EL MUNICIPIO DE IBAGUÉ.</t>
  </si>
  <si>
    <t>Jhon Fredy Pastrana</t>
  </si>
  <si>
    <t>2657 del 28/08/2023</t>
  </si>
  <si>
    <t>GOB385: PRESTACIÓN DE SERVICIOS PROFESIONALES PARA EL FORTALECIMIENTO DE LAS ACTIVIDADES DE LA SECRETARIA DE GOBIERNO EN EL MARCO DEL PROYECTO: MEJORAMIENTO FORTALECIMIENTO DEL SERVICIO DE JUSTICIA Y CONVIVENCIA CIUDADANA EN EL MUNICIPIO DE IBAGUÉ.</t>
  </si>
  <si>
    <t>Angie Lizeth Inguilan</t>
  </si>
  <si>
    <t>2608 del 22/08/2023</t>
  </si>
  <si>
    <t>GOB371: PRESTACIÓN DE SERVICIOS PROFESIONALES PARA EL FORTALECIMIENTO DE LAS ACTIVIDADES DE LA SECRETARIA DE GOBIERNO EN EL MARCO DEL PROYECTO: MEJORAMIENTO FORTALECIMIENTO DEL SERVICIO DE JUSTICIA Y CONVIVENCIA CIUDADANA EN EL MUNICIPIO DE IBAGUÉ</t>
  </si>
  <si>
    <t>Ana Maria Guzman</t>
  </si>
  <si>
    <t>2656 del 28/08/2023</t>
  </si>
  <si>
    <t>GOB352: PRESTACIÓN DE SERVICIOS PROFESIONALES PARA EL FORTALECIMIENTO DE LAS ACTIVIDADES DE LA SECRETARIA DE GOBIERNO EN EL MARCO DEL PROYECTO: MEJORAMIENTO FORTALECIMIENTO DEL SERVICIO DE JUSTICIA Y CONVIVENCIA CIUDADANA EN EL MUNICIPIO DE IBAGUÉ.</t>
  </si>
  <si>
    <t>Edisson Garcia Ruiz</t>
  </si>
  <si>
    <t>2658 del 28/08/2023</t>
  </si>
  <si>
    <t>GOB383: PRESTACIÓN DE SERVICIOS PROFESIONALES PARA EL FORTALECIMIENTO DE LAS ACTIVIDADES DE LA SECRETARIA DE GOBIERNO EN EL MARCO DEL PROYECTO: MEJORAMIENTO FORTALECIMIENTO DEL SERVICIO DE JUSTICIA Y CONVIVENCIA CIUDADANA EN EL MUNICIPIO DE IBAGUÉ.</t>
  </si>
  <si>
    <t>Andres Mauricio Quintero</t>
  </si>
  <si>
    <t>2611 del 22/08/2023</t>
  </si>
  <si>
    <t>GOB345: PRESTACIÓN DE SERVICIOS PROFESIONALES PARA EL FORTALECIMIENTO DE LAS ACTIVIDADES DE LA SECRETARIA DE GOBIERNO EN EL MARCO DEL PROYECTO: MEJORAMIENTO FORTALECIMIENTO DEL SERVICIO DE JUSTICIA Y CONVIVENCIA CIUDADANA EN EL MUNICIPIO DE IBAGUÉ</t>
  </si>
  <si>
    <t>Silvana Andrea Manrique</t>
  </si>
  <si>
    <t>2745 del 18/09/2023</t>
  </si>
  <si>
    <t>GOB400: PRESTACIÓN DE SERVICIOS PROFESIONALES PARA EL FORTALECIMIENTO DE LAS ACTIVIDADES DE LA SECRETARIA DE GOBIERNO EN EL MARCO DEL PROYECTO: MEJORAMIENTO FORTALECIMIENTO DEL SERVICIO DE JUSTICIA Y CONVIVENCIA CIUDADANA EN EL MUNICIPIO DE IBAGUÉ.</t>
  </si>
  <si>
    <t>Carlos Jesus Amezquita</t>
  </si>
  <si>
    <t>Erika Lizeth Ricaurte</t>
  </si>
  <si>
    <t>Eida Marcela Bermudez</t>
  </si>
  <si>
    <t>393 del 02/03/2023</t>
  </si>
  <si>
    <t>GOB074:PRESTACION DE SERVICIOS DE APOYO A LA GESTION PARA BRINDAR APOYO A LAS ACTIVIDADES DE RECUPERACIÓN DEL ESPACIO PÚBLICO EN EL MARCO DEL PROYECTO: RECUPERACIÓN Y CONTROL EFECTIVO DEL ESPACIO PÚBLICO DE LA CIUDAD DE IBAGUÉ.</t>
  </si>
  <si>
    <t>438 del 03/03/2023</t>
  </si>
  <si>
    <t>GOB066:PRESTACION DE SERVICIOS PROFESIONALES COMO ARQUITECTO PARA EL FORTALECIMIENTO DE LOS PROYECTOS DE INVERSIÓN DE EMBELLECIMIENTO Y RECUPERACIÓN DEL ESPACIO PÚBLICO EN EL MARCO DEL PROYECTO: RECUPERACIÓN Y CONTROL EFECTIVO DEL ESPACIO PÚBLICO DE LA CIUDAD DE IBAGUÉ.</t>
  </si>
  <si>
    <t>394 del 02/03/2023</t>
  </si>
  <si>
    <t>GOB067: PRESTACION DE SERVICIOS PROFESIONALES PARA BRINDAR APOYO A LAS ACTIVIDADES ADMINISTRATIVAS PARA EL FORTALECIMIENTO DE LA DIRECCION DE ESPACIO PÚBLICO EN EL MARCO DEL PROYECTO: RECUPERACIÓN Y CONTROL EFECTIVO DEL ESPACIO PÚBLICO DE LA CIUDAD DE IBAGUÉ</t>
  </si>
  <si>
    <t>392 del 02/03/2023</t>
  </si>
  <si>
    <t>GOB087:PRESTACION DE SERVICIOS DE APOYO A LA GESTION PARA APOYAR LAS ACTIVIDADES OPERATIVAS DE LA DIRECCION DE ESPACIO PÚBLICO EN EL MARCO DEL PROYECTO: RECUPERACIÓN Y CONTROL EFECTIVO DEL ESPACIO PÚBLICO DE LA CIUDAD DE IBAGUÉ.</t>
  </si>
  <si>
    <t>434 del 03/03/2023</t>
  </si>
  <si>
    <t>GOB082:PRESTACION DE SERVICIOS DE APOYO A LA GESTION PARA BRINDAR APOYO A LAS ACTIVIDADES DE RECUPERACIÓN DEL ESPACIO PÚBLICO EN EL MARCO DEL PROYECTO: RECUPERACIÓN Y CONTROL EFECTIVO DEL ESPACIO PÚBLICO DE LA CIUDAD DE IBAGUÉ.</t>
  </si>
  <si>
    <t>435 del 03/03/2023</t>
  </si>
  <si>
    <t>GOB072:PRESTACIÓN DE SERVICIOS PROFESIONALES PARA REALIZAR ACTIVIDADES ASOCIADAS A LA PLANEACIÓN, EJECUCIÓN, REVISIÓN, PROYECCIÓN, SEGUIMIENTO Y EL ACOMPAÑAMIENTO EN LA IMPELMENTACIÓN DE LAS ACTIVIDADES OPERATIVAS DE LA DIRECCIÓN DE ESPACIO PÚBLICO EN EL MARCO DEL PROYECTO: RECUPERACIÓN Y CONTROL EFECTIVO DEL ESPACIO PÚBLICO DE LA CIUDAD DE IBAGUÉ.</t>
  </si>
  <si>
    <t>439 del 03/03/2023</t>
  </si>
  <si>
    <t>GOB076:PRESTACION DE SERVICIOS DE APOYO A LA GESTION PARA BRINDAR APOYO A LAS ACTIVIDADES DE RECUPERACIÓN DEL ESPACIO PÚBLICO EN EL MARCO DEL PROYECTO: RECUPERACIÓN Y CONTROL EFECTIVO DEL ESPACIO PÚBLICO DE LA CIUDAD DE IBAGUÉ.</t>
  </si>
  <si>
    <t>489 del 07/03/2023</t>
  </si>
  <si>
    <t>GOB079:PRESTACION DE SERVICIOS DE APOYO A LA GESTION PARA BRINDAR APOYO A LAS ACTIVIDADES DE RECUPERACIÓN DEL ESPACIO PÚBLICO EN EL MARCO DEL PROYECTO: RECUPERACIÓN Y CONTROL EFECTIVO DEL ESPACIO PÚBLICO DE LA CIUDAD DE IBAGUÉ.</t>
  </si>
  <si>
    <t>441 del 03/03/2023</t>
  </si>
  <si>
    <t>GOB071:PRESTACION DE SERVICIOS DE APOYO A LA GESTION PARA APOYAR LAS ACTIVIDADES OPERATIVAS DE LA DIRECCION DE ESPACIO PÚBLICO EN EL MARCO DEL PROYECTO: RECUPERACIÓN Y CONTROL EFECTIVO DEL ESPACIO PÚBLICO DE LA CIUDAD DE IBAGUÉ.</t>
  </si>
  <si>
    <t>400 del 03/03/2023</t>
  </si>
  <si>
    <t>GOB073: PRESTACION DE SERVICIOS DE APOYO A LA GESTION PARA BRINDAR APOYO A LAS ACTIVIDADES DE RECUPERACIÓN DEL ESPACIO PÚBLICO EN EL MARCO DEL PROYECTO: RECUPERACIÓN Y CONTROL EFECTIVO DEL ESPACIO PÚBLICO DE LA CIUDAD DE IBAGUÉ.</t>
  </si>
  <si>
    <t>576 del 10/03/2023</t>
  </si>
  <si>
    <t>GOB068: PRESTACION DE SERVICIOS PROFESIONALES PARA BRINDAR APOYO A LAS ACTIVIDADES ADMINISTRATIVAS PARA EL FORTALECIMIENTO DE LA DIRECCION DE ESPACIO PÚBLICO EN EL MARCO DEL PROYECTO: RECUPERACIÓN Y CONTROL EFECTIVO DEL ESPACIO PÚBLICO DE LA CIUDAD DE IBAGUÉ.</t>
  </si>
  <si>
    <t>574 del 10/03/2023</t>
  </si>
  <si>
    <t>GOB081:PRESTACION DE SERVICIOS DE APOYO A LA GESTION PARA BRINDAR APOYO A LAS ACTIVIDADES DE RECUPERACIÓN DEL ESPACIO PÚBLICO EN EL MARCO DEL PROYECTO: RECUPERACIÓN Y CONTROL EFECTIVO DEL ESPACIO PÚBLICO DE LA CIUDAD DE IBAGUÉ.</t>
  </si>
  <si>
    <t>618 del 13/03/2023</t>
  </si>
  <si>
    <t>GOB075:PRESTACION DE SERVICIOS DE APOYO A LA GESTION PARA BRINDAR APOYO A LAS ACTIVIDADES DE RECUPERACIÓN DEL ESPACIO PÚBLICO EN EL MARCO DEL PROYECTO: RECUPERACIÓN Y CONTROL EFECTIVO DEL ESPACIO PÚBLICO DE LA CIUDAD DE IBAGUÉ.</t>
  </si>
  <si>
    <t>709 del 17/03/2023</t>
  </si>
  <si>
    <t>GOB083:PRESTACION DE SERVICIOS DE APOYO A LA GESTION PARA BRINDAR APOYO A LAS ACTIVIDADES DE RECUPERACIÓN DEL ESPACIO PÚBLICO EN EL MARCO DEL PROYECTO: RECUPERACIÓN Y CONTROL EFECTIVO DEL ESPACIO PÚBLICO DE LA CIUDAD DE IBAGUÉ.</t>
  </si>
  <si>
    <t>706 del 17/03/2023</t>
  </si>
  <si>
    <t>GOB086:PRESTACION DE SERVICIOS DE APOYO A LA GESTION PARA BRINDAR APOYO A LAS ACTIVIDADES DE RECUPERACIÓN DEL ESPACIO PÚBLICO EN EL MARCO DEL PROYECTO: RECUPERACIÓN Y CONTROL EFECTIVO DEL ESPACIO PÚBLICO DE LA CIUDAD DE IBAGUÉ.</t>
  </si>
  <si>
    <t>634 del 14/03/2023</t>
  </si>
  <si>
    <t>GOB173: PRESTACIÓN DE SERVICIOS DE APOYO A LA GETIÓN PARA EL FORTALECIMIENTO DE LAS ACTIVIDADES DE LA SECRETARIA DE GOBIERNO EN EL MARCO DEL PROYECTO: RECUPERACIÓN Y CONTROL EFECTIVO DEL ESPACIO PÚBLICO DE LA CIUDAD DE IBAGUÉ.</t>
  </si>
  <si>
    <t>766 del 22/03/2023</t>
  </si>
  <si>
    <t>GOB177: PRESTACIÓN DE SERVICIOS PROFESIONALES PARA EL FORTALECIMIENTO DE LAS ACTIVIDADES DE LA SECRETARIA DE GOBIERNO EN EL MARCO DEL PROYECTO: RECUPERACIÓN Y CONTROL EFECTIVO DEL ESPACIO PÚBLICO DE LA CIUDAD DE IBAGUÉ</t>
  </si>
  <si>
    <t>937 del 28/03/2023</t>
  </si>
  <si>
    <t>GOB211: PRESTACIÓN DE SERVICIOS DE APOYO A LA GESTIÓN PARA EL FORTALECIMIENTO DE LAS ACTIVIDADES DE LA SECRETARIA DE GOBIERNO EN EL MARCO DEL PROYECTO: RECUPERACIÓN Y CONTROL EFECTIVO DEL ESPACIO PÚBLICO DE LA CIUDAD DE IBAGUÉ</t>
  </si>
  <si>
    <t>1055 del 30/03/2023</t>
  </si>
  <si>
    <t xml:space="preserve"> GOB210: PRESTACIÓN DE SERVICIOS PROFESIONALES PARA EL FORTALECIMIENTO DE LAS ACTIVIDADES DE LA SECRETARIA DE GOBIERNO EN EL MARCO DEL PROYECTO: RECUPERACIÓN Y CONTROL EFECTIVO DEL ESPACIO PÚBLICO DE LA CIUDAD DE IBAGUÉ</t>
  </si>
  <si>
    <t>1011 del 29/03/2023</t>
  </si>
  <si>
    <t>GOB084:PRESTACION DE SERVICIOS DE APOYO A LA GESTION PARA BRINDAR APOYO A LAS ACTIVIDADES DE RECUPERACIÓN DEL ESPACIO PÚBLICO EN EL MARCO DEL PROYECTO: RECUPERACIÓN Y CONTROL EFECTIVO DEL ESPACIO PÚBLICO DE LA CIUDAD DE IBAGUÉ</t>
  </si>
  <si>
    <t>1457 del 04/05/2023</t>
  </si>
  <si>
    <t>GOB 249: PRESTACIÓN DE SERVICIOS DE APOYO A LA GESTIÓN PARA EL FORTALECIMIENTO DE LAS ACTIVIDADES DE LA SECRETARIA DE GOBIERNO EN EL MARCO DEL PROYECTO: RECUPERACIÓN Y CONTROL EFECTIVO DEL ESPACIO PÚBLICO DE LA CIUDAD DE IBAGUÉ.</t>
  </si>
  <si>
    <t>860 del 27/03/2023</t>
  </si>
  <si>
    <t>GOB195: PRESTACIÓN DE SERVICIOS PROFESIONALES PARA EL FORTALECIMIENTO DE LAS ACTIVIDADES DE LA SECRETARIA DE GOBIERNO EN EL MARCO DEL PROYECTO: RECUPERACIÓN Y CONTROL EFECTIVO DEL ESPACIO PÚBLICO DE LA CIUDAD DE IBAGUÉ</t>
  </si>
  <si>
    <t>862 del 27/03/2023</t>
  </si>
  <si>
    <t>GOB194: PRESTACIÓN DE SERVICIOS PROFESIONALES PARA EL FORTALECIMIENTO DE LAS ACTIVIDADES DE LA SECRETARIA DE GOBIERNO EN EL MARCO DEL PROYECTO: RECUPERACIÓN Y CONTROL EFECTIVO DEL ESPACIO PÚBLICO DE LA CIUDAD DE IBAGUÉ</t>
  </si>
  <si>
    <t>764 del 22/03/2023</t>
  </si>
  <si>
    <t>GOB180: PRESTACIÓN DE SERVICIOS DE APOYO A LA GETIÓN PARA EL FORTALECIMIENTO DE LAS ACTIVIDADES DE LA SECRETARIA DE GOBIERNO EN EL MARCO DEL PROYECTO: RECUPERACIÓN Y CONTROL EFECTIVO DEL ESPACIO PÚBLICO DE LA CIUDAD DE IBAGUÉ</t>
  </si>
  <si>
    <t>762 del 22/03/2023</t>
  </si>
  <si>
    <t>GOB085:PRESTACION DE SERVICIOS DE APOYO A LA GESTION PARA BRINDAR APOYO A LAS ACTIVIDADES DE RECUPERACIÓN DEL ESPACIO PÚBLICO EN EL MARCO DEL PROYECTO: RECUPERACIÓN Y CONTROL EFECTIVO DEL ESPACIO PÚBLICO DE LA CIUDAD DE IBAGUÉ.</t>
  </si>
  <si>
    <t>865 del 27/03/2023</t>
  </si>
  <si>
    <t>GOB192: PRESTACIÓN DE SERVICIOS PROFESIONALES PARA EL FORTALECIMIENTO DE LAS ACTIVIDADES DE LA SECRETARIA DE GOBIERNO EN EL MARCO DEL PROYECTO: RECUPERACIÓN Y CONTROL EFECTIVO DEL ESPACIO PÚBLICO DE LA CIUDAD DE IBAGUÉ</t>
  </si>
  <si>
    <t>861 del 27/03/2023</t>
  </si>
  <si>
    <t>GOB181: PRESTACIÓN DE SERVICIOS PROFESIONALES PARA EL FORTALECIMIENTO DE LAS ACTIVIDADES DE LA SECRETARIA DE GOBIERNO EN EL MARCO DEL PROYECTO: RECUPERACIÓN Y CONTROL EFECTIVO DEL ESPACIO PÚBLICO DE LA CIUDAD DE IBAGUÉ.</t>
  </si>
  <si>
    <t>863 del 27/03/2023</t>
  </si>
  <si>
    <t>GOB 206: PRESTACIÓN DE SERVICIOS PROFESIONALES PARA EL FORTALECIMIENTO DE LAS ACTIVIDADES DE LA SECRETARIA DE GOBIERNO EN EL MARCO DEL PROYECTO: RECUPERACIÓN Y CONTROL EFECTIVO DEL ESPACIO PÚBLICO DE LA CIUDAD DE IBAGUÉ</t>
  </si>
  <si>
    <t>938 del 28/03/2023</t>
  </si>
  <si>
    <t>GOB 207: PRESTACIÓN DE SERVICIOS PROFESIONALES PARA EL FORTALECIMIENTO DE LAS ACTIVIDADES DE LA SECRETARIA DE GOBIERNO EN EL MARCO DEL PROYECTO: RECUPERACIÓN Y CONTROL EFECTIVO DEL ESPACIO PÚBLICO DE LA CIUDAD DE IBAGUÉ</t>
  </si>
  <si>
    <t>994 del 29/03/2023</t>
  </si>
  <si>
    <t>GOB186: PRESTACIÓN DE SERVICIOS PROFESIONALES PARA EL FORTALECIMIENTO DE LAS ACTIVIDADES DE LA SECRETARIA DE GOBIERNO EN EL MARCO DEL PROYECTO: RECUPERACIÓN Y CONTROL EFECTIVO DEL ESPACIO PÚBLICO DE LA CIUDAD DE IBAGUÉ.</t>
  </si>
  <si>
    <t>996 del 29/03/2023</t>
  </si>
  <si>
    <t>GOB 208: PRESTACIÓN DE SERVICIOS PROFESIONALES PARA EL FORTALECIMIENTO DE LAS ACTIVIDADES DE LA SECRETARIA DE GOBIERNO EN EL MARCO DEL PROYECTO: RECUPERACIÓN Y CONTROL EFECTIVO DEL ESPACIO PÚBLICO DE LA CIUDAD DE IBAGUÉ</t>
  </si>
  <si>
    <t>936 del 28/03/2023</t>
  </si>
  <si>
    <t>GOB196: PRESTACIÓN DE SERVICIOS PROFESIONALES PARA EL FORTALECIMIENTO DE LAS ACTIVIDADES DE LA SECRETARIA DE GOBIERNO EN EL MARCO DEL PROYECTO: RECUPERACIÓN Y CONTROL EFECTIVO DEL ESPACIO PÚBLICO DE LA CIUDAD DE IBAGUÉ</t>
  </si>
  <si>
    <t>1056 del 30/03/2023</t>
  </si>
  <si>
    <t>GOB187: PRESTACIÓN DE SERVICIOS PROFESIONALES PARA EL FORTALECIMIENTO DE LAS ACTIVIDADES DE LA SECRETARIA DE GOBIERNO EN EL MARCO DEL PROYECTO: RECUPERACIÓN Y CONTROL EFECTIVO DEL ESPACIO PÚBLICO DE LA CIUDAD DE IBAGUÉ</t>
  </si>
  <si>
    <t>935 del 28/03/2023</t>
  </si>
  <si>
    <t>GOB184:PRESTACIÓN DE SERVICIOS DE APOYO A LA GETIÓN PARA EL FORTALECIMIENTO DE LAS ACTIVIDADES DE LA SECRETARIA DE GOBIERNO EN EL MARCO DEL PROYECTO: RECUPERACIÓN Y CONTROL EFECTIVO DEL ESPACIO PÚBLICO DE LA CIUDAD DE IBAGUÉ</t>
  </si>
  <si>
    <t>995 del 29/03/2023</t>
  </si>
  <si>
    <t xml:space="preserve"> GOB191: PRESTACIÓN DE SERVICIOS PROFESIONALES PARA EL FORTALECIMIENTO DE LAS ACTIVIDADES DE LA SECRETARIA DE GOBIERNO EN EL MARCO DEL PROYECTO: RECUPERACIÓN Y CONTROL EFECTIVO DEL ESPACIO PÚBLICO DE LA CIUDAD DE IBAGUÉ</t>
  </si>
  <si>
    <t>939 del 28/03/2023</t>
  </si>
  <si>
    <t>GOB197 PRESTACION DE SERVICIOS PROFESIONALES PARA EL FORTALECIMIENTO DE LAS ACTIVIDADES DE LA SECRETARIA DE GOBIERNO EN EL MARCO DEL PROYECTO, RECUPERACIÓN Y CONTROL EFECTIVO DEL ESPACIO PÚBLICO DE LA CIUDAD DE IBAGUE</t>
  </si>
  <si>
    <t>940 del 28/03/2023</t>
  </si>
  <si>
    <t>GOB 209: PRESTACIÓN DE SERVICIOS PROFESIONALES PARA EL FORTALECIMIENTO DE LAS ACTIVIDADES DE LA SECRETARIA DE GOBIERNO EN EL MARCO DEL PROYECTO: RECUPERACIÓN Y CONTROL EFECTIVO DEL ESPACIO PÚBLICO DE LA CIUDAD DE IBAGUÉ.</t>
  </si>
  <si>
    <t>1057 del 30/03/2023</t>
  </si>
  <si>
    <t xml:space="preserve"> GOB188: PRESTACIÓN DE SERVICIOS PROFESIONALES PARA EL FORTALECIMIENTO DE LAS ACTIVIDADES DE LA SECRETARIA DE GOBIERNO EN EL MARCO DEL PROYECTO: RECUPERACIÓN Y CONTROL EFECTIVO DEL ESPACIO PÚBLICO DE LA CIUDAD DE IBAGUÉ</t>
  </si>
  <si>
    <t>735 del 21/03/2023</t>
  </si>
  <si>
    <t xml:space="preserve"> GOB182: PRESTACIÓN DE SERVICIOS DE APOYO A LA GETIÓN PARA EL FORTALECIMIENTO DE LAS ACTIVIDADES DE LA SECRETARIA DE GOBIERNO EN EL MARCO DEL PROYECTO: RECUPERACIÓN Y CONTROL EFECTIVO DEL ESPACIO PÚBLICO DE LA CIUDAD DE IBAGUÉ</t>
  </si>
  <si>
    <t>997 del 29/03/2023</t>
  </si>
  <si>
    <t>GOB199: PRESTACIÓN DE SERVICIOS DE APOYO A LA GETIÓN PARA EL FORTALECIMIENTO DE LAS ACTIVIDADES DE LA SECRETARIA DE GOBIERNO EN EL MARCO DEL PROYECTO: RECUPERACIÓN Y CONTROL EFECTIVO DEL ESPACIO PÚBLICO DE LA CIUDAD DE IBAGUÉ</t>
  </si>
  <si>
    <t>1187 del 11/04/2023</t>
  </si>
  <si>
    <t>GOB 205: PRESTACIÓN DE SERVICIOS PROFESIONALES PARA EL FORTALECIMIENTO DE LAS ACTIVIDADES DE LA SECRETARIA DE GOBIERNO EN EL MARCO DEL PROYECTO: RECUPERACIÓN Y CONTROL EFECTIVO DEL ESPACIO PÚBLICO DE LA CIUDAD DE IBAGUÉ</t>
  </si>
  <si>
    <t>1173 del 10/04/2023</t>
  </si>
  <si>
    <t>GOB193: PRESTACIÓN DE SERVICIOS PROFESIONALES PARA EL FORTALECIMIENTO DE LAS ACTIVIDADES DE LA SECRETARIA DE GOBIERNO EN EL MARCO DEL PROYECTO: RECUPERACIÓN Y CONTROL EFECTIVO DEL ESPACIO PÚBLICO DE LA CIUDAD DE IBAGUÉ</t>
  </si>
  <si>
    <t>1209 del 13/04/2023</t>
  </si>
  <si>
    <t>GOB189: PRESTACIÓN DE SERVICIOS PROFESIONALES PARA EL FORTALECIMIENTO DE LAS ACTIVIDADES DE LA SECRETARIA DE GOBIERNO EN EL MARCO DEL PROYECTO: RECUPERACIÓN Y CONTROL EFECTIVO DEL ESPACIO PÚBLICO DE LA CIUDAD DE IBAGUÉ</t>
  </si>
  <si>
    <t>1317 del 20/04/2023</t>
  </si>
  <si>
    <t>GOB 204: PRESTACIÓN DE SERVICIOS PROFESIONALES PARA EL FORTALECIMIENTO DE LAS ACTIVIDADES DE LA SECRETARIA DE GOBIERNO EN EL MARCO DEL PROYECTO: RECUPERACIÓN Y CONTROL EFECTIVO DEL ESPACIO PÚBLICO DE LA CIUDAD DE IBAGUÉ</t>
  </si>
  <si>
    <t>1444 del 04/05/2023</t>
  </si>
  <si>
    <t>GOB200: PRESTACIÓN DE SERVICIOS DE APOYO A LA GETIÓN PARA EL FORTALECIMIENTO DE LAS ACTIVIDADES DE LA SECRETARIA DE GOBIERNO EN EL MARCO DEL PROYECTO: RECUPERACIÓN Y CONTROL EFECTIVO DEL ESPACIO PÚBLICO DE LA CIUDAD DE IBAGUÉ</t>
  </si>
  <si>
    <t>1442 del 04/05/2023</t>
  </si>
  <si>
    <t>GOB239: PRESTACIÓN DE SERVICIOS PROFESIONALES PARA EL FORTALECIMIENTO DE LAS ACTIVIDADES DE LA SECRETARIA DE GOBIERNO EN EL MARCO DEL PROYECTO: RECUPERACIÓN Y CONTROL EFECTIVO DEL ESPACIO PÚBLICO DE LA CIUDAD DE IBAGUÉ</t>
  </si>
  <si>
    <t>1427 del 28/04/2023</t>
  </si>
  <si>
    <t>GOB218:PRESTACIÓN DE SERVICIOS PROFESIONALES PARA EL FORTALECIMIENTO DE LAS ACTIVIDADES DE LA SECRETARIA DE GOBIERNO EN EL MARCO DEL PROYECTO: RECUPERACIÓN Y CONTROL EFECTIVO DEL ESPACIO PÚBLICO DE LA CIUDAD DE IBAGUÉ</t>
  </si>
  <si>
    <t>1445 del 04/05/2023</t>
  </si>
  <si>
    <t>GOB201: PRESTACIÓN DE SERVICIOS DE APOYO A LA GETIÓN PARA EL FORTALECIMIENTO DE LAS ACTIVIDADES DE LA SECRETARIA DE GOBIERNO EN EL MARCO DEL PROYECTO: RECUPERACIÓN Y CONTROL EFECTIVO DEL ESPACIO PÚBLICO DE LA CIUDAD DE IBAGUÉ</t>
  </si>
  <si>
    <t>1639 del 18/05/2023</t>
  </si>
  <si>
    <t>GOB241: PRESTACIÓN DE SERVICIOS PROFESIONALES PARA EL FORTALECIMIENTO DE LAS ACTIVIDADES DE LA SECRETARIA DE GOBIERNO EN EL MARCO DEL PROYECTO: RECUPERACIÓN Y CONTROL EFECTIVO DEL ESPACIO PÚBLICO DE LA CIUDAD DE IBAGUÉ</t>
  </si>
  <si>
    <t>1613 del 16/05/2023</t>
  </si>
  <si>
    <t>GOB237: PRESTACIÓN DE SERVICIOS PROFESIONALES PARA EL FORTALECIMIENTO DE LAS ACTIVIDADES DE LA SECRETARIA DE GOBIERNO EN EL MARCO DEL PROYECTO: RECUPERACIÓN Y CONTROL EFECTIVO DEL ESPACIO PÚBLICO DE LA CIUDAD DE IBAGUÉ.</t>
  </si>
  <si>
    <t>1610 del 16/05/2023</t>
  </si>
  <si>
    <t>GOB229: PRESTACIÓN DE SERVICIOS DE APOYO A LA GESTIÓN PARA EL FORTALECIMIENTO DE LAS ACTIVIDADES DE LA SECRETARIA DE GOBIERNO EN EL MARCO DEL PROYECTO: RECUPERACIÓN Y CONTROL EFECTIVO DEL ESPACIO PÚBLICO DE LA CIUDAD DE IBAGUÉ</t>
  </si>
  <si>
    <t>1827 del 07/06/2023</t>
  </si>
  <si>
    <t>GOB261: PRESTACIÓN DE SERVICIOS PROFESIONALES PARA EL FORTALECIMIENTO DE LAS ACTIVIDADES DE LA SECRETARIA DE GOBIERNO EN EL MARCO DEL PROYECTO: RECUPERACIÓN Y CONTROL EFECTIVO DEL ESPACIO PÚBLICO DE LA CIUDAD DE IBAGUÉ</t>
  </si>
  <si>
    <t>1843 del 08/06/2023</t>
  </si>
  <si>
    <t>GOB283: PRESTACIÓN DE SERVICIOS PROFESIONALES PARA EL FORTALECIMIENTO DE LAS ACTIVIDADES DE LA SECRETARIA DE GOBIERNO EN EL MARCO DEL PROYECTO: RECUPERACIÓN Y CONTROL EFECTIVO DEL ESPACIO PÚBLICO DE LA CIUDAD DE IBAGUÉ.</t>
  </si>
  <si>
    <t>1846 del 09/06/2023</t>
  </si>
  <si>
    <t>GOB253: PRESTACIÓN DE SERVICIOS PROFESIONALES PARA EL FORTALECIMIENTO DE LAS ACTIVIDADES DE LA SECRETARIA DE GOBIERNO EN EL MARCO DEL PROYECTO: RECUPERACIÓN Y CONTROL EFECTIVO DEL ESPACIO PÚBLICO DE LA CIUDAD DE IBAGUÉ.</t>
  </si>
  <si>
    <t>1951 del 22/06/2023</t>
  </si>
  <si>
    <t>GOB 277: PRESTACIÓN DE SERVICIOS DE APOYO A LA GESTIÓN PARA EL FORTALECIMIENTO DE LAS ACTIVIDADES DE LA SECRETARIA DE GOBIERNO EN EL MARCO DEL PROYECTO: RECUPERACIÓN Y CONTROL EFECTIVO DEL ESPACIO PÚBLICO DE LA CIUDAD DE IBAGUÉ.</t>
  </si>
  <si>
    <t>2146 del 05/07/2023</t>
  </si>
  <si>
    <t>GOB264: PRESTACIÓN DE SERVICIOS DE APOYO A LA GESTIÓN PARA EL FORTALECIMIENTO DE LAS ACTIVIDADES DE LA SECRETARIA DE GOBIERNO EN EL MARCO DEL PROYECTO: RECUPERACIÓN Y CONTROL EFECTIVO DEL ESPACIO PÚBLICO DE LA CIUDAD DE IBAGUÉ.</t>
  </si>
  <si>
    <t>2228 del 12/07/2023</t>
  </si>
  <si>
    <t>GOB 273: PRESTACIÓN DE SERVICIOS DE APOYO A LA GESTIÓN PARA EL FORTALECIMIENTO DE LAS ACTIVIDADES DE LA SECRETARIA DE GOBIERNO EN EL MARCO DEL PROYECTO: RECUPERACIÓN Y CONTROL EFECTIVO DEL ESPACIO PÚBLICO DE LA CIUDAD DE IBAGUÉ.</t>
  </si>
  <si>
    <t>2189 del 10/07/2023</t>
  </si>
  <si>
    <t>GOB226:PRESTACIÓN DE SERVICIOS DE APOYO A LA GESTIÓN PARA EL FORTALECIMIENTO DE LAS ACTIVIDADES DE LA SECRETARIA DE GOBIERNO EN EL MARCO DEL PROYECTO: RECUPERACIÓN Y CONTROL EFECTIVO DEL ESPACIO PÚBLICO DE LA CIUDAD DE IBAGUÉ</t>
  </si>
  <si>
    <t>2231 del 12/07/2023</t>
  </si>
  <si>
    <t>GOB312: PRESTACIÓN DE SERVICIOS DE APOYO A LA GESTIÓN PARA EL FORTALECIMIENTO DE LAS ACTIVIDADES DE LA SECRETARIA DE GOBIERNO EN EL MARCO DEL PROYECTO: RECUPERACIÓN Y CONTROL EFECTIVO DEL ESPACIO PÚBLICO DE LA CIUDAD DE IBAGUÉ.</t>
  </si>
  <si>
    <t>2331 del 19/07/2023</t>
  </si>
  <si>
    <t>GOB 341: PRESTACIÓN DE SERVICIOS DE APOYO A LA GESTIÓN PARA EL FORTALECIMIENTO DE LAS ACTIVIDADES DE LA SECRETARIA DE GOBIERNO EN EL MARCO DEL PROYECTO: RECUPERACIÓN Y CONTROL EFECTIVO DEL ESPACIO PÚBLICO DE LA CIUDAD DE IBAGUÉ.</t>
  </si>
  <si>
    <t>SECRETARÍA / ENTIDAD:                       Secretaria de Gobierno                                / GRUPO:        Direccion de Espacio Público</t>
  </si>
  <si>
    <t>FECHA DE  SEGUIMIENTO: 30 DE SEPTIEMBRE</t>
  </si>
  <si>
    <t>Ibagué Nuestro Compromiso Institucional</t>
  </si>
  <si>
    <t>Justicia, Seguridad y conviviencia</t>
  </si>
  <si>
    <t>Ordenamiento Territorial y Desarrollo Urbano</t>
  </si>
  <si>
    <t>Recuperacion y Control efectivo del Espacio Público de la Ciudad de Ibagué.</t>
  </si>
  <si>
    <t>CODIGO PRESUPUESTAL:  2.08.3.2.01.01.003.03.02 - 2.08.3.2.02.01.003 - 2.08.3.2.02.02.009</t>
  </si>
  <si>
    <t xml:space="preserve">COSTO TOTAL   </t>
  </si>
  <si>
    <t xml:space="preserve">FUENTES DE FINANCIACION                       </t>
  </si>
  <si>
    <t>1 a.Operativos de control  y vigilancia del espacio público</t>
  </si>
  <si>
    <t>Numero de operativos realizados</t>
  </si>
  <si>
    <t xml:space="preserve"> 1 b.Demolicion a la ocupacion indebida en  espacio publico   y la infraccion a la norma urbanistica en la ciudad de ibague.</t>
  </si>
  <si>
    <t xml:space="preserve"> Metros cuadrados demolidos</t>
  </si>
  <si>
    <t>1 c. Dotacion y adquisicion de herramienta y material logistico para las actividades de retiro de publicidad y control efectivo en espacio publico.para los vigias</t>
  </si>
  <si>
    <t>Numero de vigias  dotados</t>
  </si>
  <si>
    <t>1 d. Dotacion de equipos de computo para el mejoramiento de las funciones administrativas.</t>
  </si>
  <si>
    <t>Numero de dotaciones  realizadas</t>
  </si>
  <si>
    <t>1 f. Campaña de sensibilizacion y cultura  ciudadana para el buen  uso   en el espacio publico en la ciudad de ibague.</t>
  </si>
  <si>
    <t>Numero de campañas de  realizadas</t>
  </si>
  <si>
    <t>DIRECTOR: JUAN DIEGO PRADA  MARMOLEJO</t>
  </si>
  <si>
    <t>META DE RESULTADO  No.Incrementar índice de espacio público por habitante</t>
  </si>
  <si>
    <t>M2 de espacio publico recuperado</t>
  </si>
  <si>
    <t>200 M2</t>
  </si>
  <si>
    <t>476,44 M2</t>
  </si>
  <si>
    <r>
      <t xml:space="preserve">SECRETARÍA / ENTIDAD: </t>
    </r>
    <r>
      <rPr>
        <sz val="12"/>
        <rFont val="Arial"/>
        <family val="2"/>
      </rPr>
      <t xml:space="preserve">SECRETARÍA DE GOBIERNO        </t>
    </r>
    <r>
      <rPr>
        <b/>
        <sz val="12"/>
        <rFont val="Arial"/>
        <family val="2"/>
      </rPr>
      <t xml:space="preserve">                                                 / GRUPO:</t>
    </r>
    <r>
      <rPr>
        <sz val="12"/>
        <rFont val="Arial"/>
        <family val="2"/>
      </rPr>
      <t xml:space="preserve"> DIRECCIÓN DE PARTICIPACIÓN CIUDADANA Y COMUNITARIA </t>
    </r>
  </si>
  <si>
    <r>
      <t>FECHA DE PROGRAMACION:</t>
    </r>
    <r>
      <rPr>
        <sz val="12"/>
        <rFont val="Arial"/>
        <family val="2"/>
      </rPr>
      <t xml:space="preserve"> 2023</t>
    </r>
  </si>
  <si>
    <r>
      <t xml:space="preserve">Objetivos: </t>
    </r>
    <r>
      <rPr>
        <sz val="12"/>
        <rFont val="Arial"/>
        <family val="2"/>
      </rPr>
      <t>Fortalecer a la población en los procesos de participación en escenarios de representatividad, desarrollo, diversidad de creencias y decisión local en la ciudad de Ibagué.</t>
    </r>
  </si>
  <si>
    <r>
      <t xml:space="preserve">META DE RESULTADO  No. </t>
    </r>
    <r>
      <rPr>
        <sz val="12"/>
        <rFont val="Arial"/>
        <family val="2"/>
      </rPr>
      <t>Incrementar al 90 % Iniciativas para la promoción de la participación ciudadana</t>
    </r>
  </si>
  <si>
    <r>
      <t xml:space="preserve">META DE PRODUCTO No.1 </t>
    </r>
    <r>
      <rPr>
        <sz val="12"/>
        <rFont val="Arial"/>
        <family val="2"/>
      </rPr>
      <t>Realizar e implementar una estrategia de fortalecimiento de capacidades para los Organismos de acción comunal</t>
    </r>
  </si>
  <si>
    <r>
      <t xml:space="preserve">META DE RESULTADO No. </t>
    </r>
    <r>
      <rPr>
        <sz val="12"/>
        <rFont val="Arial"/>
        <family val="2"/>
      </rPr>
      <t>Incrementar al 90 % Iniciativas para la promoción de la participación ciudadana</t>
    </r>
  </si>
  <si>
    <r>
      <rPr>
        <b/>
        <sz val="12"/>
        <rFont val="Arial"/>
        <family val="2"/>
      </rPr>
      <t xml:space="preserve">META DE PRODUCTO No. 2: </t>
    </r>
    <r>
      <rPr>
        <sz val="12"/>
        <rFont val="Arial"/>
        <family val="2"/>
      </rPr>
      <t xml:space="preserve">Fortalecer las asociaciones comunitarias en mecanismos alternativos de solución de conflictos </t>
    </r>
  </si>
  <si>
    <r>
      <t xml:space="preserve">META DE RESULTADO No. </t>
    </r>
    <r>
      <rPr>
        <sz val="12"/>
        <rFont val="Arial"/>
        <family val="2"/>
      </rPr>
      <t>Aumentar el índice de desempeño Institucional</t>
    </r>
  </si>
  <si>
    <r>
      <rPr>
        <b/>
        <sz val="12"/>
        <rFont val="Arial"/>
        <family val="2"/>
      </rPr>
      <t xml:space="preserve">META DE PRODUCTO No. 3: </t>
    </r>
    <r>
      <rPr>
        <sz val="12"/>
        <rFont val="Arial"/>
        <family val="2"/>
      </rPr>
      <t>Cumplir el 100% de las actividades de la estrategia de participación ciudadana</t>
    </r>
  </si>
  <si>
    <r>
      <t xml:space="preserve">META DE RESULTADO No. </t>
    </r>
    <r>
      <rPr>
        <sz val="12"/>
        <rFont val="Arial"/>
        <family val="2"/>
      </rPr>
      <t>Disminuir la tasa de Lesiones interpersonales x 100.000 habitantes</t>
    </r>
  </si>
  <si>
    <r>
      <t xml:space="preserve">META DE PRODUCTO No. 4: </t>
    </r>
    <r>
      <rPr>
        <sz val="12"/>
        <rFont val="Arial"/>
        <family val="2"/>
      </rPr>
      <t>Ejecutar 1 plan de promoción, sensibilización activa y fomento de los derechos humanos y la construcción de paz.</t>
    </r>
  </si>
  <si>
    <r>
      <t xml:space="preserve">META DE PRODUCTO No. 5: </t>
    </r>
    <r>
      <rPr>
        <sz val="12"/>
        <rFont val="Arial"/>
        <family val="2"/>
      </rPr>
      <t>Formular y ejecutar una Estrategias de formación política y liderazgo juvenil comunitario</t>
    </r>
  </si>
  <si>
    <r>
      <t xml:space="preserve">META DE RESULTADO No. </t>
    </r>
    <r>
      <rPr>
        <sz val="12"/>
        <rFont val="Arial"/>
        <family val="2"/>
      </rPr>
      <t>Promover la libertad de Culto y Religion como derecho</t>
    </r>
  </si>
  <si>
    <r>
      <t xml:space="preserve">META DE PRODUCTO No. 6: </t>
    </r>
    <r>
      <rPr>
        <sz val="12"/>
        <rFont val="Arial"/>
        <family val="2"/>
      </rPr>
      <t>Aplicar una estrategia de mapeo y caracterización a las entidades religiosas y sus organizaciones a fin de identificar el aporte al bien común que se realizan dentro del municipio de Ibagué</t>
    </r>
  </si>
  <si>
    <r>
      <rPr>
        <b/>
        <sz val="12"/>
        <rFont val="Arial"/>
        <family val="2"/>
      </rPr>
      <t xml:space="preserve">META DE PRODUCTO No. 7: </t>
    </r>
    <r>
      <rPr>
        <sz val="12"/>
        <rFont val="Arial"/>
        <family val="2"/>
      </rPr>
      <t>Formular e implementar la Política Pública de Libertad de Culto y Religión municipal, en concordancia con el Acuerdo 025 de 2018, la ordenanza No, 001 de 2019 y el decreto departamental No. 1383 de 2019</t>
    </r>
  </si>
  <si>
    <r>
      <rPr>
        <b/>
        <sz val="12"/>
        <rFont val="Arial"/>
        <family val="2"/>
      </rPr>
      <t xml:space="preserve">META DE PRODUCTO No. 8: </t>
    </r>
    <r>
      <rPr>
        <sz val="12"/>
        <rFont val="Arial"/>
        <family val="2"/>
      </rPr>
      <t xml:space="preserve">Implementar una estrategia de fortalecimiento, promoción y sensibilización que propenda por el desarrollo de la libertad de culto y la religión de la ciudad </t>
    </r>
  </si>
  <si>
    <r>
      <t xml:space="preserve">META DE PRODUCTO No.9 </t>
    </r>
    <r>
      <rPr>
        <sz val="12"/>
        <rFont val="Arial"/>
        <family val="2"/>
      </rPr>
      <t>Elaborar el Proyecto de "Gestores de Valores GV" articulando con el sector religioso y con Organismos Internacionales para la promoción de los valores, DDHH, libertades fundamentales, y construcción del tejido social en el municipio de Ibagué.</t>
    </r>
  </si>
  <si>
    <r>
      <rPr>
        <b/>
        <sz val="12"/>
        <rFont val="Arial"/>
        <family val="2"/>
      </rPr>
      <t>OBSERVACIONES</t>
    </r>
    <r>
      <rPr>
        <sz val="12"/>
        <rFont val="Arial"/>
        <family val="2"/>
      </rPr>
      <t>:</t>
    </r>
  </si>
  <si>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</si>
  <si>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</si>
  <si>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</si>
  <si>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</si>
  <si>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</si>
  <si>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</si>
  <si>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r>
      <t xml:space="preserve">SECRETARÍA / ENTIDAD: </t>
    </r>
    <r>
      <rPr>
        <sz val="12"/>
        <rFont val="Arial"/>
        <family val="2"/>
      </rPr>
      <t>SECRETARÍA DE GOBIERNO</t>
    </r>
    <r>
      <rPr>
        <b/>
        <sz val="12"/>
        <rFont val="Arial"/>
        <family val="2"/>
      </rPr>
      <t xml:space="preserve">                               / GRUPO: </t>
    </r>
    <r>
      <rPr>
        <sz val="12"/>
        <rFont val="Arial"/>
        <family val="2"/>
      </rPr>
      <t>DIRECCIÓN DE JUSTICIA</t>
    </r>
  </si>
  <si>
    <r>
      <t>FECHA DE  SEGUIMIENTO:</t>
    </r>
    <r>
      <rPr>
        <sz val="12"/>
        <rFont val="Arial"/>
        <family val="2"/>
      </rPr>
      <t xml:space="preserve">  </t>
    </r>
    <r>
      <rPr>
        <b/>
        <sz val="12"/>
        <rFont val="Arial"/>
        <family val="2"/>
      </rPr>
      <t>30  DE SEPTIEMBRE 2023</t>
    </r>
  </si>
  <si>
    <r>
      <t xml:space="preserve">META DE RESULTADO  No. </t>
    </r>
    <r>
      <rPr>
        <sz val="12"/>
        <rFont val="Arial"/>
        <family val="2"/>
      </rPr>
      <t>Disminuir la tasa de violencia de pareja X 100.000 habitantes</t>
    </r>
  </si>
  <si>
    <r>
      <t xml:space="preserve">META DE PRODUCTO No. 1: </t>
    </r>
    <r>
      <rPr>
        <sz val="12"/>
        <rFont val="Arial"/>
        <family val="2"/>
      </rPr>
      <t>DOTAR INSPECCIONES Y/O COMISARIAS Y CORREGIDURIAS.</t>
    </r>
  </si>
  <si>
    <r>
      <t xml:space="preserve">  </t>
    </r>
    <r>
      <rPr>
        <sz val="12"/>
        <rFont val="Arial"/>
        <family val="2"/>
      </rPr>
      <t xml:space="preserve">NUMERO DE INSPECCIONES Y/O  COMISARIAS Y/O CORREGIDURIAS DOTADAS. </t>
    </r>
  </si>
  <si>
    <r>
      <t>META DE RESULTADO No.</t>
    </r>
    <r>
      <rPr>
        <sz val="12"/>
        <rFont val="Arial"/>
        <family val="2"/>
      </rPr>
      <t xml:space="preserve"> Disminuir la tasa de violencia contra NNA por 100.000 habitantes</t>
    </r>
  </si>
  <si>
    <r>
      <t>META DE PRODUCTO No. 2:</t>
    </r>
    <r>
      <rPr>
        <sz val="12"/>
        <rFont val="Arial"/>
        <family val="2"/>
      </rPr>
      <t xml:space="preserve"> REMODELACIÓN Y/O ADECUACIÓN DEL CENTRO DE ATENCIÓN ESPECIALIZADA CAE.</t>
    </r>
  </si>
  <si>
    <r>
      <t xml:space="preserve">META DE RESULTADO No. </t>
    </r>
    <r>
      <rPr>
        <sz val="12"/>
        <rFont val="Arial"/>
        <family val="2"/>
      </rPr>
      <t>Disminuir la tasa de violencia contra NNA por 100.000 habitantes</t>
    </r>
  </si>
  <si>
    <r>
      <t xml:space="preserve">META DE PRODUCTO No.3: </t>
    </r>
    <r>
      <rPr>
        <sz val="12"/>
        <rFont val="Arial"/>
        <family val="2"/>
      </rPr>
      <t>CREAR UN SISTEMA DE INFORMACIÓN PARA LA SIMPLIFICACIÓN DE LOS PROCESOS DE JUSTICIA</t>
    </r>
    <r>
      <rPr>
        <b/>
        <sz val="12"/>
        <rFont val="Arial"/>
        <family val="2"/>
      </rPr>
      <t xml:space="preserve"> </t>
    </r>
  </si>
  <si>
    <r>
      <t xml:space="preserve">META DE RESULTADO No. </t>
    </r>
    <r>
      <rPr>
        <sz val="12"/>
        <rFont val="Arial"/>
        <family val="2"/>
      </rPr>
      <t xml:space="preserve"> Disminuir la tasa de violencia contra NNA por 100.000 habitantes</t>
    </r>
  </si>
  <si>
    <r>
      <t xml:space="preserve">META DE PRODUCTO No.4: </t>
    </r>
    <r>
      <rPr>
        <sz val="12"/>
        <rFont val="Arial"/>
        <family val="2"/>
      </rPr>
      <t>CREAR E IMPLEMENTAR 1 CENTRO DE SOLUCIONES DE JUSTICIA MÓVIL.</t>
    </r>
  </si>
  <si>
    <r>
      <t xml:space="preserve">META DE RESULTADO No. </t>
    </r>
    <r>
      <rPr>
        <sz val="12"/>
        <rFont val="Arial"/>
        <family val="2"/>
      </rPr>
      <t>Aumentar el Número de personas capacitadas en la prevención de conductas contravencionales (querellas) y delictivas.</t>
    </r>
  </si>
  <si>
    <r>
      <t xml:space="preserve">META DE PRODUCTO No.5:  </t>
    </r>
    <r>
      <rPr>
        <sz val="12"/>
        <rFont val="Arial"/>
        <family val="2"/>
      </rPr>
      <t xml:space="preserve">IMPLEMENTAR 1 ESTRATEGIA LOCAL DE RECONCILIACION Y CULTURA DE PAZ. </t>
    </r>
  </si>
  <si>
    <r>
      <t>META DE RESULTADO No.</t>
    </r>
    <r>
      <rPr>
        <sz val="12"/>
        <rFont val="Arial"/>
        <family val="2"/>
      </rPr>
      <t>Mantener la tasa de exámenes médicos legales por presunto delito sexual contra niños y niñas de 0 a 5 años.</t>
    </r>
  </si>
  <si>
    <r>
      <t xml:space="preserve">META DE PRODUCTO No.6: </t>
    </r>
    <r>
      <rPr>
        <sz val="12"/>
        <rFont val="Arial"/>
        <family val="2"/>
      </rPr>
      <t xml:space="preserve">CAPACITAR 58 INSTITUCIONES EDUCATIVAS EN MECANISMOS DE PREVENCION DE LA EXPLOTACION SEXUAL - COMERCIAL DE NNA Y TRATA DE PERSONAS </t>
    </r>
  </si>
  <si>
    <r>
      <t>META DE RESULTADO No</t>
    </r>
    <r>
      <rPr>
        <sz val="12"/>
        <rFont val="Arial"/>
        <family val="2"/>
      </rPr>
      <t xml:space="preserve"> Mantener la tasa de violencia de pareja cuando la victima esta entre los 18 y 28 años.</t>
    </r>
  </si>
  <si>
    <r>
      <t>META DE PRODUCTO No.7:E</t>
    </r>
    <r>
      <rPr>
        <sz val="12"/>
        <rFont val="Arial"/>
        <family val="2"/>
      </rPr>
      <t xml:space="preserve">JECUTAR LA RUTA INTERINSTITUCIONAL CONTRA LA TRATA DE PERSONAS </t>
    </r>
  </si>
  <si>
    <r>
      <t xml:space="preserve">META DE RESULTADO No.  </t>
    </r>
    <r>
      <rPr>
        <sz val="12"/>
        <rFont val="Arial"/>
        <family val="2"/>
      </rPr>
      <t>Disminuir la tasa de lesiones interpersonales x 100.000 habitantes.</t>
    </r>
  </si>
  <si>
    <r>
      <t xml:space="preserve">META DE PRODUCTO No.8: </t>
    </r>
    <r>
      <rPr>
        <sz val="12"/>
        <rFont val="Arial"/>
        <family val="2"/>
      </rPr>
      <t xml:space="preserve">CREAR E IMPLEMENTAR UNA RED DE PRIMEROS REPONDIENTES </t>
    </r>
  </si>
  <si>
    <r>
      <t xml:space="preserve">META DE RESULTADO No. </t>
    </r>
    <r>
      <rPr>
        <sz val="12"/>
        <rFont val="Arial"/>
        <family val="2"/>
      </rPr>
      <t xml:space="preserve"> Incrementar al 90% iniciativas para la promoción de la participación ciudadana.</t>
    </r>
  </si>
  <si>
    <r>
      <rPr>
        <b/>
        <sz val="12"/>
        <rFont val="Arial"/>
        <family val="2"/>
      </rPr>
      <t>META DE PRODUCTO No.9</t>
    </r>
    <r>
      <rPr>
        <sz val="12"/>
        <rFont val="Arial"/>
        <family val="2"/>
      </rPr>
      <t xml:space="preserve">: CAPACITAR Y SENSIBILIZAR A CIUDADANOS Y/O FUNCIONARIOS DE LAS LIGAS DE PROTECCION AL CONSUMIDOR. </t>
    </r>
  </si>
  <si>
    <r>
      <t xml:space="preserve">META DE RESULTADO No.  </t>
    </r>
    <r>
      <rPr>
        <sz val="12"/>
        <rFont val="Arial"/>
        <family val="2"/>
      </rPr>
      <t>Incrementar al 90% iniciativas para la promoción de la participación ciudadana</t>
    </r>
  </si>
  <si>
    <r>
      <rPr>
        <b/>
        <sz val="12"/>
        <rFont val="Arial"/>
        <family val="2"/>
      </rPr>
      <t>META DE PRODUCTO No.10</t>
    </r>
    <r>
      <rPr>
        <sz val="12"/>
        <rFont val="Arial"/>
        <family val="2"/>
      </rPr>
      <t>: FORMALIZAR PARQUEADEROS IDENTIFICADOS EN LA CIUDAD</t>
    </r>
  </si>
  <si>
    <r>
      <t xml:space="preserve">Objetivos: </t>
    </r>
    <r>
      <rPr>
        <sz val="12"/>
        <rFont val="Arial"/>
        <family val="2"/>
      </rPr>
      <t>EJECUTAR ACCIONES DE CONTROL Y RECUPERACIÓN EFICIENTES Y OPORTUNAS QUE
PERMITAN EL GOCE CONTINUO Y PLENO DEL ESPACIO PÚBLICO DE LA CIUDAD DE IBAGUÉ</t>
    </r>
  </si>
  <si>
    <r>
      <t xml:space="preserve">META DE PRODUCTO No. 1: </t>
    </r>
    <r>
      <rPr>
        <sz val="12"/>
        <rFont val="Arial"/>
        <family val="2"/>
      </rPr>
      <t>Recuperar y controlar el Espacio público</t>
    </r>
  </si>
  <si>
    <r>
      <t>OBSERVACIONES:  *Se realiza cambios en la actividad (1d),</t>
    </r>
    <r>
      <rPr>
        <sz val="12"/>
        <rFont val="Arial"/>
        <family val="2"/>
      </rPr>
      <t xml:space="preserve"> ya que sólo se hara entrega de un (1) equipo de computo  que se requiere para el mejoramiento de las funciones administrativas de la Espacio Público.                                                     </t>
    </r>
    <r>
      <rPr>
        <b/>
        <sz val="12"/>
        <rFont val="Arial"/>
        <family val="2"/>
      </rPr>
      <t xml:space="preserve">*Se realiza eliminación de la activdad (1e), </t>
    </r>
    <r>
      <rPr>
        <sz val="12"/>
        <rFont val="Arial"/>
        <family val="2"/>
      </rPr>
      <t xml:space="preserve">ya que esto depende al desarrollo de una propuesta urbanistica para lograr ubicar el mobiliario urbano (casetas), sobre el espacio público y debido a la complejidad de obras de infraestructura en cuanto al mejoramiento de: perfil vial, servicios público y estructuración de la calle 14 entre cra 2 y 3, ademas requiere de una planeaciòn la cual, no se encuentran al 100% desarrollada y debido a esto se retira del plan de acciòn.                                                                                                                                                                                                                                                        </t>
    </r>
  </si>
  <si>
    <r>
      <t>CODIGO PRESUPUESTAL: 2.08.3.2.01.01.003.05.03</t>
    </r>
    <r>
      <rPr>
        <sz val="12"/>
        <rFont val="Arial"/>
        <family val="2"/>
      </rPr>
      <t xml:space="preserve"> - </t>
    </r>
    <r>
      <rPr>
        <b/>
        <sz val="12"/>
        <rFont val="Arial"/>
        <family val="2"/>
      </rPr>
      <t xml:space="preserve">2.08.3.2.01.01.003.07.01 - </t>
    </r>
    <r>
      <rPr>
        <sz val="12"/>
        <rFont val="Arial"/>
        <family val="2"/>
      </rPr>
      <t xml:space="preserve"> </t>
    </r>
    <r>
      <rPr>
        <b/>
        <sz val="12"/>
        <rFont val="Arial"/>
        <family val="2"/>
      </rPr>
      <t>2.08.3.2.02.02.005 - 2.08.3.2.02.02.008 - 2.08.3.2.02.02.009</t>
    </r>
    <r>
      <rPr>
        <sz val="12"/>
        <rFont val="Arial"/>
        <family val="2"/>
      </rPr>
      <t xml:space="preserve"> - </t>
    </r>
    <r>
      <rPr>
        <b/>
        <sz val="12"/>
        <rFont val="Arial"/>
        <family val="2"/>
      </rPr>
      <t>2.08.3.2.02.02.007- 2.08.3.2.02.02.006</t>
    </r>
  </si>
  <si>
    <r>
      <t xml:space="preserve">META DE RESULTADO  No. </t>
    </r>
    <r>
      <rPr>
        <sz val="12"/>
        <rFont val="Arial"/>
        <family val="2"/>
      </rPr>
      <t>Disminuir la tasa de homicidio x 100.000 habitantes</t>
    </r>
  </si>
  <si>
    <r>
      <rPr>
        <b/>
        <sz val="12"/>
        <rFont val="Arial"/>
        <family val="2"/>
      </rPr>
      <t>METAS DE PRODUCTO A:</t>
    </r>
    <r>
      <rPr>
        <sz val="12"/>
        <rFont val="Arial"/>
        <family val="2"/>
      </rPr>
      <t xml:space="preserve"> Implementar 1 centro de traslado por protección según Ley 1801 de 2016</t>
    </r>
  </si>
  <si>
    <r>
      <rPr>
        <b/>
        <sz val="12"/>
        <rFont val="Arial"/>
        <family val="2"/>
      </rPr>
      <t xml:space="preserve">META DE PRODUCTO B: </t>
    </r>
    <r>
      <rPr>
        <sz val="12"/>
        <rFont val="Arial"/>
        <family val="2"/>
      </rPr>
      <t>Diseño e implementación una estrategia de apoyo integral para el sistema penitenciario</t>
    </r>
  </si>
  <si>
    <r>
      <t xml:space="preserve">META DE RESULTADO No. </t>
    </r>
    <r>
      <rPr>
        <sz val="12"/>
        <rFont val="Arial"/>
        <family val="2"/>
      </rPr>
      <t>Disminuir la tasa de hurto a personas por 100.000 habitantes</t>
    </r>
  </si>
  <si>
    <r>
      <rPr>
        <b/>
        <sz val="12"/>
        <rFont val="Arial"/>
        <family val="2"/>
      </rPr>
      <t>META DE PRODUCTO C:</t>
    </r>
    <r>
      <rPr>
        <sz val="12"/>
        <rFont val="Arial"/>
        <family val="2"/>
      </rPr>
      <t xml:space="preserve"> Ampliar los Sistemas de Vigilancia y seguridad Comunitaria en las 13 comunas de Ibagué</t>
    </r>
  </si>
  <si>
    <r>
      <t xml:space="preserve">META DE RESULTADO No. </t>
    </r>
    <r>
      <rPr>
        <sz val="12"/>
        <rFont val="Arial"/>
        <family val="2"/>
      </rPr>
      <t xml:space="preserve">Incrementar al 90% iniciativas para la promocion de la particiapacion ciudadana </t>
    </r>
  </si>
  <si>
    <r>
      <rPr>
        <b/>
        <sz val="12"/>
        <rFont val="Arial"/>
        <family val="2"/>
      </rPr>
      <t>META DE PRODUCTO D:</t>
    </r>
    <r>
      <rPr>
        <sz val="12"/>
        <rFont val="Arial"/>
        <family val="2"/>
      </rPr>
      <t xml:space="preserve"> Implementar en los 17 corregimientos de Ibagué actividades de acción integral contra minas antipersonales y similares</t>
    </r>
  </si>
  <si>
    <r>
      <t xml:space="preserve">META DE RESULTADO No. </t>
    </r>
    <r>
      <rPr>
        <sz val="12"/>
        <rFont val="Arial"/>
        <family val="2"/>
      </rPr>
      <t>Disminuir la tasa de homicidio x 100.000 habitantes</t>
    </r>
  </si>
  <si>
    <r>
      <rPr>
        <b/>
        <sz val="12"/>
        <rFont val="Arial"/>
        <family val="2"/>
      </rPr>
      <t>META DE PRODUCTO E</t>
    </r>
    <r>
      <rPr>
        <sz val="12"/>
        <rFont val="Arial"/>
        <family val="2"/>
      </rPr>
      <t xml:space="preserve">:Ejecutar 1 Estrategia (Vigilancia con Drones) VIDRON para la vigilancia. </t>
    </r>
  </si>
  <si>
    <r>
      <t xml:space="preserve"> META DE RESULTADO No. </t>
    </r>
    <r>
      <rPr>
        <sz val="12"/>
        <rFont val="Arial"/>
        <family val="2"/>
      </rPr>
      <t xml:space="preserve">Aumentar numero de personas capacitadas en la prevencion de conductas contravencionales (querellas) y delectivas </t>
    </r>
  </si>
  <si>
    <r>
      <rPr>
        <b/>
        <sz val="12"/>
        <rFont val="Arial"/>
        <family val="2"/>
      </rPr>
      <t>META DE PRODUCTO F</t>
    </r>
    <r>
      <rPr>
        <sz val="12"/>
        <rFont val="Arial"/>
        <family val="2"/>
      </rPr>
      <t xml:space="preserve">:Adecuar, crear e implementar 13 Centros de Atención inmediata CAI </t>
    </r>
  </si>
  <si>
    <r>
      <t xml:space="preserve">META DE RESULTADO No. </t>
    </r>
    <r>
      <rPr>
        <sz val="12"/>
        <rFont val="Arial"/>
        <family val="2"/>
      </rPr>
      <t xml:space="preserve"> Incrementar el indice de espacio publico por habitante </t>
    </r>
  </si>
  <si>
    <r>
      <rPr>
        <b/>
        <sz val="12"/>
        <rFont val="Arial"/>
        <family val="2"/>
      </rPr>
      <t>META DE PRODUCTO G:</t>
    </r>
    <r>
      <rPr>
        <sz val="12"/>
        <rFont val="Arial"/>
        <family val="2"/>
      </rPr>
      <t xml:space="preserve"> Ejecutar 1 estrategia de prevención situacional del delito a través del mejoramiento del entorno.</t>
    </r>
  </si>
  <si>
    <r>
      <rPr>
        <b/>
        <sz val="12"/>
        <rFont val="Arial"/>
        <family val="2"/>
      </rPr>
      <t>META DE PRODUCTO H:</t>
    </r>
    <r>
      <rPr>
        <sz val="12"/>
        <rFont val="Arial"/>
        <family val="2"/>
      </rPr>
      <t xml:space="preserve"> Diseñar e implementar una ruta de prevención de reclutamiento, uso y utilización de NNA en el municipio de Ibagué </t>
    </r>
  </si>
  <si>
    <r>
      <rPr>
        <b/>
        <sz val="12"/>
        <rFont val="Arial"/>
        <family val="2"/>
      </rPr>
      <t>META DE PRODUCTO I</t>
    </r>
    <r>
      <rPr>
        <sz val="12"/>
        <rFont val="Arial"/>
        <family val="2"/>
      </rPr>
      <t xml:space="preserve">: Implementar 2 nuevas estaciones de policial </t>
    </r>
  </si>
  <si>
    <r>
      <t xml:space="preserve">META DE RESULTADO No. </t>
    </r>
    <r>
      <rPr>
        <sz val="12"/>
        <rFont val="Arial"/>
        <family val="2"/>
      </rPr>
      <t xml:space="preserve">Mantener la tasa de homicidios  en niños y niñas de 0 a 5 años </t>
    </r>
  </si>
  <si>
    <r>
      <rPr>
        <b/>
        <sz val="12"/>
        <rFont val="Arial"/>
        <family val="2"/>
      </rPr>
      <t>META DE PRODUCTO J</t>
    </r>
    <r>
      <rPr>
        <sz val="12"/>
        <rFont val="Arial"/>
        <family val="2"/>
      </rPr>
      <t xml:space="preserve">:Implementar una estrategia de control y seguridad urbana y rural </t>
    </r>
  </si>
  <si>
    <r>
      <rPr>
        <b/>
        <sz val="12"/>
        <rFont val="Arial"/>
        <family val="2"/>
      </rPr>
      <t>META DE PRODUCTO K:</t>
    </r>
    <r>
      <rPr>
        <sz val="12"/>
        <rFont val="Arial"/>
        <family val="2"/>
      </rPr>
      <t xml:space="preserve"> Fortalecer 1 observatorio del delito </t>
    </r>
  </si>
  <si>
    <r>
      <rPr>
        <b/>
        <sz val="12"/>
        <rFont val="Arial"/>
        <family val="2"/>
      </rPr>
      <t>META DE PRODUCTO L: F</t>
    </r>
    <r>
      <rPr>
        <sz val="12"/>
        <rFont val="Arial"/>
        <family val="2"/>
      </rPr>
      <t xml:space="preserve">ormular y ejecutar 1 Estrategia de Recompensa contra el delito y/o apología del delito 
</t>
    </r>
  </si>
  <si>
    <r>
      <t xml:space="preserve">META DE RESULTADO No. </t>
    </r>
    <r>
      <rPr>
        <sz val="12"/>
        <rFont val="Arial"/>
        <family val="2"/>
      </rPr>
      <t>Disminuir la tasa de violencia con NNA X 100.000 habitantes</t>
    </r>
  </si>
  <si>
    <r>
      <rPr>
        <b/>
        <sz val="12"/>
        <rFont val="Arial"/>
        <family val="2"/>
      </rPr>
      <t xml:space="preserve">META DE PRODUCTO M: </t>
    </r>
    <r>
      <rPr>
        <sz val="12"/>
        <rFont val="Arial"/>
        <family val="2"/>
      </rPr>
      <t>Crear 1 Red terapéutica y de aprendizaje para la protección primaria contra el consumo de SPA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</si>
</sst>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_-&quot;$&quot;\ * #,##0_-;\-&quot;$&quot;\ * #,##0_-;_-&quot;$&quot;\ * &quot;-&quot;??_-;_-@_-"/>
    <numFmt numFmtId="166" formatCode="\$#,##0_-"/>
    <numFmt numFmtId="167" formatCode="#,##0.0_);\(#,##0.0\)"/>
    <numFmt numFmtId="168" formatCode="#,##0.00\ _€;\-#,##0.00\ _€"/>
    <numFmt numFmtId="169" formatCode="#,##0\ _€;\-#,##0\ _€"/>
    <numFmt numFmtId="170" formatCode="0.0%"/>
    <numFmt numFmtId="171" formatCode="_ &quot;$&quot;\ * #,##0.00_ ;_ &quot;$&quot;\ * \-#,##0.00_ ;_ &quot;$&quot;\ * &quot;-&quot;??_ ;_ @_ "/>
    <numFmt numFmtId="172" formatCode="&quot;$&quot;\ #,##0"/>
    <numFmt numFmtId="173" formatCode="_ &quot;$&quot;\ * #,##0_ ;_ &quot;$&quot;\ * \-#,##0_ ;_ &quot;$&quot;\ * &quot;-&quot;??_ ;_ @_ "/>
    <numFmt numFmtId="174" formatCode="_ * #,##0.00_ ;_ * \-#,##0.00_ ;_ * &quot;-&quot;??_ ;_ @_ "/>
    <numFmt numFmtId="175" formatCode="_-* #,##0_-;\-* #,##0_-;_-* &quot;-&quot;??_-;_-@_-"/>
    <numFmt numFmtId="176" formatCode="_-[$$-240A]\ * #,##0_-;\-[$$-240A]\ * #,##0_-;_-[$$-240A]\ * &quot;-&quot;??_-;_-@_-"/>
  </numFmts>
  <fonts count="33">
    <font>
      <sz val="11"/>
      <name val="Calibri"/>
    </font>
    <font>
      <sz val="11"/>
      <color theme="1"/>
      <name val="Calibri"/>
      <family val="2"/>
      <scheme val="minor"/>
    </font>
    <font>
      <sz val="11"/>
      <color theme="1"/>
      <name val="Calibri"/>
      <family val="2"/>
      <scheme val="minor"/>
    </font>
    <font>
      <sz val="11"/>
      <color theme="1"/>
      <name val="Calibri"/>
      <family val="2"/>
      <scheme val="minor"/>
    </font>
    <font>
      <b/>
      <sz val="11"/>
      <name val="Arial"/>
      <family val="2"/>
    </font>
    <font>
      <sz val="10"/>
      <name val="Arial"/>
      <family val="2"/>
    </font>
    <font>
      <sz val="11"/>
      <color rgb="FF000000"/>
      <name val="Calibri"/>
      <family val="2"/>
    </font>
    <font>
      <b/>
      <sz val="12"/>
      <name val="Arial"/>
      <family val="2"/>
    </font>
    <font>
      <sz val="11"/>
      <color rgb="FF000000"/>
      <name val="Calibri"/>
      <family val="2"/>
    </font>
    <font>
      <sz val="12"/>
      <name val="Arial"/>
      <family val="2"/>
    </font>
    <font>
      <sz val="12"/>
      <name val="Arial MT"/>
    </font>
    <font>
      <b/>
      <sz val="9"/>
      <color indexed="81"/>
      <name val="Tahoma"/>
      <family val="2"/>
    </font>
    <font>
      <sz val="9"/>
      <color indexed="81"/>
      <name val="Tahoma"/>
      <family val="2"/>
    </font>
    <font>
      <b/>
      <u/>
      <sz val="12"/>
      <name val="Arial"/>
      <family val="2"/>
    </font>
    <font>
      <sz val="12"/>
      <color rgb="FF000000"/>
      <name val="Arial"/>
      <family val="2"/>
    </font>
    <font>
      <b/>
      <sz val="11"/>
      <color theme="1"/>
      <name val="Calibri"/>
      <family val="2"/>
      <scheme val="minor"/>
    </font>
    <font>
      <sz val="11"/>
      <color theme="1"/>
      <name val="Calibri"/>
      <family val="2"/>
    </font>
    <font>
      <sz val="10"/>
      <color theme="1"/>
      <name val="Arial"/>
      <family val="2"/>
    </font>
    <font>
      <sz val="11"/>
      <name val="Calibri"/>
      <family val="2"/>
      <scheme val="minor"/>
    </font>
    <font>
      <sz val="11"/>
      <color rgb="FF000000"/>
      <name val="Calibri"/>
      <family val="2"/>
      <scheme val="minor"/>
    </font>
    <font>
      <sz val="11"/>
      <color rgb="FF222222"/>
      <name val="Calibri"/>
      <family val="2"/>
      <scheme val="minor"/>
    </font>
    <font>
      <sz val="10"/>
      <color rgb="FF000000"/>
      <name val="Calibri"/>
      <family val="2"/>
    </font>
    <font>
      <sz val="11"/>
      <name val="Calibri"/>
      <family val="2"/>
    </font>
    <font>
      <sz val="11"/>
      <color rgb="FF222222"/>
      <name val="Calibri"/>
      <family val="2"/>
    </font>
    <font>
      <b/>
      <sz val="14"/>
      <name val="Arial"/>
      <family val="2"/>
    </font>
    <font>
      <sz val="14"/>
      <color theme="1"/>
      <name val="Calibri"/>
      <family val="2"/>
      <scheme val="minor"/>
    </font>
    <font>
      <sz val="12"/>
      <color theme="1"/>
      <name val="Arial"/>
      <family val="2"/>
    </font>
    <font>
      <b/>
      <sz val="12"/>
      <color rgb="FF000000"/>
      <name val="Arial"/>
      <family val="2"/>
    </font>
    <font>
      <sz val="12"/>
      <color rgb="FF000000"/>
      <name val="Calibri"/>
      <family val="2"/>
    </font>
    <font>
      <sz val="12"/>
      <color theme="1"/>
      <name val="Calibri"/>
      <family val="2"/>
      <scheme val="minor"/>
    </font>
    <font>
      <b/>
      <sz val="12"/>
      <name val="Arial MT"/>
    </font>
    <font>
      <b/>
      <sz val="12"/>
      <color theme="1"/>
      <name val="Arial"/>
      <family val="2"/>
    </font>
    <font>
      <sz val="12"/>
      <color rgb="FFFF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24">
    <xf numFmtId="0" fontId="0" fillId="0" borderId="0">
      <alignment vertical="center"/>
    </xf>
    <xf numFmtId="0" fontId="5" fillId="0" borderId="0">
      <protection locked="0"/>
    </xf>
    <xf numFmtId="9" fontId="5" fillId="0" borderId="0">
      <alignment vertical="top"/>
      <protection locked="0"/>
    </xf>
    <xf numFmtId="44" fontId="8" fillId="0" borderId="0">
      <alignment vertical="top"/>
      <protection locked="0"/>
    </xf>
    <xf numFmtId="9" fontId="8" fillId="0" borderId="0">
      <alignment vertical="top"/>
      <protection locked="0"/>
    </xf>
    <xf numFmtId="171" fontId="5" fillId="0" borderId="0">
      <alignment vertical="top"/>
      <protection locked="0"/>
    </xf>
    <xf numFmtId="0" fontId="5" fillId="0" borderId="0"/>
    <xf numFmtId="9" fontId="5" fillId="0" borderId="0" applyFont="0" applyFill="0" applyBorder="0" applyAlignment="0" applyProtection="0"/>
    <xf numFmtId="171" fontId="5"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174" fontId="5"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2" fontId="2" fillId="0" borderId="0" applyFont="0" applyFill="0" applyBorder="0" applyAlignment="0" applyProtection="0"/>
    <xf numFmtId="0" fontId="1" fillId="0" borderId="0"/>
    <xf numFmtId="42" fontId="1" fillId="0" borderId="0" applyFont="0" applyFill="0" applyBorder="0" applyAlignment="0" applyProtection="0"/>
    <xf numFmtId="42" fontId="6" fillId="0" borderId="0">
      <alignment vertical="top"/>
      <protection locked="0"/>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53">
    <xf numFmtId="0" fontId="0" fillId="0" borderId="0" xfId="0">
      <alignment vertical="center"/>
    </xf>
    <xf numFmtId="2" fontId="4" fillId="0" borderId="15" xfId="6" applyNumberFormat="1" applyFont="1" applyBorder="1" applyAlignment="1">
      <alignment horizontal="center" vertical="center"/>
    </xf>
    <xf numFmtId="0" fontId="9" fillId="0" borderId="0" xfId="6" applyFont="1"/>
    <xf numFmtId="165" fontId="9" fillId="0" borderId="0" xfId="9" applyNumberFormat="1" applyFont="1" applyFill="1" applyAlignment="1"/>
    <xf numFmtId="44" fontId="9" fillId="0" borderId="0" xfId="9" applyFont="1" applyFill="1" applyAlignment="1">
      <alignment horizontal="right"/>
    </xf>
    <xf numFmtId="165" fontId="7" fillId="0" borderId="0" xfId="9" applyNumberFormat="1" applyFont="1" applyFill="1" applyAlignment="1">
      <alignment horizontal="right"/>
    </xf>
    <xf numFmtId="10" fontId="10" fillId="0" borderId="0" xfId="7" applyNumberFormat="1" applyFont="1" applyFill="1"/>
    <xf numFmtId="1" fontId="9" fillId="3" borderId="15" xfId="6" applyNumberFormat="1" applyFont="1" applyFill="1" applyBorder="1" applyAlignment="1">
      <alignment horizontal="center" vertical="center" wrapText="1"/>
    </xf>
    <xf numFmtId="0" fontId="9" fillId="3" borderId="15" xfId="6" applyFont="1" applyFill="1" applyBorder="1" applyAlignment="1">
      <alignment horizontal="center" vertical="center" wrapText="1"/>
    </xf>
    <xf numFmtId="0" fontId="1" fillId="0" borderId="0" xfId="18"/>
    <xf numFmtId="2" fontId="7" fillId="3" borderId="15" xfId="6" applyNumberFormat="1" applyFont="1" applyFill="1" applyBorder="1" applyAlignment="1">
      <alignment horizontal="center" vertical="center"/>
    </xf>
    <xf numFmtId="1" fontId="5" fillId="3" borderId="15" xfId="7" applyNumberFormat="1" applyFont="1" applyFill="1" applyBorder="1"/>
    <xf numFmtId="3" fontId="5" fillId="3" borderId="15" xfId="6" applyNumberFormat="1" applyFill="1" applyBorder="1"/>
    <xf numFmtId="0" fontId="17" fillId="3" borderId="5" xfId="18" applyFont="1" applyFill="1" applyBorder="1" applyAlignment="1">
      <alignment horizontal="right" vertical="center" wrapText="1"/>
    </xf>
    <xf numFmtId="0" fontId="1" fillId="0" borderId="0" xfId="18" applyAlignment="1">
      <alignment horizontal="center"/>
    </xf>
    <xf numFmtId="0" fontId="18" fillId="0" borderId="15" xfId="18" applyFont="1" applyBorder="1" applyAlignment="1">
      <alignment horizontal="center" vertical="center" wrapText="1"/>
    </xf>
    <xf numFmtId="0" fontId="19" fillId="0" borderId="15" xfId="18" applyFont="1" applyBorder="1" applyAlignment="1">
      <alignment vertical="center" wrapText="1"/>
    </xf>
    <xf numFmtId="42" fontId="0" fillId="0" borderId="15" xfId="19" applyFont="1" applyFill="1" applyBorder="1" applyAlignment="1">
      <alignment horizontal="center" vertical="center"/>
    </xf>
    <xf numFmtId="0" fontId="1" fillId="0" borderId="15" xfId="18" applyBorder="1" applyAlignment="1">
      <alignment horizontal="center" vertical="center" wrapText="1"/>
    </xf>
    <xf numFmtId="0" fontId="1" fillId="0" borderId="15" xfId="18" applyBorder="1" applyAlignment="1">
      <alignment horizontal="left" vertical="center" wrapText="1"/>
    </xf>
    <xf numFmtId="165" fontId="1" fillId="0" borderId="15" xfId="18" applyNumberFormat="1" applyBorder="1" applyAlignment="1">
      <alignment horizontal="center" vertical="center"/>
    </xf>
    <xf numFmtId="165" fontId="20" fillId="0" borderId="15" xfId="18" applyNumberFormat="1" applyFont="1" applyBorder="1" applyAlignment="1">
      <alignment horizontal="right" vertical="center" wrapText="1"/>
    </xf>
    <xf numFmtId="42" fontId="1" fillId="0" borderId="0" xfId="18" applyNumberFormat="1"/>
    <xf numFmtId="2" fontId="7" fillId="0" borderId="15" xfId="6" applyNumberFormat="1" applyFont="1" applyBorder="1" applyAlignment="1">
      <alignment horizontal="center" vertical="center"/>
    </xf>
    <xf numFmtId="0" fontId="16" fillId="0" borderId="15" xfId="18" applyFont="1" applyBorder="1" applyAlignment="1">
      <alignment horizontal="center" vertical="center" wrapText="1"/>
    </xf>
    <xf numFmtId="0" fontId="6" fillId="0" borderId="15" xfId="18" applyFont="1" applyBorder="1" applyAlignment="1">
      <alignment vertical="center" wrapText="1"/>
    </xf>
    <xf numFmtId="176" fontId="21" fillId="0" borderId="15" xfId="18" applyNumberFormat="1" applyFont="1" applyBorder="1" applyAlignment="1">
      <alignment horizontal="center" vertical="center" wrapText="1"/>
    </xf>
    <xf numFmtId="0" fontId="6" fillId="0" borderId="0" xfId="18" applyFont="1" applyAlignment="1">
      <alignment vertical="center" wrapText="1"/>
    </xf>
    <xf numFmtId="0" fontId="6" fillId="0" borderId="15" xfId="18" applyFont="1" applyBorder="1" applyAlignment="1">
      <alignment horizontal="left" vertical="center" wrapText="1"/>
    </xf>
    <xf numFmtId="176" fontId="6" fillId="0" borderId="15" xfId="18" applyNumberFormat="1" applyFont="1" applyBorder="1" applyAlignment="1">
      <alignment horizontal="center" vertical="center" wrapText="1"/>
    </xf>
    <xf numFmtId="0" fontId="16" fillId="0" borderId="1" xfId="18" applyFont="1" applyBorder="1" applyAlignment="1">
      <alignment horizontal="center" vertical="center" wrapText="1"/>
    </xf>
    <xf numFmtId="0" fontId="6" fillId="0" borderId="0" xfId="18" applyFont="1" applyAlignment="1">
      <alignment wrapText="1"/>
    </xf>
    <xf numFmtId="0" fontId="19" fillId="0" borderId="15" xfId="18" applyFont="1" applyBorder="1" applyAlignment="1">
      <alignment horizontal="left" wrapText="1"/>
    </xf>
    <xf numFmtId="0" fontId="6" fillId="0" borderId="15" xfId="18" applyFont="1" applyBorder="1" applyAlignment="1">
      <alignment wrapText="1"/>
    </xf>
    <xf numFmtId="176" fontId="22" fillId="0" borderId="15" xfId="18" applyNumberFormat="1" applyFont="1" applyBorder="1" applyAlignment="1">
      <alignment horizontal="center" vertical="center" wrapText="1"/>
    </xf>
    <xf numFmtId="176" fontId="1" fillId="0" borderId="0" xfId="18" applyNumberFormat="1"/>
    <xf numFmtId="176" fontId="15" fillId="0" borderId="0" xfId="18" applyNumberFormat="1" applyFont="1"/>
    <xf numFmtId="2" fontId="7" fillId="2" borderId="15" xfId="1" applyNumberFormat="1" applyFont="1" applyFill="1" applyBorder="1" applyAlignment="1" applyProtection="1">
      <alignment horizontal="center" vertical="center"/>
    </xf>
    <xf numFmtId="2" fontId="24" fillId="0" borderId="15" xfId="6" applyNumberFormat="1" applyFont="1" applyBorder="1" applyAlignment="1">
      <alignment horizontal="center" vertical="center"/>
    </xf>
    <xf numFmtId="0" fontId="25" fillId="0" borderId="0" xfId="18" applyFont="1" applyAlignment="1">
      <alignment horizontal="center"/>
    </xf>
    <xf numFmtId="3" fontId="1" fillId="3" borderId="15" xfId="18" applyNumberFormat="1" applyFill="1" applyBorder="1" applyAlignment="1">
      <alignment horizontal="center" vertical="center" wrapText="1"/>
    </xf>
    <xf numFmtId="0" fontId="1" fillId="3" borderId="15" xfId="18" applyFill="1" applyBorder="1" applyAlignment="1">
      <alignment horizontal="left" vertical="center" wrapText="1"/>
    </xf>
    <xf numFmtId="172" fontId="0" fillId="3" borderId="15" xfId="21" applyNumberFormat="1" applyFont="1" applyFill="1" applyBorder="1" applyAlignment="1">
      <alignment vertical="center" wrapText="1"/>
    </xf>
    <xf numFmtId="0" fontId="1" fillId="3" borderId="15" xfId="18" applyFill="1" applyBorder="1" applyAlignment="1">
      <alignment horizontal="center" vertical="center" wrapText="1"/>
    </xf>
    <xf numFmtId="0" fontId="19" fillId="3" borderId="15" xfId="18" applyFont="1" applyFill="1" applyBorder="1" applyAlignment="1">
      <alignment wrapText="1"/>
    </xf>
    <xf numFmtId="0" fontId="18" fillId="3" borderId="15" xfId="18" applyFont="1" applyFill="1" applyBorder="1" applyAlignment="1">
      <alignment horizontal="center" vertical="center" wrapText="1"/>
    </xf>
    <xf numFmtId="0" fontId="19" fillId="0" borderId="0" xfId="18" applyFont="1" applyAlignment="1">
      <alignment vertical="center" wrapText="1"/>
    </xf>
    <xf numFmtId="165" fontId="0" fillId="3" borderId="15" xfId="22" applyNumberFormat="1" applyFont="1" applyFill="1" applyBorder="1" applyAlignment="1">
      <alignment horizontal="center" vertical="center" wrapText="1"/>
    </xf>
    <xf numFmtId="0" fontId="19" fillId="3" borderId="15" xfId="18" applyFont="1" applyFill="1" applyBorder="1" applyAlignment="1">
      <alignment vertical="center" wrapText="1"/>
    </xf>
    <xf numFmtId="176" fontId="19" fillId="3" borderId="15" xfId="18" applyNumberFormat="1" applyFont="1" applyFill="1" applyBorder="1" applyAlignment="1">
      <alignment horizontal="center" vertical="center" wrapText="1"/>
    </xf>
    <xf numFmtId="0" fontId="19" fillId="3" borderId="15" xfId="18" applyFont="1" applyFill="1" applyBorder="1" applyAlignment="1">
      <alignment horizontal="left" vertical="center" wrapText="1" indent="1"/>
    </xf>
    <xf numFmtId="0" fontId="19" fillId="3" borderId="15" xfId="18" applyFont="1" applyFill="1" applyBorder="1" applyAlignment="1">
      <alignment horizontal="left" wrapText="1" indent="1"/>
    </xf>
    <xf numFmtId="165" fontId="0" fillId="3" borderId="15" xfId="21" applyNumberFormat="1" applyFont="1" applyFill="1" applyBorder="1" applyAlignment="1">
      <alignment vertical="center" wrapText="1"/>
    </xf>
    <xf numFmtId="0" fontId="18" fillId="0" borderId="15" xfId="18" applyFont="1" applyBorder="1" applyAlignment="1">
      <alignment horizontal="left" vertical="center" wrapText="1"/>
    </xf>
    <xf numFmtId="176" fontId="18" fillId="3" borderId="15" xfId="18" applyNumberFormat="1" applyFont="1" applyFill="1" applyBorder="1" applyAlignment="1">
      <alignment horizontal="center" vertical="center" wrapText="1"/>
    </xf>
    <xf numFmtId="0" fontId="1" fillId="0" borderId="0" xfId="18" applyAlignment="1">
      <alignment horizontal="left" vertical="center" wrapText="1"/>
    </xf>
    <xf numFmtId="172" fontId="1" fillId="0" borderId="0" xfId="18" applyNumberFormat="1"/>
    <xf numFmtId="0" fontId="7" fillId="0" borderId="0" xfId="6" applyFont="1"/>
    <xf numFmtId="0" fontId="7" fillId="0" borderId="15" xfId="6" applyFont="1" applyBorder="1"/>
    <xf numFmtId="0" fontId="7" fillId="0" borderId="16" xfId="6" applyFont="1" applyBorder="1" applyAlignment="1">
      <alignment vertical="center"/>
    </xf>
    <xf numFmtId="2" fontId="7" fillId="0" borderId="0" xfId="6" applyNumberFormat="1" applyFont="1" applyAlignment="1">
      <alignment vertical="center"/>
    </xf>
    <xf numFmtId="0" fontId="7" fillId="0" borderId="17" xfId="6" applyFont="1" applyBorder="1" applyAlignment="1">
      <alignment horizontal="left" vertical="center"/>
    </xf>
    <xf numFmtId="2" fontId="7" fillId="0" borderId="5" xfId="6" applyNumberFormat="1" applyFont="1" applyBorder="1" applyAlignment="1">
      <alignment horizontal="center" vertical="center"/>
    </xf>
    <xf numFmtId="2" fontId="7" fillId="0" borderId="0" xfId="6" applyNumberFormat="1" applyFont="1" applyAlignment="1">
      <alignment horizontal="center" vertical="center" wrapText="1"/>
    </xf>
    <xf numFmtId="0" fontId="7" fillId="0" borderId="18" xfId="6" applyFont="1" applyBorder="1" applyAlignment="1">
      <alignment vertical="center" wrapText="1"/>
    </xf>
    <xf numFmtId="10" fontId="9" fillId="0" borderId="15" xfId="7" applyNumberFormat="1" applyFont="1" applyFill="1" applyBorder="1"/>
    <xf numFmtId="2" fontId="7" fillId="0" borderId="0" xfId="6" applyNumberFormat="1" applyFont="1" applyAlignment="1">
      <alignment horizontal="center" vertical="center"/>
    </xf>
    <xf numFmtId="0" fontId="9" fillId="0" borderId="0" xfId="6" applyFont="1" applyAlignment="1">
      <alignment horizontal="center"/>
    </xf>
    <xf numFmtId="0" fontId="7" fillId="0" borderId="18" xfId="6" applyFont="1" applyBorder="1" applyAlignment="1">
      <alignment vertical="top" wrapText="1"/>
    </xf>
    <xf numFmtId="0" fontId="9" fillId="0" borderId="15" xfId="6" applyFont="1" applyBorder="1" applyAlignment="1">
      <alignment horizontal="center" vertical="center"/>
    </xf>
    <xf numFmtId="172" fontId="9" fillId="0" borderId="5" xfId="6" applyNumberFormat="1" applyFont="1" applyBorder="1" applyAlignment="1">
      <alignment horizontal="center" vertical="center" wrapText="1"/>
    </xf>
    <xf numFmtId="2" fontId="9" fillId="0" borderId="0" xfId="6" applyNumberFormat="1" applyFont="1" applyAlignment="1">
      <alignment vertical="center" wrapText="1"/>
    </xf>
    <xf numFmtId="171" fontId="9" fillId="0" borderId="0" xfId="8" applyFont="1" applyFill="1" applyBorder="1" applyAlignment="1" applyProtection="1">
      <alignment vertical="center"/>
    </xf>
    <xf numFmtId="2" fontId="9" fillId="0" borderId="0" xfId="6" applyNumberFormat="1" applyFont="1"/>
    <xf numFmtId="171" fontId="9" fillId="0" borderId="0" xfId="8" applyFont="1" applyFill="1" applyBorder="1"/>
    <xf numFmtId="164" fontId="9" fillId="0" borderId="0" xfId="6" applyNumberFormat="1" applyFont="1"/>
    <xf numFmtId="0" fontId="7" fillId="0" borderId="17" xfId="6" applyFont="1" applyBorder="1" applyAlignment="1">
      <alignment vertical="top"/>
    </xf>
    <xf numFmtId="3" fontId="9" fillId="0" borderId="15" xfId="6" applyNumberFormat="1" applyFont="1" applyBorder="1" applyAlignment="1">
      <alignment horizontal="center" vertical="center"/>
    </xf>
    <xf numFmtId="173" fontId="9" fillId="0" borderId="5" xfId="8" applyNumberFormat="1" applyFont="1" applyFill="1" applyBorder="1" applyAlignment="1">
      <alignment horizontal="center" vertical="center"/>
    </xf>
    <xf numFmtId="2" fontId="9" fillId="0" borderId="0" xfId="6" applyNumberFormat="1" applyFont="1" applyAlignment="1">
      <alignment vertical="center"/>
    </xf>
    <xf numFmtId="2" fontId="9" fillId="0" borderId="0" xfId="6" applyNumberFormat="1" applyFont="1" applyAlignment="1">
      <alignment horizontal="left" vertical="center" wrapText="1"/>
    </xf>
    <xf numFmtId="0" fontId="9" fillId="0" borderId="0" xfId="6" applyFont="1" applyAlignment="1">
      <alignment wrapText="1"/>
    </xf>
    <xf numFmtId="0" fontId="9" fillId="0" borderId="0" xfId="6" applyFont="1" applyAlignment="1">
      <alignment horizontal="left" wrapText="1"/>
    </xf>
    <xf numFmtId="3" fontId="7" fillId="0" borderId="15" xfId="6" applyNumberFormat="1" applyFont="1" applyBorder="1" applyAlignment="1">
      <alignment horizontal="center" vertical="center"/>
    </xf>
    <xf numFmtId="0" fontId="7" fillId="0" borderId="15" xfId="6" applyFont="1" applyBorder="1" applyAlignment="1">
      <alignment horizontal="center" vertical="center"/>
    </xf>
    <xf numFmtId="10" fontId="7" fillId="0" borderId="15" xfId="7" applyNumberFormat="1" applyFont="1" applyFill="1" applyBorder="1" applyAlignment="1">
      <alignment horizontal="center" vertical="center"/>
    </xf>
    <xf numFmtId="0" fontId="7" fillId="0" borderId="15" xfId="6" applyFont="1" applyBorder="1" applyAlignment="1">
      <alignment horizontal="center" vertical="center" wrapText="1"/>
    </xf>
    <xf numFmtId="1" fontId="9" fillId="0" borderId="15" xfId="6" applyNumberFormat="1" applyFont="1" applyBorder="1" applyAlignment="1">
      <alignment horizontal="center" vertical="center" wrapText="1"/>
    </xf>
    <xf numFmtId="42" fontId="9" fillId="0" borderId="15" xfId="12" applyNumberFormat="1" applyFont="1" applyFill="1" applyBorder="1" applyAlignment="1" applyProtection="1">
      <alignment vertical="center"/>
    </xf>
    <xf numFmtId="44" fontId="9" fillId="0" borderId="15" xfId="14" applyFont="1" applyFill="1" applyBorder="1" applyAlignment="1">
      <alignment vertical="center"/>
    </xf>
    <xf numFmtId="171" fontId="9" fillId="0" borderId="0" xfId="6" applyNumberFormat="1" applyFont="1"/>
    <xf numFmtId="165" fontId="9" fillId="0" borderId="0" xfId="6" applyNumberFormat="1" applyFont="1" applyAlignment="1">
      <alignment vertical="center"/>
    </xf>
    <xf numFmtId="0" fontId="9" fillId="0" borderId="15" xfId="6" applyFont="1" applyBorder="1" applyAlignment="1">
      <alignment horizontal="center" vertical="center" wrapText="1"/>
    </xf>
    <xf numFmtId="42" fontId="9" fillId="0" borderId="15" xfId="6" applyNumberFormat="1" applyFont="1" applyBorder="1" applyAlignment="1">
      <alignment vertical="center"/>
    </xf>
    <xf numFmtId="0" fontId="7" fillId="0" borderId="15" xfId="16" applyFont="1" applyBorder="1" applyAlignment="1">
      <alignment horizontal="center" vertical="center"/>
    </xf>
    <xf numFmtId="0" fontId="9" fillId="0" borderId="15" xfId="16" applyFont="1" applyBorder="1" applyAlignment="1">
      <alignment horizontal="center" vertical="center" wrapText="1"/>
    </xf>
    <xf numFmtId="42" fontId="9" fillId="0" borderId="15" xfId="16" applyNumberFormat="1" applyFont="1" applyBorder="1" applyAlignment="1">
      <alignment vertical="center"/>
    </xf>
    <xf numFmtId="0" fontId="9" fillId="3" borderId="15" xfId="16" applyFont="1" applyFill="1" applyBorder="1" applyAlignment="1">
      <alignment horizontal="center" vertical="center" wrapText="1"/>
    </xf>
    <xf numFmtId="0" fontId="9" fillId="0" borderId="7" xfId="6" applyFont="1" applyBorder="1" applyAlignment="1">
      <alignment wrapText="1"/>
    </xf>
    <xf numFmtId="0" fontId="9" fillId="0" borderId="15" xfId="6" applyFont="1" applyBorder="1" applyAlignment="1">
      <alignment wrapText="1"/>
    </xf>
    <xf numFmtId="42" fontId="9" fillId="0" borderId="15" xfId="17" applyFont="1" applyFill="1" applyBorder="1" applyAlignment="1">
      <alignment vertical="center"/>
    </xf>
    <xf numFmtId="42" fontId="7" fillId="0" borderId="15" xfId="14" applyNumberFormat="1" applyFont="1" applyFill="1" applyBorder="1" applyAlignment="1" applyProtection="1">
      <alignment vertical="center"/>
    </xf>
    <xf numFmtId="3" fontId="7" fillId="0" borderId="5" xfId="6" applyNumberFormat="1" applyFont="1" applyBorder="1" applyAlignment="1">
      <alignment horizontal="center" vertical="center"/>
    </xf>
    <xf numFmtId="0" fontId="7" fillId="0" borderId="5" xfId="6" applyFont="1" applyBorder="1" applyAlignment="1">
      <alignment horizontal="center" vertical="center"/>
    </xf>
    <xf numFmtId="165" fontId="9" fillId="0" borderId="10" xfId="6" applyNumberFormat="1" applyFont="1" applyBorder="1" applyAlignment="1">
      <alignment horizontal="left" vertical="center" wrapText="1"/>
    </xf>
    <xf numFmtId="0" fontId="9" fillId="0" borderId="7" xfId="6" applyFont="1" applyBorder="1" applyAlignment="1">
      <alignment horizontal="center" vertical="center" wrapText="1"/>
    </xf>
    <xf numFmtId="3" fontId="9" fillId="0" borderId="5" xfId="8" applyNumberFormat="1" applyFont="1" applyFill="1" applyBorder="1" applyAlignment="1" applyProtection="1">
      <alignment vertical="center"/>
    </xf>
    <xf numFmtId="3" fontId="9" fillId="0" borderId="6" xfId="6" applyNumberFormat="1" applyFont="1" applyBorder="1" applyAlignment="1">
      <alignment vertical="center"/>
    </xf>
    <xf numFmtId="2" fontId="9" fillId="0" borderId="6" xfId="6" applyNumberFormat="1" applyFont="1" applyBorder="1" applyAlignment="1">
      <alignment vertical="center"/>
    </xf>
    <xf numFmtId="10" fontId="9" fillId="0" borderId="6" xfId="7" applyNumberFormat="1" applyFont="1" applyFill="1" applyBorder="1" applyAlignment="1" applyProtection="1">
      <alignment vertical="center"/>
    </xf>
    <xf numFmtId="2" fontId="9" fillId="0" borderId="7" xfId="6" applyNumberFormat="1" applyFont="1" applyBorder="1" applyAlignment="1">
      <alignment vertical="center"/>
    </xf>
    <xf numFmtId="14" fontId="9" fillId="0" borderId="7" xfId="6" applyNumberFormat="1" applyFont="1" applyBorder="1" applyAlignment="1">
      <alignment horizontal="center" vertical="center"/>
    </xf>
    <xf numFmtId="14" fontId="9" fillId="0" borderId="15" xfId="6" applyNumberFormat="1" applyFont="1" applyBorder="1" applyAlignment="1">
      <alignment horizontal="center" vertical="center"/>
    </xf>
    <xf numFmtId="39" fontId="9" fillId="0" borderId="15" xfId="6" applyNumberFormat="1" applyFont="1" applyBorder="1" applyAlignment="1">
      <alignment horizontal="center" vertical="center"/>
    </xf>
    <xf numFmtId="0" fontId="9" fillId="0" borderId="5" xfId="6" applyFont="1" applyBorder="1" applyAlignment="1">
      <alignment horizontal="center"/>
    </xf>
    <xf numFmtId="167" fontId="7" fillId="0" borderId="5" xfId="6" applyNumberFormat="1" applyFont="1" applyBorder="1" applyAlignment="1">
      <alignment vertical="center"/>
    </xf>
    <xf numFmtId="167" fontId="7" fillId="0" borderId="7" xfId="6" applyNumberFormat="1" applyFont="1" applyBorder="1" applyAlignment="1">
      <alignment vertical="top"/>
    </xf>
    <xf numFmtId="0" fontId="7" fillId="0" borderId="14" xfId="6" applyFont="1" applyBorder="1" applyAlignment="1">
      <alignment horizontal="center" vertical="center"/>
    </xf>
    <xf numFmtId="37" fontId="7" fillId="0" borderId="14" xfId="6" applyNumberFormat="1" applyFont="1" applyBorder="1" applyAlignment="1">
      <alignment horizontal="center" vertical="center" wrapText="1"/>
    </xf>
    <xf numFmtId="37" fontId="7" fillId="0" borderId="15" xfId="6" applyNumberFormat="1" applyFont="1" applyBorder="1" applyAlignment="1">
      <alignment horizontal="center" vertical="center" wrapText="1"/>
    </xf>
    <xf numFmtId="37" fontId="7" fillId="3" borderId="15" xfId="6" applyNumberFormat="1" applyFont="1" applyFill="1" applyBorder="1" applyAlignment="1">
      <alignment horizontal="center" vertical="center" wrapText="1"/>
    </xf>
    <xf numFmtId="0" fontId="26" fillId="0" borderId="0" xfId="16" applyFont="1"/>
    <xf numFmtId="0" fontId="7" fillId="0" borderId="15" xfId="6" applyFont="1" applyBorder="1" applyAlignment="1">
      <alignment horizontal="left" vertical="top"/>
    </xf>
    <xf numFmtId="0" fontId="9" fillId="0" borderId="0" xfId="6" applyFont="1" applyAlignment="1">
      <alignment horizontal="left"/>
    </xf>
    <xf numFmtId="3" fontId="9" fillId="0" borderId="0" xfId="6" applyNumberFormat="1" applyFont="1"/>
    <xf numFmtId="10" fontId="9" fillId="0" borderId="0" xfId="7" applyNumberFormat="1" applyFont="1" applyFill="1"/>
    <xf numFmtId="0" fontId="14" fillId="2" borderId="0" xfId="0" applyFont="1" applyFill="1" applyAlignment="1"/>
    <xf numFmtId="0" fontId="7" fillId="2" borderId="15" xfId="1" applyFont="1" applyFill="1" applyBorder="1" applyAlignment="1" applyProtection="1">
      <alignment vertical="center"/>
    </xf>
    <xf numFmtId="0" fontId="7" fillId="2" borderId="16" xfId="1" applyFont="1" applyFill="1" applyBorder="1" applyAlignment="1" applyProtection="1">
      <alignment vertical="center"/>
    </xf>
    <xf numFmtId="0" fontId="7" fillId="2" borderId="17" xfId="1" applyFont="1" applyFill="1" applyBorder="1" applyAlignment="1" applyProtection="1">
      <alignment horizontal="left" vertical="center"/>
    </xf>
    <xf numFmtId="0" fontId="7" fillId="2" borderId="18" xfId="1" applyFont="1" applyFill="1" applyBorder="1" applyAlignment="1" applyProtection="1">
      <alignment vertical="center" wrapText="1"/>
    </xf>
    <xf numFmtId="1" fontId="9" fillId="2" borderId="15" xfId="2" applyNumberFormat="1" applyFont="1" applyFill="1" applyBorder="1" applyAlignment="1" applyProtection="1"/>
    <xf numFmtId="3" fontId="9" fillId="2" borderId="15" xfId="1" applyNumberFormat="1" applyFont="1" applyFill="1" applyBorder="1" applyProtection="1"/>
    <xf numFmtId="0" fontId="9" fillId="2" borderId="15" xfId="1" applyFont="1" applyFill="1" applyBorder="1" applyAlignment="1" applyProtection="1">
      <alignment horizontal="right" vertical="center"/>
    </xf>
    <xf numFmtId="0" fontId="7" fillId="2" borderId="17" xfId="1" applyFont="1" applyFill="1" applyBorder="1" applyAlignment="1" applyProtection="1">
      <alignment vertical="center"/>
    </xf>
    <xf numFmtId="0" fontId="7" fillId="2" borderId="5" xfId="1" applyFont="1" applyFill="1" applyBorder="1" applyAlignment="1" applyProtection="1">
      <alignment vertical="center"/>
    </xf>
    <xf numFmtId="0" fontId="7" fillId="2" borderId="6" xfId="1" applyFont="1" applyFill="1" applyBorder="1" applyAlignment="1" applyProtection="1">
      <alignment vertical="center"/>
    </xf>
    <xf numFmtId="0" fontId="7" fillId="2" borderId="7" xfId="1" applyFont="1" applyFill="1" applyBorder="1" applyAlignment="1" applyProtection="1">
      <alignment vertical="center"/>
    </xf>
    <xf numFmtId="0" fontId="14" fillId="2" borderId="15" xfId="0" applyFont="1" applyFill="1" applyBorder="1" applyAlignment="1"/>
    <xf numFmtId="165" fontId="7" fillId="2" borderId="15" xfId="1" applyNumberFormat="1" applyFont="1" applyFill="1" applyBorder="1" applyAlignment="1" applyProtection="1">
      <alignment horizontal="center" vertical="center"/>
    </xf>
    <xf numFmtId="0" fontId="7" fillId="2" borderId="15" xfId="1" applyFont="1" applyFill="1" applyBorder="1" applyAlignment="1" applyProtection="1">
      <alignment horizontal="center" vertical="center"/>
    </xf>
    <xf numFmtId="10" fontId="7" fillId="2" borderId="15" xfId="2" applyNumberFormat="1" applyFont="1" applyFill="1" applyBorder="1" applyAlignment="1" applyProtection="1">
      <alignment horizontal="center" vertical="center" wrapText="1"/>
    </xf>
    <xf numFmtId="0" fontId="7" fillId="2" borderId="15" xfId="1" applyFont="1" applyFill="1" applyBorder="1" applyAlignment="1" applyProtection="1">
      <alignment horizontal="center" vertical="center" wrapText="1"/>
    </xf>
    <xf numFmtId="0" fontId="9" fillId="2" borderId="15" xfId="1" applyFont="1" applyFill="1" applyBorder="1" applyAlignment="1" applyProtection="1">
      <alignment horizontal="center" vertical="center" wrapText="1"/>
    </xf>
    <xf numFmtId="165" fontId="9" fillId="2" borderId="15" xfId="3" applyNumberFormat="1" applyFont="1" applyFill="1" applyBorder="1" applyAlignment="1" applyProtection="1">
      <alignment vertical="center"/>
    </xf>
    <xf numFmtId="44" fontId="9" fillId="2" borderId="15" xfId="3" applyFont="1" applyFill="1" applyBorder="1" applyAlignment="1" applyProtection="1">
      <alignment horizontal="center" vertical="center"/>
    </xf>
    <xf numFmtId="0" fontId="7" fillId="0" borderId="15" xfId="1" applyFont="1" applyBorder="1" applyAlignment="1" applyProtection="1">
      <alignment horizontal="center" vertical="center"/>
    </xf>
    <xf numFmtId="0" fontId="9" fillId="0" borderId="15" xfId="1" applyFont="1" applyBorder="1" applyAlignment="1" applyProtection="1">
      <alignment horizontal="center" vertical="center" wrapText="1"/>
    </xf>
    <xf numFmtId="165" fontId="9" fillId="0" borderId="15" xfId="3" applyNumberFormat="1" applyFont="1" applyBorder="1" applyAlignment="1" applyProtection="1">
      <alignment vertical="center"/>
    </xf>
    <xf numFmtId="44" fontId="9" fillId="0" borderId="15" xfId="3" applyFont="1" applyBorder="1" applyAlignment="1" applyProtection="1">
      <alignment horizontal="center" vertical="center"/>
    </xf>
    <xf numFmtId="0" fontId="14" fillId="0" borderId="0" xfId="0" applyFont="1" applyAlignment="1"/>
    <xf numFmtId="0" fontId="9" fillId="3" borderId="15" xfId="1" applyFont="1" applyFill="1" applyBorder="1" applyAlignment="1" applyProtection="1">
      <alignment horizontal="center" vertical="center" wrapText="1"/>
    </xf>
    <xf numFmtId="165" fontId="14" fillId="2" borderId="15" xfId="0" applyNumberFormat="1" applyFont="1" applyFill="1" applyBorder="1" applyAlignment="1"/>
    <xf numFmtId="1" fontId="9" fillId="2" borderId="15" xfId="1" applyNumberFormat="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xf>
    <xf numFmtId="3" fontId="9" fillId="3" borderId="15" xfId="1" applyNumberFormat="1" applyFont="1" applyFill="1" applyBorder="1" applyAlignment="1" applyProtection="1">
      <alignment horizontal="center" vertical="center" wrapText="1"/>
    </xf>
    <xf numFmtId="165" fontId="7" fillId="2" borderId="15" xfId="5" applyNumberFormat="1" applyFont="1" applyFill="1" applyBorder="1" applyAlignment="1" applyProtection="1">
      <alignment horizontal="center" vertical="center" wrapText="1"/>
    </xf>
    <xf numFmtId="165" fontId="9" fillId="2" borderId="15" xfId="1" applyNumberFormat="1" applyFont="1" applyFill="1" applyBorder="1" applyAlignment="1" applyProtection="1">
      <alignment horizontal="center" vertical="center" wrapText="1"/>
    </xf>
    <xf numFmtId="165" fontId="7" fillId="2" borderId="15" xfId="5" applyNumberFormat="1" applyFont="1" applyFill="1" applyBorder="1" applyAlignment="1" applyProtection="1">
      <alignment vertical="center"/>
    </xf>
    <xf numFmtId="165" fontId="9" fillId="2" borderId="0" xfId="1" applyNumberFormat="1" applyFont="1" applyFill="1" applyProtection="1"/>
    <xf numFmtId="0" fontId="9" fillId="2" borderId="12" xfId="1" applyFont="1" applyFill="1" applyBorder="1" applyAlignment="1" applyProtection="1">
      <alignment horizontal="center"/>
    </xf>
    <xf numFmtId="0" fontId="9" fillId="2" borderId="0" xfId="1" applyFont="1" applyFill="1" applyAlignment="1" applyProtection="1">
      <alignment horizontal="left"/>
    </xf>
    <xf numFmtId="165" fontId="9" fillId="2" borderId="0" xfId="1" applyNumberFormat="1" applyFont="1" applyFill="1" applyAlignment="1" applyProtection="1">
      <alignment horizontal="left" vertical="center"/>
    </xf>
    <xf numFmtId="166" fontId="28" fillId="2" borderId="0" xfId="0" applyNumberFormat="1" applyFont="1" applyFill="1" applyAlignment="1"/>
    <xf numFmtId="2" fontId="9" fillId="2" borderId="0" xfId="1" applyNumberFormat="1" applyFont="1" applyFill="1" applyAlignment="1" applyProtection="1">
      <alignment horizontal="center"/>
    </xf>
    <xf numFmtId="10" fontId="9" fillId="2" borderId="0" xfId="2" applyNumberFormat="1" applyFont="1" applyFill="1" applyAlignment="1" applyProtection="1"/>
    <xf numFmtId="167" fontId="9" fillId="2" borderId="0" xfId="1" applyNumberFormat="1" applyFont="1" applyFill="1" applyProtection="1"/>
    <xf numFmtId="168" fontId="9" fillId="2" borderId="0" xfId="1" applyNumberFormat="1" applyFont="1" applyFill="1" applyProtection="1"/>
    <xf numFmtId="168" fontId="9" fillId="2" borderId="13" xfId="1" applyNumberFormat="1" applyFont="1" applyFill="1" applyBorder="1" applyProtection="1"/>
    <xf numFmtId="167" fontId="7" fillId="2" borderId="5" xfId="1" applyNumberFormat="1" applyFont="1" applyFill="1" applyBorder="1" applyAlignment="1" applyProtection="1">
      <alignment vertical="center"/>
    </xf>
    <xf numFmtId="167" fontId="7" fillId="2" borderId="7" xfId="1" applyNumberFormat="1" applyFont="1" applyFill="1" applyBorder="1" applyAlignment="1" applyProtection="1">
      <alignment horizontal="center" vertical="top"/>
    </xf>
    <xf numFmtId="0" fontId="7" fillId="2" borderId="14" xfId="1" applyFont="1" applyFill="1" applyBorder="1" applyAlignment="1" applyProtection="1">
      <alignment horizontal="center" vertical="center"/>
    </xf>
    <xf numFmtId="169" fontId="7" fillId="2" borderId="14" xfId="1" applyNumberFormat="1" applyFont="1" applyFill="1" applyBorder="1" applyAlignment="1" applyProtection="1">
      <alignment horizontal="center" vertical="center"/>
    </xf>
    <xf numFmtId="169" fontId="7" fillId="2" borderId="15" xfId="1" applyNumberFormat="1" applyFont="1" applyFill="1" applyBorder="1" applyAlignment="1" applyProtection="1">
      <alignment horizontal="center" vertical="center"/>
    </xf>
    <xf numFmtId="0" fontId="27" fillId="2" borderId="0" xfId="0" applyFont="1" applyFill="1" applyAlignment="1">
      <alignment horizontal="center"/>
    </xf>
    <xf numFmtId="169" fontId="7" fillId="2" borderId="1" xfId="1" applyNumberFormat="1" applyFont="1" applyFill="1" applyBorder="1" applyAlignment="1" applyProtection="1">
      <alignment horizontal="center" vertical="center"/>
    </xf>
    <xf numFmtId="0" fontId="14" fillId="2" borderId="0" xfId="0" applyFont="1" applyFill="1" applyAlignment="1">
      <alignment horizontal="left"/>
    </xf>
    <xf numFmtId="165" fontId="14" fillId="2" borderId="0" xfId="0" applyNumberFormat="1" applyFont="1" applyFill="1" applyAlignment="1"/>
    <xf numFmtId="0" fontId="9" fillId="0" borderId="0" xfId="6" applyFont="1" applyFill="1" applyAlignment="1">
      <alignment vertical="center"/>
    </xf>
    <xf numFmtId="0" fontId="9" fillId="0" borderId="0" xfId="6" applyFont="1" applyFill="1" applyAlignment="1">
      <alignment horizontal="left" vertical="center"/>
    </xf>
    <xf numFmtId="0" fontId="9" fillId="0" borderId="0" xfId="6" applyFont="1" applyFill="1"/>
    <xf numFmtId="0" fontId="10" fillId="0" borderId="0" xfId="6" applyFont="1" applyFill="1" applyAlignment="1">
      <alignment horizontal="right"/>
    </xf>
    <xf numFmtId="0" fontId="9" fillId="0" borderId="0" xfId="6" applyFont="1" applyFill="1" applyAlignment="1">
      <alignment horizontal="right"/>
    </xf>
    <xf numFmtId="165" fontId="9" fillId="0" borderId="0" xfId="6" applyNumberFormat="1" applyFont="1" applyFill="1" applyAlignment="1">
      <alignment horizontal="left" vertical="center"/>
    </xf>
    <xf numFmtId="173" fontId="9" fillId="0" borderId="15" xfId="8" applyNumberFormat="1" applyFont="1" applyFill="1" applyBorder="1" applyAlignment="1">
      <alignment horizontal="center" vertical="center"/>
    </xf>
    <xf numFmtId="44" fontId="9" fillId="0" borderId="15" xfId="12" applyNumberFormat="1" applyFont="1" applyFill="1" applyBorder="1" applyAlignment="1" applyProtection="1">
      <alignment vertical="center"/>
    </xf>
    <xf numFmtId="165" fontId="26" fillId="0" borderId="15" xfId="12" applyNumberFormat="1" applyFont="1" applyFill="1" applyBorder="1" applyAlignment="1">
      <alignment vertical="center" wrapText="1"/>
    </xf>
    <xf numFmtId="165" fontId="9" fillId="0" borderId="15" xfId="7" applyNumberFormat="1" applyFont="1" applyFill="1" applyBorder="1" applyAlignment="1">
      <alignment horizontal="center" vertical="center"/>
    </xf>
    <xf numFmtId="165" fontId="9" fillId="0" borderId="15" xfId="12" applyNumberFormat="1" applyFont="1" applyFill="1" applyBorder="1" applyAlignment="1" applyProtection="1">
      <alignment vertical="center"/>
    </xf>
    <xf numFmtId="165" fontId="9" fillId="0" borderId="1" xfId="12" applyNumberFormat="1" applyFont="1" applyFill="1" applyBorder="1" applyAlignment="1" applyProtection="1">
      <alignment vertical="center"/>
    </xf>
    <xf numFmtId="0" fontId="7" fillId="0" borderId="0" xfId="6" applyFont="1" applyFill="1"/>
    <xf numFmtId="0" fontId="7" fillId="0" borderId="15" xfId="6" applyFont="1" applyFill="1" applyBorder="1" applyAlignment="1">
      <alignment vertical="center"/>
    </xf>
    <xf numFmtId="2" fontId="7" fillId="0" borderId="0" xfId="6" applyNumberFormat="1" applyFont="1" applyFill="1" applyAlignment="1">
      <alignment vertical="center"/>
    </xf>
    <xf numFmtId="0" fontId="7" fillId="0" borderId="15" xfId="6" applyFont="1" applyFill="1" applyBorder="1" applyAlignment="1">
      <alignment horizontal="left" vertical="center"/>
    </xf>
    <xf numFmtId="2" fontId="7" fillId="0" borderId="15" xfId="6" applyNumberFormat="1" applyFont="1" applyFill="1" applyBorder="1" applyAlignment="1">
      <alignment horizontal="center" vertical="center"/>
    </xf>
    <xf numFmtId="2" fontId="7" fillId="0" borderId="15" xfId="6" applyNumberFormat="1" applyFont="1" applyFill="1" applyBorder="1" applyAlignment="1">
      <alignment horizontal="center" vertical="center"/>
    </xf>
    <xf numFmtId="2" fontId="7" fillId="0" borderId="0" xfId="6" applyNumberFormat="1" applyFont="1" applyFill="1" applyAlignment="1">
      <alignment horizontal="center" vertical="center" wrapText="1"/>
    </xf>
    <xf numFmtId="0" fontId="7" fillId="0" borderId="15" xfId="6" applyFont="1" applyFill="1" applyBorder="1" applyAlignment="1">
      <alignment vertical="center" wrapText="1"/>
    </xf>
    <xf numFmtId="0" fontId="9" fillId="0" borderId="15" xfId="6" applyFont="1" applyFill="1" applyBorder="1"/>
    <xf numFmtId="2" fontId="7" fillId="0" borderId="0" xfId="6" applyNumberFormat="1" applyFont="1" applyFill="1" applyAlignment="1">
      <alignment horizontal="center" vertical="center"/>
    </xf>
    <xf numFmtId="0" fontId="9" fillId="0" borderId="0" xfId="6" applyFont="1" applyFill="1" applyAlignment="1">
      <alignment horizontal="center"/>
    </xf>
    <xf numFmtId="0" fontId="9" fillId="0" borderId="15" xfId="6" applyFont="1" applyFill="1" applyBorder="1" applyAlignment="1">
      <alignment horizontal="center" vertical="center"/>
    </xf>
    <xf numFmtId="172" fontId="9" fillId="0" borderId="15" xfId="6" applyNumberFormat="1" applyFont="1" applyFill="1" applyBorder="1" applyAlignment="1">
      <alignment horizontal="center" vertical="center" wrapText="1"/>
    </xf>
    <xf numFmtId="2" fontId="9" fillId="0" borderId="0" xfId="6" applyNumberFormat="1" applyFont="1" applyFill="1" applyAlignment="1">
      <alignment vertical="center" wrapText="1"/>
    </xf>
    <xf numFmtId="2" fontId="9" fillId="0" borderId="0" xfId="6" applyNumberFormat="1" applyFont="1" applyFill="1"/>
    <xf numFmtId="164" fontId="9" fillId="0" borderId="0" xfId="6" applyNumberFormat="1" applyFont="1" applyFill="1"/>
    <xf numFmtId="3" fontId="9" fillId="0" borderId="15" xfId="6" applyNumberFormat="1" applyFont="1" applyFill="1" applyBorder="1" applyAlignment="1">
      <alignment horizontal="center" vertical="center"/>
    </xf>
    <xf numFmtId="2" fontId="9" fillId="0" borderId="0" xfId="6" applyNumberFormat="1" applyFont="1" applyFill="1" applyAlignment="1">
      <alignment vertical="center"/>
    </xf>
    <xf numFmtId="2" fontId="9" fillId="0" borderId="0" xfId="6" applyNumberFormat="1" applyFont="1" applyFill="1" applyAlignment="1">
      <alignment horizontal="left" vertical="center" wrapText="1"/>
    </xf>
    <xf numFmtId="0" fontId="9" fillId="0" borderId="0" xfId="6" applyFont="1" applyFill="1" applyAlignment="1">
      <alignment wrapText="1"/>
    </xf>
    <xf numFmtId="0" fontId="9" fillId="0" borderId="0" xfId="6" applyFont="1" applyFill="1" applyAlignment="1">
      <alignment horizontal="left" wrapText="1"/>
    </xf>
    <xf numFmtId="0" fontId="7" fillId="0" borderId="15" xfId="6" applyFont="1" applyFill="1" applyBorder="1" applyAlignment="1">
      <alignment horizontal="center" vertical="center"/>
    </xf>
    <xf numFmtId="165" fontId="7" fillId="0" borderId="15" xfId="6" applyNumberFormat="1" applyFont="1" applyFill="1" applyBorder="1" applyAlignment="1">
      <alignment horizontal="center" vertical="center"/>
    </xf>
    <xf numFmtId="0" fontId="7" fillId="0" borderId="15" xfId="6" applyFont="1" applyFill="1" applyBorder="1" applyAlignment="1">
      <alignment horizontal="center" vertical="center" wrapText="1"/>
    </xf>
    <xf numFmtId="1" fontId="9" fillId="0" borderId="15" xfId="6" applyNumberFormat="1" applyFont="1" applyFill="1" applyBorder="1" applyAlignment="1">
      <alignment horizontal="center" vertical="center" wrapText="1"/>
    </xf>
    <xf numFmtId="1" fontId="26" fillId="0" borderId="15" xfId="6" applyNumberFormat="1" applyFont="1" applyFill="1" applyBorder="1" applyAlignment="1">
      <alignment horizontal="center" vertical="center" wrapText="1"/>
    </xf>
    <xf numFmtId="165" fontId="26" fillId="0" borderId="0" xfId="18" applyNumberFormat="1" applyFont="1" applyFill="1" applyAlignment="1">
      <alignment vertical="center"/>
    </xf>
    <xf numFmtId="165" fontId="9" fillId="0" borderId="15" xfId="6" applyNumberFormat="1" applyFont="1" applyFill="1" applyBorder="1" applyAlignment="1">
      <alignment vertical="center" wrapText="1"/>
    </xf>
    <xf numFmtId="165" fontId="9" fillId="0" borderId="15" xfId="6" applyNumberFormat="1" applyFont="1" applyFill="1" applyBorder="1" applyAlignment="1">
      <alignment vertical="center"/>
    </xf>
    <xf numFmtId="0" fontId="9" fillId="0" borderId="0" xfId="6" applyFont="1" applyFill="1" applyAlignment="1">
      <alignment horizontal="left" wrapText="1"/>
    </xf>
    <xf numFmtId="0" fontId="26" fillId="0" borderId="15" xfId="6" applyFont="1" applyFill="1" applyBorder="1" applyAlignment="1">
      <alignment horizontal="center" vertical="center"/>
    </xf>
    <xf numFmtId="165" fontId="9" fillId="0" borderId="15" xfId="6" applyNumberFormat="1" applyFont="1" applyFill="1" applyBorder="1"/>
    <xf numFmtId="171" fontId="9" fillId="0" borderId="0" xfId="6" applyNumberFormat="1" applyFont="1" applyFill="1"/>
    <xf numFmtId="175" fontId="9" fillId="0" borderId="0" xfId="6" applyNumberFormat="1" applyFont="1" applyFill="1"/>
    <xf numFmtId="165" fontId="9" fillId="0" borderId="21" xfId="6" applyNumberFormat="1" applyFont="1" applyFill="1" applyBorder="1"/>
    <xf numFmtId="165" fontId="7" fillId="0" borderId="7" xfId="6" applyNumberFormat="1" applyFont="1" applyFill="1" applyBorder="1" applyAlignment="1">
      <alignment horizontal="center" vertical="center"/>
    </xf>
    <xf numFmtId="165" fontId="14" fillId="0" borderId="21" xfId="18" applyNumberFormat="1" applyFont="1" applyFill="1" applyBorder="1" applyAlignment="1">
      <alignment horizontal="right" vertical="center"/>
    </xf>
    <xf numFmtId="39" fontId="9" fillId="0" borderId="0" xfId="6" applyNumberFormat="1" applyFont="1" applyFill="1" applyAlignment="1">
      <alignment horizontal="left" wrapText="1"/>
    </xf>
    <xf numFmtId="165" fontId="26" fillId="0" borderId="0" xfId="18" applyNumberFormat="1" applyFont="1" applyFill="1"/>
    <xf numFmtId="0" fontId="9" fillId="0" borderId="15" xfId="6" applyFont="1" applyFill="1" applyBorder="1" applyAlignment="1">
      <alignment horizontal="center" vertical="center" wrapText="1"/>
    </xf>
    <xf numFmtId="44" fontId="7" fillId="0" borderId="15" xfId="6" applyNumberFormat="1" applyFont="1" applyFill="1" applyBorder="1"/>
    <xf numFmtId="165" fontId="7" fillId="0" borderId="15" xfId="6" applyNumberFormat="1" applyFont="1" applyFill="1" applyBorder="1"/>
    <xf numFmtId="44" fontId="27" fillId="0" borderId="15" xfId="18" applyNumberFormat="1" applyFont="1" applyFill="1" applyBorder="1" applyAlignment="1">
      <alignment horizontal="right" vertical="center" wrapText="1"/>
    </xf>
    <xf numFmtId="165" fontId="27" fillId="0" borderId="15" xfId="18" applyNumberFormat="1" applyFont="1" applyFill="1" applyBorder="1" applyAlignment="1">
      <alignment horizontal="right" vertical="center" wrapText="1"/>
    </xf>
    <xf numFmtId="0" fontId="9" fillId="0" borderId="15" xfId="6" applyFont="1" applyFill="1" applyBorder="1" applyAlignment="1">
      <alignment horizontal="center"/>
    </xf>
    <xf numFmtId="44" fontId="29" fillId="0" borderId="0" xfId="18" applyNumberFormat="1" applyFont="1" applyFill="1"/>
    <xf numFmtId="167" fontId="9" fillId="0" borderId="15" xfId="6" applyNumberFormat="1" applyFont="1" applyFill="1" applyBorder="1"/>
    <xf numFmtId="3" fontId="9" fillId="0" borderId="15" xfId="6" applyNumberFormat="1" applyFont="1" applyFill="1" applyBorder="1"/>
    <xf numFmtId="2" fontId="9" fillId="0" borderId="15" xfId="6" applyNumberFormat="1" applyFont="1" applyFill="1" applyBorder="1"/>
    <xf numFmtId="167" fontId="7" fillId="0" borderId="15" xfId="6" applyNumberFormat="1" applyFont="1" applyFill="1" applyBorder="1" applyAlignment="1">
      <alignment vertical="center"/>
    </xf>
    <xf numFmtId="167" fontId="7" fillId="0" borderId="15" xfId="6" applyNumberFormat="1" applyFont="1" applyFill="1" applyBorder="1" applyAlignment="1">
      <alignment vertical="top"/>
    </xf>
    <xf numFmtId="0" fontId="26" fillId="0" borderId="0" xfId="18" applyFont="1" applyFill="1"/>
    <xf numFmtId="1" fontId="7" fillId="0" borderId="15" xfId="6" applyNumberFormat="1" applyFont="1" applyFill="1" applyBorder="1" applyAlignment="1">
      <alignment horizontal="center" vertical="center" wrapText="1"/>
    </xf>
    <xf numFmtId="4" fontId="7" fillId="0" borderId="15" xfId="6" applyNumberFormat="1" applyFont="1" applyFill="1" applyBorder="1" applyAlignment="1">
      <alignment horizontal="center" vertical="center" wrapText="1"/>
    </xf>
    <xf numFmtId="44" fontId="9" fillId="0" borderId="0" xfId="6" applyNumberFormat="1" applyFont="1" applyFill="1"/>
    <xf numFmtId="165" fontId="9" fillId="0" borderId="0" xfId="6" applyNumberFormat="1" applyFont="1" applyFill="1"/>
    <xf numFmtId="2" fontId="7" fillId="0" borderId="15" xfId="1" applyNumberFormat="1" applyFont="1" applyFill="1" applyBorder="1" applyAlignment="1" applyProtection="1">
      <alignment horizontal="center" vertical="center"/>
    </xf>
    <xf numFmtId="0" fontId="0" fillId="0" borderId="0" xfId="0" applyFill="1">
      <alignment vertical="center"/>
    </xf>
    <xf numFmtId="0" fontId="6"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9" fillId="0" borderId="15" xfId="0" applyFont="1" applyFill="1" applyBorder="1" applyAlignment="1">
      <alignment wrapText="1"/>
    </xf>
    <xf numFmtId="0" fontId="0" fillId="0" borderId="15" xfId="20" applyNumberFormat="1" applyFont="1" applyFill="1" applyBorder="1" applyAlignment="1" applyProtection="1">
      <alignment horizontal="center" vertical="center"/>
    </xf>
    <xf numFmtId="0" fontId="19" fillId="0" borderId="0" xfId="0" applyFont="1" applyFill="1" applyAlignment="1">
      <alignment vertical="center" wrapText="1"/>
    </xf>
    <xf numFmtId="0" fontId="0" fillId="0" borderId="15" xfId="0" applyFill="1" applyBorder="1" applyAlignment="1">
      <alignment horizontal="left" wrapText="1"/>
    </xf>
    <xf numFmtId="0" fontId="0" fillId="0" borderId="15" xfId="0" applyFill="1" applyBorder="1" applyAlignment="1">
      <alignment horizontal="left" vertical="top" wrapText="1"/>
    </xf>
    <xf numFmtId="0" fontId="19" fillId="0" borderId="15" xfId="0" applyFont="1" applyFill="1" applyBorder="1" applyAlignment="1">
      <alignment horizontal="center" vertical="center"/>
    </xf>
    <xf numFmtId="0" fontId="19" fillId="0" borderId="15"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9" fillId="0" borderId="15" xfId="0" applyFont="1" applyFill="1" applyBorder="1" applyAlignment="1">
      <alignment horizontal="left" wrapText="1" indent="1"/>
    </xf>
    <xf numFmtId="0" fontId="22" fillId="0" borderId="15"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left" wrapText="1" indent="1"/>
    </xf>
    <xf numFmtId="0" fontId="18" fillId="0" borderId="15" xfId="0" applyFont="1" applyFill="1" applyBorder="1" applyAlignment="1">
      <alignment horizontal="center" vertical="center"/>
    </xf>
    <xf numFmtId="0" fontId="18" fillId="0" borderId="15" xfId="20" applyNumberFormat="1" applyFont="1" applyFill="1" applyBorder="1" applyAlignment="1" applyProtection="1">
      <alignment horizontal="center" vertical="center"/>
    </xf>
    <xf numFmtId="0" fontId="19" fillId="0" borderId="15" xfId="0" applyFont="1" applyFill="1" applyBorder="1" applyAlignment="1">
      <alignment horizontal="left" vertical="center" wrapText="1"/>
    </xf>
    <xf numFmtId="0" fontId="19" fillId="0" borderId="15" xfId="0" applyFont="1" applyFill="1" applyBorder="1" applyAlignment="1">
      <alignment horizontal="left" wrapText="1"/>
    </xf>
    <xf numFmtId="0" fontId="19" fillId="0" borderId="0" xfId="0" applyFont="1" applyFill="1" applyAlignment="1">
      <alignment wrapText="1"/>
    </xf>
    <xf numFmtId="0" fontId="19" fillId="0" borderId="0" xfId="0" applyFont="1" applyFill="1" applyAlignment="1">
      <alignment horizontal="left" wrapText="1"/>
    </xf>
    <xf numFmtId="0" fontId="9" fillId="0" borderId="0" xfId="6" applyFont="1" applyFill="1" applyAlignment="1">
      <alignment horizontal="center"/>
    </xf>
    <xf numFmtId="0" fontId="7" fillId="0" borderId="44" xfId="6" applyFont="1" applyFill="1" applyBorder="1" applyAlignment="1">
      <alignment vertical="center"/>
    </xf>
    <xf numFmtId="0" fontId="7" fillId="0" borderId="16" xfId="6" applyFont="1" applyFill="1" applyBorder="1" applyAlignment="1">
      <alignment vertical="center"/>
    </xf>
    <xf numFmtId="0" fontId="7" fillId="0" borderId="17" xfId="6" applyFont="1" applyFill="1" applyBorder="1" applyAlignment="1">
      <alignment horizontal="left" vertical="center" wrapText="1"/>
    </xf>
    <xf numFmtId="2" fontId="7" fillId="0" borderId="15" xfId="6" applyNumberFormat="1" applyFont="1" applyFill="1" applyBorder="1" applyAlignment="1">
      <alignment horizontal="left" vertical="center"/>
    </xf>
    <xf numFmtId="2" fontId="7" fillId="0" borderId="46" xfId="6" applyNumberFormat="1" applyFont="1" applyFill="1" applyBorder="1" applyAlignment="1">
      <alignment horizontal="left" vertical="center"/>
    </xf>
    <xf numFmtId="0" fontId="7" fillId="0" borderId="18" xfId="6" applyFont="1" applyFill="1" applyBorder="1" applyAlignment="1">
      <alignment vertical="center" wrapText="1"/>
    </xf>
    <xf numFmtId="1" fontId="9" fillId="0" borderId="15" xfId="7" applyNumberFormat="1" applyFont="1" applyFill="1" applyBorder="1" applyAlignment="1">
      <alignment horizontal="left"/>
    </xf>
    <xf numFmtId="3" fontId="9" fillId="0" borderId="15" xfId="6" applyNumberFormat="1" applyFont="1" applyFill="1" applyBorder="1" applyAlignment="1">
      <alignment horizontal="right"/>
    </xf>
    <xf numFmtId="0" fontId="7" fillId="0" borderId="18" xfId="6" applyFont="1" applyFill="1" applyBorder="1" applyAlignment="1">
      <alignment wrapText="1"/>
    </xf>
    <xf numFmtId="0" fontId="9" fillId="0" borderId="15" xfId="6" applyFont="1" applyFill="1" applyBorder="1" applyAlignment="1">
      <alignment horizontal="left" vertical="center"/>
    </xf>
    <xf numFmtId="3" fontId="9" fillId="0" borderId="32" xfId="6" applyNumberFormat="1" applyFont="1" applyFill="1" applyBorder="1" applyAlignment="1">
      <alignment horizontal="right"/>
    </xf>
    <xf numFmtId="0" fontId="7" fillId="0" borderId="17" xfId="6" applyFont="1" applyFill="1" applyBorder="1" applyAlignment="1">
      <alignment vertical="center" wrapText="1"/>
    </xf>
    <xf numFmtId="172" fontId="9" fillId="0" borderId="46" xfId="6" applyNumberFormat="1" applyFont="1" applyFill="1" applyBorder="1" applyAlignment="1">
      <alignment horizontal="center" vertical="center" wrapText="1"/>
    </xf>
    <xf numFmtId="173" fontId="9" fillId="0" borderId="46" xfId="8" applyNumberFormat="1" applyFont="1" applyFill="1" applyBorder="1" applyAlignment="1">
      <alignment horizontal="center" vertical="center"/>
    </xf>
    <xf numFmtId="10" fontId="7" fillId="0" borderId="15" xfId="7" applyNumberFormat="1" applyFont="1" applyFill="1" applyBorder="1" applyAlignment="1">
      <alignment horizontal="center" vertical="center" wrapText="1"/>
    </xf>
    <xf numFmtId="44" fontId="9" fillId="0" borderId="15" xfId="9" applyFont="1" applyFill="1" applyBorder="1" applyAlignment="1" applyProtection="1">
      <alignment horizontal="left" vertical="center"/>
    </xf>
    <xf numFmtId="175" fontId="9" fillId="0" borderId="15" xfId="12" applyNumberFormat="1" applyFont="1" applyFill="1" applyBorder="1" applyAlignment="1" applyProtection="1">
      <alignment vertical="center"/>
    </xf>
    <xf numFmtId="44" fontId="9" fillId="0" borderId="15" xfId="9" applyFont="1" applyFill="1" applyBorder="1" applyAlignment="1" applyProtection="1">
      <alignment vertical="center"/>
    </xf>
    <xf numFmtId="165" fontId="9" fillId="0" borderId="15" xfId="9" applyNumberFormat="1" applyFont="1" applyFill="1" applyBorder="1" applyAlignment="1" applyProtection="1">
      <alignment vertical="center"/>
    </xf>
    <xf numFmtId="173" fontId="9" fillId="0" borderId="15" xfId="8" applyNumberFormat="1" applyFont="1" applyFill="1" applyBorder="1" applyAlignment="1" applyProtection="1">
      <alignment vertical="center"/>
    </xf>
    <xf numFmtId="172" fontId="9" fillId="0" borderId="15" xfId="9" applyNumberFormat="1" applyFont="1" applyFill="1" applyBorder="1" applyAlignment="1" applyProtection="1">
      <alignment horizontal="right" vertical="center"/>
    </xf>
    <xf numFmtId="44" fontId="9" fillId="0" borderId="15" xfId="9" applyFont="1" applyFill="1" applyBorder="1" applyAlignment="1">
      <alignment horizontal="left"/>
    </xf>
    <xf numFmtId="175" fontId="9" fillId="0" borderId="15" xfId="13" applyNumberFormat="1" applyFont="1" applyFill="1" applyBorder="1" applyAlignment="1" applyProtection="1">
      <alignment vertical="center"/>
    </xf>
    <xf numFmtId="44" fontId="7" fillId="0" borderId="15" xfId="9" applyFont="1" applyFill="1" applyBorder="1" applyAlignment="1">
      <alignment horizontal="left" vertical="center" wrapText="1"/>
    </xf>
    <xf numFmtId="173" fontId="7" fillId="0" borderId="15" xfId="8" applyNumberFormat="1" applyFont="1" applyFill="1" applyBorder="1" applyAlignment="1">
      <alignment horizontal="center" vertical="center" wrapText="1"/>
    </xf>
    <xf numFmtId="164" fontId="9" fillId="0" borderId="15" xfId="6" applyNumberFormat="1" applyFont="1" applyFill="1" applyBorder="1" applyAlignment="1">
      <alignment horizontal="center" vertical="center" wrapText="1"/>
    </xf>
    <xf numFmtId="165" fontId="7" fillId="0" borderId="15" xfId="9" applyNumberFormat="1" applyFont="1" applyFill="1" applyBorder="1" applyAlignment="1" applyProtection="1">
      <alignment vertical="center"/>
    </xf>
    <xf numFmtId="164" fontId="9" fillId="0" borderId="19" xfId="6" applyNumberFormat="1" applyFont="1" applyFill="1" applyBorder="1"/>
    <xf numFmtId="0" fontId="9" fillId="0" borderId="12" xfId="6" applyFont="1" applyFill="1" applyBorder="1" applyAlignment="1">
      <alignment horizontal="center"/>
    </xf>
    <xf numFmtId="3" fontId="9" fillId="0" borderId="0" xfId="6" applyNumberFormat="1" applyFont="1" applyFill="1"/>
    <xf numFmtId="167" fontId="9" fillId="0" borderId="0" xfId="6" applyNumberFormat="1" applyFont="1" applyFill="1"/>
    <xf numFmtId="10" fontId="9" fillId="0" borderId="0" xfId="7" applyNumberFormat="1" applyFont="1" applyFill="1" applyBorder="1" applyProtection="1"/>
    <xf numFmtId="39" fontId="9" fillId="0" borderId="0" xfId="6" applyNumberFormat="1" applyFont="1" applyFill="1"/>
    <xf numFmtId="39" fontId="9" fillId="0" borderId="32" xfId="6" applyNumberFormat="1" applyFont="1" applyFill="1" applyBorder="1"/>
    <xf numFmtId="167" fontId="7" fillId="0" borderId="18" xfId="6" applyNumberFormat="1" applyFont="1" applyFill="1" applyBorder="1" applyAlignment="1">
      <alignment vertical="center"/>
    </xf>
    <xf numFmtId="167" fontId="7" fillId="0" borderId="7" xfId="6" applyNumberFormat="1" applyFont="1" applyFill="1" applyBorder="1" applyAlignment="1">
      <alignment vertical="top"/>
    </xf>
    <xf numFmtId="37" fontId="7" fillId="0" borderId="5" xfId="6" applyNumberFormat="1" applyFont="1" applyFill="1" applyBorder="1" applyAlignment="1">
      <alignment horizontal="center" vertical="center"/>
    </xf>
    <xf numFmtId="0" fontId="7" fillId="0" borderId="14" xfId="6" applyFont="1" applyFill="1" applyBorder="1" applyAlignment="1">
      <alignment horizontal="center" vertical="center"/>
    </xf>
    <xf numFmtId="37" fontId="7" fillId="0" borderId="9" xfId="6" applyNumberFormat="1" applyFont="1" applyFill="1" applyBorder="1" applyAlignment="1">
      <alignment horizontal="center" vertical="center"/>
    </xf>
    <xf numFmtId="0" fontId="26" fillId="0" borderId="0" xfId="11" applyFont="1" applyFill="1"/>
    <xf numFmtId="10" fontId="9" fillId="0" borderId="0" xfId="7" applyNumberFormat="1" applyFont="1" applyFill="1" applyBorder="1"/>
    <xf numFmtId="165" fontId="9" fillId="0" borderId="0" xfId="9" applyNumberFormat="1" applyFont="1" applyFill="1" applyBorder="1" applyAlignment="1" applyProtection="1">
      <alignment vertical="center"/>
    </xf>
    <xf numFmtId="2" fontId="9" fillId="2" borderId="5" xfId="1" applyNumberFormat="1" applyFont="1" applyFill="1" applyBorder="1" applyAlignment="1" applyProtection="1">
      <alignment horizontal="left" vertical="center" wrapText="1"/>
    </xf>
    <xf numFmtId="2" fontId="9" fillId="2" borderId="6" xfId="1" applyNumberFormat="1" applyFont="1" applyFill="1" applyBorder="1" applyAlignment="1" applyProtection="1">
      <alignment horizontal="left" vertical="center" wrapText="1"/>
    </xf>
    <xf numFmtId="2" fontId="9" fillId="2" borderId="7" xfId="1" applyNumberFormat="1" applyFont="1" applyFill="1" applyBorder="1" applyAlignment="1" applyProtection="1">
      <alignment horizontal="left" vertical="center" wrapText="1"/>
    </xf>
    <xf numFmtId="14" fontId="9" fillId="2" borderId="15" xfId="1" applyNumberFormat="1" applyFont="1" applyFill="1" applyBorder="1" applyAlignment="1" applyProtection="1">
      <alignment horizontal="center" vertical="center"/>
    </xf>
    <xf numFmtId="0" fontId="9" fillId="2" borderId="1" xfId="1" applyFont="1" applyFill="1" applyBorder="1" applyAlignment="1" applyProtection="1">
      <alignment horizontal="left" vertical="center" wrapText="1"/>
    </xf>
    <xf numFmtId="0" fontId="9" fillId="2" borderId="14" xfId="1" applyFont="1" applyFill="1" applyBorder="1" applyAlignment="1" applyProtection="1">
      <alignment horizontal="left" vertical="center" wrapText="1"/>
    </xf>
    <xf numFmtId="9" fontId="7" fillId="2" borderId="1" xfId="4" applyFont="1" applyFill="1" applyBorder="1" applyAlignment="1" applyProtection="1">
      <alignment horizontal="center" vertical="center" wrapText="1"/>
    </xf>
    <xf numFmtId="9" fontId="7" fillId="2" borderId="8" xfId="4" applyFont="1" applyFill="1" applyBorder="1" applyAlignment="1" applyProtection="1">
      <alignment horizontal="center" vertical="center" wrapText="1"/>
    </xf>
    <xf numFmtId="9" fontId="7" fillId="2" borderId="14" xfId="4" applyFont="1" applyFill="1" applyBorder="1" applyAlignment="1" applyProtection="1">
      <alignment horizontal="center" vertical="center" wrapText="1"/>
    </xf>
    <xf numFmtId="0" fontId="9" fillId="0" borderId="1" xfId="1" applyFont="1" applyBorder="1" applyAlignment="1" applyProtection="1">
      <alignment horizontal="left" vertical="center" wrapText="1"/>
    </xf>
    <xf numFmtId="0" fontId="9" fillId="0" borderId="14" xfId="1" applyFont="1" applyBorder="1" applyAlignment="1" applyProtection="1">
      <alignment horizontal="left" vertical="center" wrapText="1"/>
    </xf>
    <xf numFmtId="0" fontId="9" fillId="2" borderId="19" xfId="1" applyFont="1" applyFill="1" applyBorder="1" applyAlignment="1" applyProtection="1">
      <alignment horizontal="left" vertical="top" wrapText="1"/>
    </xf>
    <xf numFmtId="0" fontId="9" fillId="2" borderId="20" xfId="1" applyFont="1" applyFill="1" applyBorder="1" applyAlignment="1" applyProtection="1">
      <alignment horizontal="left" vertical="top" wrapText="1"/>
    </xf>
    <xf numFmtId="14" fontId="9" fillId="0" borderId="15" xfId="1" applyNumberFormat="1" applyFont="1" applyBorder="1" applyAlignment="1" applyProtection="1">
      <alignment horizontal="center" vertical="center"/>
    </xf>
    <xf numFmtId="2" fontId="7" fillId="2" borderId="1" xfId="4" applyNumberFormat="1" applyFont="1" applyFill="1" applyBorder="1" applyAlignment="1" applyProtection="1">
      <alignment horizontal="center" vertical="center" wrapText="1"/>
    </xf>
    <xf numFmtId="2" fontId="7" fillId="2" borderId="8" xfId="4" applyNumberFormat="1" applyFont="1" applyFill="1" applyBorder="1" applyAlignment="1" applyProtection="1">
      <alignment horizontal="center" vertical="center" wrapText="1"/>
    </xf>
    <xf numFmtId="2" fontId="7" fillId="2" borderId="14" xfId="4" applyNumberFormat="1" applyFont="1" applyFill="1" applyBorder="1" applyAlignment="1" applyProtection="1">
      <alignment horizontal="center" vertical="center" wrapText="1"/>
    </xf>
    <xf numFmtId="0" fontId="7" fillId="2" borderId="5" xfId="1" applyFont="1" applyFill="1" applyBorder="1" applyAlignment="1" applyProtection="1">
      <alignment horizontal="left"/>
    </xf>
    <xf numFmtId="0" fontId="7" fillId="2" borderId="6" xfId="1" applyFont="1" applyFill="1" applyBorder="1" applyAlignment="1" applyProtection="1">
      <alignment horizontal="left"/>
    </xf>
    <xf numFmtId="0" fontId="7" fillId="2" borderId="7" xfId="1" applyFont="1" applyFill="1" applyBorder="1" applyAlignment="1" applyProtection="1">
      <alignment horizontal="left"/>
    </xf>
    <xf numFmtId="9" fontId="7" fillId="0" borderId="1" xfId="4" applyFont="1" applyBorder="1" applyAlignment="1" applyProtection="1">
      <alignment horizontal="center" vertical="center" wrapText="1"/>
    </xf>
    <xf numFmtId="9" fontId="7" fillId="0" borderId="14" xfId="4" applyFont="1" applyBorder="1" applyAlignment="1" applyProtection="1">
      <alignment horizontal="center" vertical="center" wrapText="1"/>
    </xf>
    <xf numFmtId="0" fontId="9" fillId="2" borderId="2" xfId="1" applyFont="1" applyFill="1" applyBorder="1" applyAlignment="1" applyProtection="1">
      <alignment vertical="center" wrapText="1"/>
    </xf>
    <xf numFmtId="0" fontId="9" fillId="2" borderId="3" xfId="1" applyFont="1" applyFill="1" applyBorder="1" applyAlignment="1" applyProtection="1">
      <alignment vertical="center" wrapText="1"/>
    </xf>
    <xf numFmtId="0" fontId="9" fillId="2" borderId="4" xfId="1" applyFont="1" applyFill="1" applyBorder="1" applyAlignment="1" applyProtection="1">
      <alignment vertical="center" wrapText="1"/>
    </xf>
    <xf numFmtId="0" fontId="9" fillId="2" borderId="9" xfId="1" applyFont="1" applyFill="1" applyBorder="1" applyAlignment="1" applyProtection="1">
      <alignment vertical="center" wrapText="1"/>
    </xf>
    <xf numFmtId="0" fontId="9" fillId="2" borderId="10" xfId="1" applyFont="1" applyFill="1" applyBorder="1" applyAlignment="1" applyProtection="1">
      <alignment vertical="center" wrapText="1"/>
    </xf>
    <xf numFmtId="0" fontId="9" fillId="2" borderId="11" xfId="1" applyFont="1" applyFill="1" applyBorder="1" applyAlignment="1" applyProtection="1">
      <alignment vertical="center" wrapText="1"/>
    </xf>
    <xf numFmtId="0" fontId="9" fillId="2" borderId="2" xfId="1" applyFont="1" applyFill="1" applyBorder="1" applyAlignment="1" applyProtection="1">
      <alignment horizontal="left" vertical="center" wrapText="1"/>
    </xf>
    <xf numFmtId="0" fontId="9" fillId="2" borderId="3"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2" borderId="9" xfId="1" applyFont="1" applyFill="1" applyBorder="1" applyAlignment="1" applyProtection="1">
      <alignment horizontal="left" vertical="center" wrapText="1"/>
    </xf>
    <xf numFmtId="0" fontId="9" fillId="2" borderId="10" xfId="1" applyFont="1" applyFill="1" applyBorder="1" applyAlignment="1" applyProtection="1">
      <alignment horizontal="left" vertical="center" wrapText="1"/>
    </xf>
    <xf numFmtId="0" fontId="9" fillId="2" borderId="11" xfId="1" applyFont="1" applyFill="1" applyBorder="1" applyAlignment="1" applyProtection="1">
      <alignment horizontal="left" vertical="center" wrapText="1"/>
    </xf>
    <xf numFmtId="0" fontId="7" fillId="2" borderId="1" xfId="1" applyFont="1" applyFill="1" applyBorder="1" applyAlignment="1" applyProtection="1">
      <alignment horizontal="left" vertical="center" wrapText="1"/>
    </xf>
    <xf numFmtId="0" fontId="7" fillId="2" borderId="14" xfId="1" applyFont="1" applyFill="1" applyBorder="1" applyAlignment="1" applyProtection="1">
      <alignment horizontal="left" vertical="center" wrapText="1"/>
    </xf>
    <xf numFmtId="0" fontId="9" fillId="2" borderId="1" xfId="1" applyFont="1" applyFill="1" applyBorder="1" applyAlignment="1" applyProtection="1">
      <alignment horizontal="center"/>
    </xf>
    <xf numFmtId="0" fontId="9" fillId="2" borderId="8" xfId="1" applyFont="1" applyFill="1" applyBorder="1" applyAlignment="1" applyProtection="1">
      <alignment horizontal="center"/>
    </xf>
    <xf numFmtId="0" fontId="9" fillId="2" borderId="14" xfId="1" applyFont="1" applyFill="1" applyBorder="1" applyAlignment="1" applyProtection="1">
      <alignment horizontal="center"/>
    </xf>
    <xf numFmtId="165" fontId="14" fillId="2" borderId="2" xfId="0" applyNumberFormat="1" applyFont="1" applyFill="1" applyBorder="1" applyAlignment="1">
      <alignment horizontal="left" vertical="center"/>
    </xf>
    <xf numFmtId="165" fontId="14" fillId="2" borderId="3" xfId="0" applyNumberFormat="1" applyFont="1" applyFill="1" applyBorder="1" applyAlignment="1">
      <alignment horizontal="left" vertical="center"/>
    </xf>
    <xf numFmtId="165" fontId="14" fillId="2" borderId="4" xfId="0" applyNumberFormat="1" applyFont="1" applyFill="1" applyBorder="1" applyAlignment="1">
      <alignment horizontal="left" vertical="center"/>
    </xf>
    <xf numFmtId="165" fontId="14" fillId="2" borderId="9" xfId="0" applyNumberFormat="1" applyFont="1" applyFill="1" applyBorder="1" applyAlignment="1">
      <alignment horizontal="left" vertical="center"/>
    </xf>
    <xf numFmtId="165" fontId="14" fillId="2" borderId="10" xfId="0" applyNumberFormat="1" applyFont="1" applyFill="1" applyBorder="1" applyAlignment="1">
      <alignment horizontal="left" vertical="center"/>
    </xf>
    <xf numFmtId="165" fontId="14" fillId="2" borderId="11" xfId="0" applyNumberFormat="1" applyFont="1" applyFill="1" applyBorder="1" applyAlignment="1">
      <alignment horizontal="left" vertical="center"/>
    </xf>
    <xf numFmtId="0" fontId="9" fillId="2" borderId="2"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9" fillId="2" borderId="4" xfId="1" applyFont="1" applyFill="1" applyBorder="1" applyAlignment="1" applyProtection="1">
      <alignment horizontal="center" vertical="center"/>
    </xf>
    <xf numFmtId="0" fontId="9" fillId="2" borderId="9"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0" fontId="9" fillId="2" borderId="11" xfId="1" applyFont="1" applyFill="1" applyBorder="1" applyAlignment="1" applyProtection="1">
      <alignment horizontal="center" vertical="center"/>
    </xf>
    <xf numFmtId="0" fontId="7" fillId="2" borderId="15" xfId="1" applyFont="1" applyFill="1" applyBorder="1" applyAlignment="1" applyProtection="1">
      <alignment horizontal="center" vertical="center" wrapText="1"/>
    </xf>
    <xf numFmtId="0" fontId="7" fillId="2" borderId="15"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xf>
    <xf numFmtId="0" fontId="9" fillId="2" borderId="5" xfId="1" applyFont="1" applyFill="1" applyBorder="1" applyAlignment="1" applyProtection="1">
      <alignment horizontal="center" vertical="center" wrapText="1"/>
    </xf>
    <xf numFmtId="0" fontId="9" fillId="2" borderId="6" xfId="1" applyFont="1" applyFill="1" applyBorder="1" applyAlignment="1" applyProtection="1">
      <alignment horizontal="center" vertical="center" wrapText="1"/>
    </xf>
    <xf numFmtId="0" fontId="9" fillId="2" borderId="7" xfId="1" applyFont="1" applyFill="1" applyBorder="1" applyAlignment="1" applyProtection="1">
      <alignment horizontal="center" vertical="center" wrapText="1"/>
    </xf>
    <xf numFmtId="1" fontId="9" fillId="2" borderId="5" xfId="1" applyNumberFormat="1" applyFont="1" applyFill="1" applyBorder="1" applyAlignment="1" applyProtection="1">
      <alignment horizontal="center" vertical="center"/>
    </xf>
    <xf numFmtId="1" fontId="9" fillId="2" borderId="6" xfId="1" applyNumberFormat="1" applyFont="1" applyFill="1" applyBorder="1" applyAlignment="1" applyProtection="1">
      <alignment horizontal="center" vertical="center"/>
    </xf>
    <xf numFmtId="1" fontId="9" fillId="2" borderId="7" xfId="1" applyNumberFormat="1" applyFont="1" applyFill="1" applyBorder="1" applyAlignment="1" applyProtection="1">
      <alignment horizontal="center" vertical="center"/>
    </xf>
    <xf numFmtId="0" fontId="7" fillId="2" borderId="12" xfId="1" applyFont="1" applyFill="1" applyBorder="1" applyAlignment="1" applyProtection="1">
      <alignment horizontal="left" vertical="top" wrapText="1"/>
    </xf>
    <xf numFmtId="0" fontId="7" fillId="2" borderId="0" xfId="1" applyFont="1" applyFill="1" applyAlignment="1" applyProtection="1">
      <alignment horizontal="left" vertical="top" wrapText="1"/>
    </xf>
    <xf numFmtId="0" fontId="7" fillId="2" borderId="13" xfId="1" applyFont="1" applyFill="1" applyBorder="1" applyAlignment="1" applyProtection="1">
      <alignment horizontal="left" vertical="top" wrapText="1"/>
    </xf>
    <xf numFmtId="0" fontId="7" fillId="2" borderId="9" xfId="1" applyFont="1" applyFill="1" applyBorder="1" applyAlignment="1" applyProtection="1">
      <alignment horizontal="left" vertical="top" wrapText="1"/>
    </xf>
    <xf numFmtId="0" fontId="7" fillId="2" borderId="10" xfId="1" applyFont="1" applyFill="1" applyBorder="1" applyAlignment="1" applyProtection="1">
      <alignment horizontal="left" vertical="top" wrapText="1"/>
    </xf>
    <xf numFmtId="0" fontId="7" fillId="2" borderId="11" xfId="1" applyFont="1" applyFill="1" applyBorder="1" applyAlignment="1" applyProtection="1">
      <alignment horizontal="left" vertical="top" wrapText="1"/>
    </xf>
    <xf numFmtId="0" fontId="9" fillId="2" borderId="2" xfId="1" applyFont="1" applyFill="1" applyBorder="1" applyAlignment="1" applyProtection="1">
      <alignment horizontal="left" vertical="center"/>
    </xf>
    <xf numFmtId="0" fontId="7" fillId="2" borderId="3"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0" fontId="7" fillId="2" borderId="10" xfId="1" applyFont="1" applyFill="1" applyBorder="1" applyAlignment="1" applyProtection="1">
      <alignment horizontal="left" vertical="center"/>
    </xf>
    <xf numFmtId="0" fontId="7" fillId="2" borderId="11" xfId="1" applyFont="1" applyFill="1" applyBorder="1" applyAlignment="1" applyProtection="1">
      <alignment horizontal="left" vertical="center"/>
    </xf>
    <xf numFmtId="0" fontId="7" fillId="2" borderId="2" xfId="1" applyFont="1" applyFill="1" applyBorder="1" applyAlignment="1" applyProtection="1">
      <alignment horizontal="left" vertical="top" wrapText="1"/>
    </xf>
    <xf numFmtId="0" fontId="7" fillId="2" borderId="3" xfId="1" applyFont="1" applyFill="1" applyBorder="1" applyAlignment="1" applyProtection="1">
      <alignment horizontal="left" vertical="top" wrapText="1"/>
    </xf>
    <xf numFmtId="0" fontId="7" fillId="2" borderId="4" xfId="1" applyFont="1" applyFill="1" applyBorder="1" applyAlignment="1" applyProtection="1">
      <alignment horizontal="left" vertical="top" wrapText="1"/>
    </xf>
    <xf numFmtId="0" fontId="9" fillId="2" borderId="15" xfId="1" applyFont="1" applyFill="1" applyBorder="1" applyAlignment="1" applyProtection="1">
      <alignment horizontal="left" vertical="center" wrapText="1"/>
    </xf>
    <xf numFmtId="167" fontId="7" fillId="2" borderId="5" xfId="1" applyNumberFormat="1" applyFont="1" applyFill="1" applyBorder="1" applyAlignment="1" applyProtection="1">
      <alignment horizontal="center" vertical="top"/>
    </xf>
    <xf numFmtId="167" fontId="7" fillId="2" borderId="6" xfId="1" applyNumberFormat="1" applyFont="1" applyFill="1" applyBorder="1" applyAlignment="1" applyProtection="1">
      <alignment horizontal="center" vertical="top"/>
    </xf>
    <xf numFmtId="0" fontId="7" fillId="2" borderId="2" xfId="1" applyFont="1" applyFill="1" applyBorder="1" applyAlignment="1" applyProtection="1">
      <alignment horizontal="left" vertical="top"/>
    </xf>
    <xf numFmtId="0" fontId="7" fillId="2" borderId="3" xfId="1" applyFont="1" applyFill="1" applyBorder="1" applyAlignment="1" applyProtection="1">
      <alignment horizontal="left" vertical="top"/>
    </xf>
    <xf numFmtId="0" fontId="7" fillId="2" borderId="4" xfId="1" applyFont="1" applyFill="1" applyBorder="1" applyAlignment="1" applyProtection="1">
      <alignment horizontal="left" vertical="top"/>
    </xf>
    <xf numFmtId="0" fontId="7" fillId="2" borderId="12" xfId="1" applyFont="1" applyFill="1" applyBorder="1" applyAlignment="1" applyProtection="1">
      <alignment horizontal="left" vertical="top"/>
    </xf>
    <xf numFmtId="0" fontId="7" fillId="2" borderId="0" xfId="1" applyFont="1" applyFill="1" applyAlignment="1" applyProtection="1">
      <alignment horizontal="left" vertical="top"/>
    </xf>
    <xf numFmtId="0" fontId="7" fillId="2" borderId="13" xfId="1" applyFont="1" applyFill="1" applyBorder="1" applyAlignment="1" applyProtection="1">
      <alignment horizontal="left" vertical="top"/>
    </xf>
    <xf numFmtId="0" fontId="7" fillId="2" borderId="9" xfId="1" applyFont="1" applyFill="1" applyBorder="1" applyAlignment="1" applyProtection="1">
      <alignment horizontal="left" vertical="top"/>
    </xf>
    <xf numFmtId="0" fontId="7" fillId="2" borderId="10" xfId="1" applyFont="1" applyFill="1" applyBorder="1" applyAlignment="1" applyProtection="1">
      <alignment horizontal="left" vertical="top"/>
    </xf>
    <xf numFmtId="0" fontId="7" fillId="2" borderId="11" xfId="1" applyFont="1" applyFill="1" applyBorder="1" applyAlignment="1" applyProtection="1">
      <alignment horizontal="left" vertical="top"/>
    </xf>
    <xf numFmtId="2" fontId="7" fillId="2" borderId="7" xfId="1" applyNumberFormat="1" applyFont="1" applyFill="1" applyBorder="1" applyAlignment="1" applyProtection="1">
      <alignment horizontal="left" vertical="center"/>
    </xf>
    <xf numFmtId="2" fontId="7" fillId="2" borderId="15" xfId="1" applyNumberFormat="1" applyFont="1" applyFill="1" applyBorder="1" applyAlignment="1" applyProtection="1">
      <alignment horizontal="left" vertical="center"/>
    </xf>
    <xf numFmtId="0" fontId="7" fillId="2" borderId="12" xfId="1" applyFont="1" applyFill="1" applyBorder="1" applyAlignment="1" applyProtection="1">
      <alignment horizontal="left" vertical="center" wrapText="1"/>
    </xf>
    <xf numFmtId="0" fontId="7" fillId="2" borderId="9" xfId="1" applyFont="1" applyFill="1" applyBorder="1" applyAlignment="1" applyProtection="1">
      <alignment horizontal="left" vertical="center" wrapText="1"/>
    </xf>
    <xf numFmtId="0" fontId="9" fillId="2" borderId="15" xfId="1" applyFont="1" applyFill="1" applyBorder="1" applyAlignment="1" applyProtection="1">
      <alignment horizontal="left" vertical="top" wrapText="1"/>
    </xf>
    <xf numFmtId="0" fontId="7" fillId="2" borderId="2" xfId="1" applyFont="1" applyFill="1" applyBorder="1" applyAlignment="1" applyProtection="1">
      <alignment vertical="top" wrapText="1"/>
    </xf>
    <xf numFmtId="0" fontId="7" fillId="2" borderId="3" xfId="1" applyFont="1" applyFill="1" applyBorder="1" applyAlignment="1" applyProtection="1">
      <alignment vertical="top" wrapText="1"/>
    </xf>
    <xf numFmtId="0" fontId="7" fillId="2" borderId="4" xfId="1" applyFont="1" applyFill="1" applyBorder="1" applyAlignment="1" applyProtection="1">
      <alignment vertical="top" wrapText="1"/>
    </xf>
    <xf numFmtId="0" fontId="7" fillId="2" borderId="9" xfId="1" applyFont="1" applyFill="1" applyBorder="1" applyAlignment="1" applyProtection="1">
      <alignment vertical="top" wrapText="1"/>
    </xf>
    <xf numFmtId="0" fontId="7" fillId="2" borderId="10" xfId="1" applyFont="1" applyFill="1" applyBorder="1" applyAlignment="1" applyProtection="1">
      <alignment vertical="top" wrapText="1"/>
    </xf>
    <xf numFmtId="0" fontId="7" fillId="2" borderId="11" xfId="1" applyFont="1" applyFill="1" applyBorder="1" applyAlignment="1" applyProtection="1">
      <alignment vertical="top" wrapText="1"/>
    </xf>
    <xf numFmtId="0" fontId="7" fillId="2" borderId="3" xfId="1" applyFont="1" applyFill="1" applyBorder="1" applyAlignment="1" applyProtection="1">
      <alignment horizontal="left" vertical="center" wrapText="1"/>
    </xf>
    <xf numFmtId="0" fontId="7" fillId="2" borderId="4" xfId="1" applyFont="1" applyFill="1" applyBorder="1" applyAlignment="1" applyProtection="1">
      <alignment horizontal="left" vertical="center" wrapText="1"/>
    </xf>
    <xf numFmtId="0" fontId="7" fillId="2" borderId="10" xfId="1" applyFont="1" applyFill="1" applyBorder="1" applyAlignment="1" applyProtection="1">
      <alignment horizontal="left" vertical="center" wrapText="1"/>
    </xf>
    <xf numFmtId="0" fontId="7" fillId="2" borderId="11" xfId="1" applyFont="1" applyFill="1" applyBorder="1" applyAlignment="1" applyProtection="1">
      <alignment horizontal="left" vertical="center" wrapText="1"/>
    </xf>
    <xf numFmtId="0" fontId="7" fillId="2" borderId="12" xfId="1" applyFont="1" applyFill="1" applyBorder="1" applyAlignment="1" applyProtection="1">
      <alignment vertical="top" wrapText="1"/>
    </xf>
    <xf numFmtId="0" fontId="7" fillId="2" borderId="0" xfId="1" applyFont="1" applyFill="1" applyAlignment="1" applyProtection="1">
      <alignment vertical="top" wrapText="1"/>
    </xf>
    <xf numFmtId="0" fontId="7" fillId="2" borderId="13" xfId="1" applyFont="1" applyFill="1" applyBorder="1" applyAlignment="1" applyProtection="1">
      <alignment vertical="top" wrapText="1"/>
    </xf>
    <xf numFmtId="0" fontId="7" fillId="2" borderId="5"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2" borderId="7" xfId="1" applyFont="1" applyFill="1" applyBorder="1" applyAlignment="1" applyProtection="1">
      <alignment horizontal="center" vertical="center"/>
    </xf>
    <xf numFmtId="0" fontId="7" fillId="2" borderId="15" xfId="1" applyFont="1" applyFill="1" applyBorder="1" applyAlignment="1" applyProtection="1">
      <alignment horizontal="center"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7" xfId="1" applyFont="1" applyFill="1" applyBorder="1" applyAlignment="1" applyProtection="1">
      <alignment horizontal="center" vertical="center"/>
    </xf>
    <xf numFmtId="10" fontId="9" fillId="2" borderId="5" xfId="2" applyNumberFormat="1" applyFont="1" applyFill="1" applyBorder="1" applyAlignment="1" applyProtection="1">
      <alignment horizontal="left" wrapText="1"/>
    </xf>
    <xf numFmtId="10" fontId="9" fillId="2" borderId="6" xfId="2" applyNumberFormat="1" applyFont="1" applyFill="1" applyBorder="1" applyAlignment="1" applyProtection="1">
      <alignment horizontal="left" wrapText="1"/>
    </xf>
    <xf numFmtId="10" fontId="9" fillId="2" borderId="7" xfId="2" applyNumberFormat="1" applyFont="1" applyFill="1" applyBorder="1" applyAlignment="1" applyProtection="1">
      <alignment horizontal="left" wrapText="1"/>
    </xf>
    <xf numFmtId="0" fontId="9" fillId="2" borderId="2" xfId="1" applyFont="1" applyFill="1" applyBorder="1" applyAlignment="1" applyProtection="1">
      <alignment horizontal="center"/>
    </xf>
    <xf numFmtId="0" fontId="9" fillId="2" borderId="4" xfId="1" applyFont="1" applyFill="1" applyBorder="1" applyAlignment="1" applyProtection="1">
      <alignment horizontal="center"/>
    </xf>
    <xf numFmtId="0" fontId="9" fillId="2" borderId="12" xfId="1" applyFont="1" applyFill="1" applyBorder="1" applyAlignment="1" applyProtection="1">
      <alignment horizontal="center"/>
    </xf>
    <xf numFmtId="0" fontId="9" fillId="2" borderId="13" xfId="1" applyFont="1" applyFill="1" applyBorder="1" applyAlignment="1" applyProtection="1">
      <alignment horizontal="center"/>
    </xf>
    <xf numFmtId="0" fontId="9" fillId="2" borderId="9" xfId="1" applyFont="1" applyFill="1" applyBorder="1" applyAlignment="1" applyProtection="1">
      <alignment horizontal="center"/>
    </xf>
    <xf numFmtId="0" fontId="9" fillId="2" borderId="11" xfId="1" applyFont="1" applyFill="1" applyBorder="1" applyAlignment="1" applyProtection="1">
      <alignment horizontal="center"/>
    </xf>
    <xf numFmtId="2" fontId="7" fillId="2" borderId="15" xfId="1" applyNumberFormat="1" applyFont="1" applyFill="1" applyBorder="1" applyAlignment="1" applyProtection="1">
      <alignment horizontal="center" vertical="center"/>
    </xf>
    <xf numFmtId="0" fontId="7" fillId="2" borderId="15" xfId="1" applyFont="1" applyFill="1" applyBorder="1" applyAlignment="1" applyProtection="1">
      <alignment horizontal="center"/>
    </xf>
    <xf numFmtId="165" fontId="7" fillId="2" borderId="15" xfId="1" applyNumberFormat="1" applyFont="1" applyFill="1" applyBorder="1" applyAlignment="1" applyProtection="1">
      <alignment horizontal="center" vertical="center" wrapText="1"/>
    </xf>
    <xf numFmtId="2" fontId="7" fillId="2" borderId="5" xfId="1" applyNumberFormat="1" applyFont="1" applyFill="1" applyBorder="1" applyAlignment="1" applyProtection="1">
      <alignment horizontal="center" vertical="center" wrapText="1"/>
    </xf>
    <xf numFmtId="2" fontId="7" fillId="2" borderId="6" xfId="1" applyNumberFormat="1" applyFont="1" applyFill="1" applyBorder="1" applyAlignment="1" applyProtection="1">
      <alignment horizontal="center" vertical="center" wrapText="1"/>
    </xf>
    <xf numFmtId="2" fontId="7" fillId="2" borderId="7" xfId="1" applyNumberFormat="1" applyFont="1" applyFill="1" applyBorder="1" applyAlignment="1" applyProtection="1">
      <alignment horizontal="center" vertical="center" wrapText="1"/>
    </xf>
    <xf numFmtId="0" fontId="9" fillId="2" borderId="0" xfId="1" applyFont="1" applyFill="1" applyAlignment="1" applyProtection="1">
      <alignment horizontal="center"/>
    </xf>
    <xf numFmtId="0" fontId="7" fillId="2" borderId="2" xfId="1" applyFont="1" applyFill="1" applyBorder="1" applyAlignment="1" applyProtection="1">
      <alignment horizontal="left" vertical="center" wrapText="1"/>
    </xf>
    <xf numFmtId="0" fontId="7" fillId="2" borderId="2" xfId="1" applyFont="1" applyFill="1" applyBorder="1" applyAlignment="1" applyProtection="1">
      <alignment horizontal="left" vertical="center"/>
    </xf>
    <xf numFmtId="0" fontId="14" fillId="2" borderId="5" xfId="0" applyFont="1" applyFill="1" applyBorder="1" applyAlignment="1">
      <alignment horizontal="center"/>
    </xf>
    <xf numFmtId="0" fontId="14" fillId="2" borderId="6" xfId="0" applyFont="1" applyFill="1" applyBorder="1" applyAlignment="1">
      <alignment horizontal="center"/>
    </xf>
    <xf numFmtId="0" fontId="14" fillId="2" borderId="7" xfId="0" applyFont="1" applyFill="1" applyBorder="1" applyAlignment="1">
      <alignment horizontal="center"/>
    </xf>
    <xf numFmtId="170" fontId="7" fillId="2" borderId="15" xfId="1" applyNumberFormat="1" applyFont="1" applyFill="1" applyBorder="1" applyAlignment="1" applyProtection="1">
      <alignment horizontal="left" vertical="top"/>
    </xf>
    <xf numFmtId="165" fontId="14" fillId="2" borderId="2" xfId="0" applyNumberFormat="1" applyFont="1" applyFill="1" applyBorder="1" applyAlignment="1">
      <alignment horizontal="left" vertical="top" wrapText="1"/>
    </xf>
    <xf numFmtId="165" fontId="14" fillId="2" borderId="3" xfId="0" applyNumberFormat="1" applyFont="1" applyFill="1" applyBorder="1" applyAlignment="1">
      <alignment horizontal="left" vertical="top" wrapText="1"/>
    </xf>
    <xf numFmtId="165" fontId="14" fillId="2" borderId="4" xfId="0" applyNumberFormat="1" applyFont="1" applyFill="1" applyBorder="1" applyAlignment="1">
      <alignment horizontal="left" vertical="top" wrapText="1"/>
    </xf>
    <xf numFmtId="165" fontId="14" fillId="2" borderId="9" xfId="0" applyNumberFormat="1" applyFont="1" applyFill="1" applyBorder="1" applyAlignment="1">
      <alignment horizontal="left" vertical="top" wrapText="1"/>
    </xf>
    <xf numFmtId="165" fontId="14" fillId="2" borderId="10" xfId="0" applyNumberFormat="1" applyFont="1" applyFill="1" applyBorder="1" applyAlignment="1">
      <alignment horizontal="left" vertical="top" wrapText="1"/>
    </xf>
    <xf numFmtId="165" fontId="14" fillId="2" borderId="11" xfId="0" applyNumberFormat="1" applyFont="1" applyFill="1" applyBorder="1" applyAlignment="1">
      <alignment horizontal="left" vertical="top" wrapText="1"/>
    </xf>
    <xf numFmtId="0" fontId="9" fillId="2" borderId="18" xfId="1" applyFont="1" applyFill="1" applyBorder="1" applyAlignment="1" applyProtection="1">
      <alignment horizontal="left" vertical="center" wrapText="1"/>
    </xf>
    <xf numFmtId="0" fontId="7" fillId="2" borderId="0" xfId="1" applyFont="1" applyFill="1" applyAlignment="1" applyProtection="1">
      <alignment horizontal="left" vertical="center" wrapText="1"/>
    </xf>
    <xf numFmtId="0" fontId="7" fillId="2" borderId="13" xfId="1" applyFont="1" applyFill="1" applyBorder="1" applyAlignment="1" applyProtection="1">
      <alignment horizontal="left" vertical="center" wrapText="1"/>
    </xf>
    <xf numFmtId="170" fontId="7" fillId="2" borderId="5" xfId="1" applyNumberFormat="1" applyFont="1" applyFill="1" applyBorder="1" applyAlignment="1" applyProtection="1">
      <alignment horizontal="left" vertical="top"/>
    </xf>
    <xf numFmtId="170" fontId="7" fillId="2" borderId="6" xfId="1" applyNumberFormat="1" applyFont="1" applyFill="1" applyBorder="1" applyAlignment="1" applyProtection="1">
      <alignment horizontal="left" vertical="top"/>
    </xf>
    <xf numFmtId="170" fontId="7" fillId="2" borderId="7" xfId="1" applyNumberFormat="1" applyFont="1" applyFill="1" applyBorder="1" applyAlignment="1" applyProtection="1">
      <alignment horizontal="left" vertical="top"/>
    </xf>
    <xf numFmtId="0" fontId="9" fillId="2" borderId="1" xfId="1" applyFont="1" applyFill="1" applyBorder="1" applyAlignment="1" applyProtection="1">
      <alignment horizontal="left" vertical="top" wrapText="1"/>
    </xf>
    <xf numFmtId="0" fontId="7" fillId="2" borderId="5" xfId="1" applyFont="1" applyFill="1" applyBorder="1" applyAlignment="1" applyProtection="1">
      <alignment horizontal="left" vertical="center"/>
    </xf>
    <xf numFmtId="0" fontId="7" fillId="2" borderId="15" xfId="1" applyFont="1" applyFill="1" applyBorder="1" applyAlignment="1" applyProtection="1">
      <alignment horizontal="left" vertical="top" wrapText="1"/>
    </xf>
    <xf numFmtId="0" fontId="9" fillId="0" borderId="1" xfId="6" applyFont="1" applyFill="1" applyBorder="1" applyAlignment="1">
      <alignment vertical="center"/>
    </xf>
    <xf numFmtId="0" fontId="9" fillId="0" borderId="8" xfId="6" applyFont="1" applyFill="1" applyBorder="1" applyAlignment="1">
      <alignment vertical="center"/>
    </xf>
    <xf numFmtId="2" fontId="4" fillId="0" borderId="9" xfId="6" applyNumberFormat="1" applyFont="1" applyBorder="1" applyAlignment="1">
      <alignment horizontal="center" vertical="center" wrapText="1"/>
    </xf>
    <xf numFmtId="2" fontId="4" fillId="0" borderId="10" xfId="6" applyNumberFormat="1" applyFont="1" applyBorder="1" applyAlignment="1">
      <alignment horizontal="center" vertical="center" wrapText="1"/>
    </xf>
    <xf numFmtId="0" fontId="7" fillId="0" borderId="19" xfId="6" applyFont="1" applyFill="1" applyBorder="1" applyAlignment="1">
      <alignment horizontal="left" vertical="top" wrapText="1"/>
    </xf>
    <xf numFmtId="0" fontId="7" fillId="0" borderId="20" xfId="6" applyFont="1" applyFill="1" applyBorder="1" applyAlignment="1">
      <alignment horizontal="left" vertical="top" wrapText="1"/>
    </xf>
    <xf numFmtId="0" fontId="7" fillId="0" borderId="12" xfId="6" applyFont="1" applyFill="1" applyBorder="1" applyAlignment="1">
      <alignment horizontal="left" vertical="top" wrapText="1"/>
    </xf>
    <xf numFmtId="0" fontId="7" fillId="0" borderId="0" xfId="6" applyFont="1" applyFill="1" applyAlignment="1">
      <alignment horizontal="left" vertical="top" wrapText="1"/>
    </xf>
    <xf numFmtId="0" fontId="7" fillId="0" borderId="13" xfId="6" applyFont="1" applyFill="1" applyBorder="1" applyAlignment="1">
      <alignment horizontal="left" vertical="top" wrapText="1"/>
    </xf>
    <xf numFmtId="0" fontId="7" fillId="0" borderId="9" xfId="6" applyFont="1" applyFill="1" applyBorder="1" applyAlignment="1">
      <alignment horizontal="left" vertical="top" wrapText="1"/>
    </xf>
    <xf numFmtId="0" fontId="7" fillId="0" borderId="10" xfId="6" applyFont="1" applyFill="1" applyBorder="1" applyAlignment="1">
      <alignment horizontal="left" vertical="top" wrapText="1"/>
    </xf>
    <xf numFmtId="0" fontId="7" fillId="0" borderId="11" xfId="6" applyFont="1" applyFill="1" applyBorder="1" applyAlignment="1">
      <alignment horizontal="left" vertical="top" wrapText="1"/>
    </xf>
    <xf numFmtId="0" fontId="9" fillId="0" borderId="12" xfId="6" applyFont="1" applyFill="1" applyBorder="1" applyAlignment="1">
      <alignment horizontal="left" vertical="top" wrapText="1"/>
    </xf>
    <xf numFmtId="0" fontId="9" fillId="0" borderId="0" xfId="6" applyFont="1" applyFill="1" applyAlignment="1">
      <alignment horizontal="left" vertical="top" wrapText="1"/>
    </xf>
    <xf numFmtId="0" fontId="9" fillId="0" borderId="13" xfId="6" applyFont="1" applyFill="1" applyBorder="1" applyAlignment="1">
      <alignment horizontal="left" vertical="top" wrapText="1"/>
    </xf>
    <xf numFmtId="0" fontId="9" fillId="0" borderId="9" xfId="6" applyFont="1" applyFill="1" applyBorder="1" applyAlignment="1">
      <alignment horizontal="left" vertical="top" wrapText="1"/>
    </xf>
    <xf numFmtId="0" fontId="9" fillId="0" borderId="10" xfId="6" applyFont="1" applyFill="1" applyBorder="1" applyAlignment="1">
      <alignment horizontal="left" vertical="top" wrapText="1"/>
    </xf>
    <xf numFmtId="0" fontId="9" fillId="0" borderId="11" xfId="6" applyFont="1" applyFill="1" applyBorder="1" applyAlignment="1">
      <alignment horizontal="left" vertical="top" wrapText="1"/>
    </xf>
    <xf numFmtId="0" fontId="7" fillId="0" borderId="15" xfId="6" applyFont="1" applyFill="1" applyBorder="1" applyAlignment="1">
      <alignment horizontal="left" vertical="top"/>
    </xf>
    <xf numFmtId="0" fontId="7" fillId="0" borderId="15" xfId="6" applyFont="1" applyFill="1" applyBorder="1" applyAlignment="1">
      <alignment horizontal="left"/>
    </xf>
    <xf numFmtId="0" fontId="7" fillId="0" borderId="17" xfId="6" applyFont="1" applyFill="1" applyBorder="1" applyAlignment="1">
      <alignment horizontal="left" vertical="top" wrapText="1"/>
    </xf>
    <xf numFmtId="0" fontId="7" fillId="0" borderId="15" xfId="6" applyFont="1" applyFill="1" applyBorder="1" applyAlignment="1">
      <alignment horizontal="left" vertical="top" wrapText="1"/>
    </xf>
    <xf numFmtId="0" fontId="7" fillId="0" borderId="5" xfId="6" applyFont="1" applyFill="1" applyBorder="1" applyAlignment="1">
      <alignment horizontal="left" vertical="top" wrapText="1"/>
    </xf>
    <xf numFmtId="0" fontId="7" fillId="0" borderId="51" xfId="6" applyFont="1" applyFill="1" applyBorder="1" applyAlignment="1">
      <alignment horizontal="left" vertical="top" wrapText="1"/>
    </xf>
    <xf numFmtId="0" fontId="7" fillId="0" borderId="52" xfId="6" applyFont="1" applyFill="1" applyBorder="1" applyAlignment="1">
      <alignment horizontal="left" vertical="top" wrapText="1"/>
    </xf>
    <xf numFmtId="0" fontId="7" fillId="0" borderId="37" xfId="6" applyFont="1" applyFill="1" applyBorder="1" applyAlignment="1">
      <alignment horizontal="left" vertical="top" wrapText="1"/>
    </xf>
    <xf numFmtId="170" fontId="7" fillId="0" borderId="12" xfId="6" applyNumberFormat="1" applyFont="1" applyFill="1" applyBorder="1" applyAlignment="1">
      <alignment horizontal="left"/>
    </xf>
    <xf numFmtId="170" fontId="7" fillId="0" borderId="0" xfId="6" applyNumberFormat="1" applyFont="1" applyFill="1" applyAlignment="1">
      <alignment horizontal="left"/>
    </xf>
    <xf numFmtId="170" fontId="7" fillId="0" borderId="32" xfId="6" applyNumberFormat="1" applyFont="1" applyFill="1" applyBorder="1" applyAlignment="1">
      <alignment horizontal="left"/>
    </xf>
    <xf numFmtId="170" fontId="7" fillId="0" borderId="34" xfId="6" applyNumberFormat="1" applyFont="1" applyFill="1" applyBorder="1" applyAlignment="1">
      <alignment horizontal="left"/>
    </xf>
    <xf numFmtId="170" fontId="7" fillId="0" borderId="35" xfId="6" applyNumberFormat="1" applyFont="1" applyFill="1" applyBorder="1" applyAlignment="1">
      <alignment horizontal="left"/>
    </xf>
    <xf numFmtId="170" fontId="7" fillId="0" borderId="40" xfId="6" applyNumberFormat="1" applyFont="1" applyFill="1" applyBorder="1" applyAlignment="1">
      <alignment horizontal="left"/>
    </xf>
    <xf numFmtId="39" fontId="9" fillId="0" borderId="1" xfId="6" applyNumberFormat="1" applyFont="1" applyFill="1" applyBorder="1" applyAlignment="1">
      <alignment horizontal="center" vertical="center"/>
    </xf>
    <xf numFmtId="39" fontId="9" fillId="0" borderId="14" xfId="6" applyNumberFormat="1" applyFont="1" applyFill="1" applyBorder="1" applyAlignment="1">
      <alignment horizontal="center" vertical="center"/>
    </xf>
    <xf numFmtId="0" fontId="7" fillId="0" borderId="5" xfId="6" applyFont="1" applyFill="1" applyBorder="1" applyAlignment="1">
      <alignment horizontal="center"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167" fontId="7" fillId="0" borderId="5" xfId="6" applyNumberFormat="1" applyFont="1" applyFill="1" applyBorder="1" applyAlignment="1">
      <alignment horizontal="center" vertical="top"/>
    </xf>
    <xf numFmtId="167" fontId="7" fillId="0" borderId="6" xfId="6" applyNumberFormat="1" applyFont="1" applyFill="1" applyBorder="1" applyAlignment="1">
      <alignment horizontal="center" vertical="top"/>
    </xf>
    <xf numFmtId="2" fontId="7" fillId="0" borderId="4" xfId="6" applyNumberFormat="1" applyFont="1" applyFill="1" applyBorder="1" applyAlignment="1">
      <alignment horizontal="left" vertical="center"/>
    </xf>
    <xf numFmtId="2" fontId="7" fillId="0" borderId="1" xfId="6" applyNumberFormat="1" applyFont="1" applyFill="1" applyBorder="1" applyAlignment="1">
      <alignment horizontal="left" vertical="center"/>
    </xf>
    <xf numFmtId="2" fontId="7" fillId="0" borderId="49" xfId="6" applyNumberFormat="1" applyFont="1" applyFill="1" applyBorder="1" applyAlignment="1">
      <alignment horizontal="left" vertical="center"/>
    </xf>
    <xf numFmtId="0" fontId="7" fillId="0" borderId="17" xfId="6" applyFont="1" applyFill="1" applyBorder="1" applyAlignment="1">
      <alignment horizontal="left" vertical="top"/>
    </xf>
    <xf numFmtId="0" fontId="7" fillId="0" borderId="2" xfId="6" applyFont="1" applyFill="1" applyBorder="1" applyAlignment="1">
      <alignment horizontal="left" vertical="center" wrapText="1"/>
    </xf>
    <xf numFmtId="0" fontId="7" fillId="0" borderId="3" xfId="6" applyFont="1" applyFill="1" applyBorder="1" applyAlignment="1">
      <alignment horizontal="left" vertical="center" wrapText="1"/>
    </xf>
    <xf numFmtId="0" fontId="7" fillId="0" borderId="4" xfId="6" applyFont="1" applyFill="1" applyBorder="1" applyAlignment="1">
      <alignment horizontal="left" vertical="center" wrapText="1"/>
    </xf>
    <xf numFmtId="0" fontId="7" fillId="0" borderId="9" xfId="6" applyFont="1" applyFill="1" applyBorder="1" applyAlignment="1">
      <alignment horizontal="left" vertical="center" wrapText="1"/>
    </xf>
    <xf numFmtId="0" fontId="7" fillId="0" borderId="10" xfId="6" applyFont="1" applyFill="1" applyBorder="1" applyAlignment="1">
      <alignment horizontal="left" vertical="center" wrapText="1"/>
    </xf>
    <xf numFmtId="0" fontId="7" fillId="0" borderId="11" xfId="6" applyFont="1" applyFill="1" applyBorder="1" applyAlignment="1">
      <alignment horizontal="left" vertical="center" wrapText="1"/>
    </xf>
    <xf numFmtId="0" fontId="9" fillId="0" borderId="2" xfId="6" applyFont="1" applyFill="1" applyBorder="1" applyAlignment="1">
      <alignment horizontal="left" vertical="top"/>
    </xf>
    <xf numFmtId="0" fontId="9" fillId="0" borderId="3" xfId="6" applyFont="1" applyFill="1" applyBorder="1" applyAlignment="1">
      <alignment horizontal="left" vertical="top"/>
    </xf>
    <xf numFmtId="0" fontId="9" fillId="0" borderId="4" xfId="6" applyFont="1" applyFill="1" applyBorder="1" applyAlignment="1">
      <alignment horizontal="left" vertical="top"/>
    </xf>
    <xf numFmtId="0" fontId="9" fillId="0" borderId="9" xfId="6" applyFont="1" applyFill="1" applyBorder="1" applyAlignment="1">
      <alignment horizontal="left" vertical="top"/>
    </xf>
    <xf numFmtId="0" fontId="9" fillId="0" borderId="10" xfId="6" applyFont="1" applyFill="1" applyBorder="1" applyAlignment="1">
      <alignment horizontal="left" vertical="top"/>
    </xf>
    <xf numFmtId="0" fontId="9" fillId="0" borderId="11" xfId="6" applyFont="1" applyFill="1" applyBorder="1" applyAlignment="1">
      <alignment horizontal="left" vertical="top"/>
    </xf>
    <xf numFmtId="0" fontId="7" fillId="0" borderId="2" xfId="6" applyFont="1" applyFill="1" applyBorder="1" applyAlignment="1">
      <alignment horizontal="left" vertical="top"/>
    </xf>
    <xf numFmtId="0" fontId="7" fillId="0" borderId="3" xfId="6" applyFont="1" applyFill="1" applyBorder="1" applyAlignment="1">
      <alignment horizontal="left" vertical="top"/>
    </xf>
    <xf numFmtId="0" fontId="7" fillId="0" borderId="50" xfId="6" applyFont="1" applyFill="1" applyBorder="1" applyAlignment="1">
      <alignment horizontal="left" vertical="top"/>
    </xf>
    <xf numFmtId="0" fontId="7" fillId="0" borderId="12" xfId="6" applyFont="1" applyFill="1" applyBorder="1" applyAlignment="1">
      <alignment horizontal="left" vertical="top"/>
    </xf>
    <xf numFmtId="0" fontId="7" fillId="0" borderId="0" xfId="6" applyFont="1" applyFill="1" applyAlignment="1">
      <alignment horizontal="left" vertical="top"/>
    </xf>
    <xf numFmtId="0" fontId="7" fillId="0" borderId="32" xfId="6" applyFont="1" applyFill="1" applyBorder="1" applyAlignment="1">
      <alignment horizontal="left" vertical="top"/>
    </xf>
    <xf numFmtId="0" fontId="7" fillId="0" borderId="18" xfId="6" applyFont="1" applyFill="1" applyBorder="1" applyAlignment="1">
      <alignment horizontal="center" vertical="center"/>
    </xf>
    <xf numFmtId="0" fontId="9" fillId="0" borderId="1" xfId="6" applyFont="1" applyFill="1" applyBorder="1" applyAlignment="1">
      <alignment horizontal="center" vertical="center" wrapText="1"/>
    </xf>
    <xf numFmtId="0" fontId="9" fillId="0" borderId="14" xfId="6" applyFont="1" applyFill="1" applyBorder="1" applyAlignment="1">
      <alignment horizontal="center" vertical="center" wrapText="1"/>
    </xf>
    <xf numFmtId="14" fontId="9" fillId="0" borderId="1" xfId="13" applyNumberFormat="1" applyFont="1" applyFill="1" applyBorder="1" applyAlignment="1" applyProtection="1">
      <alignment horizontal="center" vertical="center"/>
    </xf>
    <xf numFmtId="14" fontId="9" fillId="0" borderId="14" xfId="13" applyNumberFormat="1" applyFont="1" applyFill="1" applyBorder="1" applyAlignment="1" applyProtection="1">
      <alignment horizontal="center" vertical="center"/>
    </xf>
    <xf numFmtId="9" fontId="9" fillId="0" borderId="1" xfId="10" applyFont="1" applyFill="1" applyBorder="1" applyAlignment="1">
      <alignment horizontal="center" vertical="center"/>
    </xf>
    <xf numFmtId="9" fontId="9" fillId="0" borderId="14" xfId="10" applyFont="1" applyFill="1" applyBorder="1" applyAlignment="1">
      <alignment horizontal="center" vertical="center"/>
    </xf>
    <xf numFmtId="0" fontId="14" fillId="0" borderId="48" xfId="11" applyFont="1" applyFill="1" applyBorder="1" applyAlignment="1">
      <alignment horizontal="left" vertical="center" wrapText="1"/>
    </xf>
    <xf numFmtId="0" fontId="14" fillId="0" borderId="16" xfId="11" applyFont="1" applyFill="1" applyBorder="1" applyAlignment="1">
      <alignment horizontal="left" vertical="center" wrapText="1"/>
    </xf>
    <xf numFmtId="14" fontId="9" fillId="0" borderId="1" xfId="6" applyNumberFormat="1" applyFont="1" applyFill="1" applyBorder="1" applyAlignment="1">
      <alignment horizontal="center" vertical="center"/>
    </xf>
    <xf numFmtId="14" fontId="9" fillId="0" borderId="14" xfId="6" applyNumberFormat="1" applyFont="1" applyFill="1" applyBorder="1" applyAlignment="1">
      <alignment horizontal="center" vertical="center"/>
    </xf>
    <xf numFmtId="2" fontId="9" fillId="0" borderId="1" xfId="6" applyNumberFormat="1" applyFont="1" applyFill="1" applyBorder="1" applyAlignment="1">
      <alignment horizontal="center" vertical="center"/>
    </xf>
    <xf numFmtId="2" fontId="9" fillId="0" borderId="14" xfId="6" applyNumberFormat="1" applyFont="1" applyFill="1" applyBorder="1" applyAlignment="1">
      <alignment horizontal="center" vertical="center"/>
    </xf>
    <xf numFmtId="0" fontId="9" fillId="0" borderId="48" xfId="11" applyFont="1" applyFill="1" applyBorder="1" applyAlignment="1">
      <alignment horizontal="left" vertical="center" wrapText="1"/>
    </xf>
    <xf numFmtId="0" fontId="9" fillId="0" borderId="16" xfId="11" applyFont="1" applyFill="1" applyBorder="1" applyAlignment="1">
      <alignment horizontal="left" vertical="center" wrapText="1"/>
    </xf>
    <xf numFmtId="0" fontId="9" fillId="0" borderId="1" xfId="6" applyFont="1" applyFill="1" applyBorder="1" applyAlignment="1">
      <alignment horizontal="left" vertical="center" wrapText="1"/>
    </xf>
    <xf numFmtId="0" fontId="9" fillId="0" borderId="14" xfId="6" applyFont="1" applyFill="1" applyBorder="1" applyAlignment="1">
      <alignment horizontal="left" vertical="center" wrapText="1"/>
    </xf>
    <xf numFmtId="0" fontId="9" fillId="0" borderId="47" xfId="6" applyFont="1" applyFill="1" applyBorder="1" applyAlignment="1">
      <alignment horizontal="left" vertical="center" wrapText="1"/>
    </xf>
    <xf numFmtId="0" fontId="9" fillId="0" borderId="20" xfId="6" applyFont="1" applyFill="1" applyBorder="1" applyAlignment="1">
      <alignment horizontal="left" vertical="center" wrapText="1"/>
    </xf>
    <xf numFmtId="0" fontId="9" fillId="0" borderId="19" xfId="6" applyFont="1" applyFill="1" applyBorder="1" applyAlignment="1">
      <alignment horizontal="left" vertical="top" wrapText="1"/>
    </xf>
    <xf numFmtId="0" fontId="9" fillId="0" borderId="20" xfId="6" applyFont="1" applyFill="1" applyBorder="1" applyAlignment="1">
      <alignment horizontal="left" vertical="top" wrapText="1"/>
    </xf>
    <xf numFmtId="0" fontId="9" fillId="0" borderId="18" xfId="6" applyFont="1" applyFill="1" applyBorder="1" applyAlignment="1">
      <alignment horizontal="left" vertical="center" wrapText="1"/>
    </xf>
    <xf numFmtId="2" fontId="9" fillId="0" borderId="0" xfId="6" applyNumberFormat="1" applyFont="1" applyFill="1" applyAlignment="1">
      <alignment horizontal="left" vertical="top" wrapText="1"/>
    </xf>
    <xf numFmtId="0" fontId="7" fillId="0" borderId="17" xfId="6" applyFont="1" applyFill="1" applyBorder="1" applyAlignment="1">
      <alignment horizontal="center" vertical="center"/>
    </xf>
    <xf numFmtId="0" fontId="13" fillId="0" borderId="15" xfId="6" applyFont="1" applyFill="1" applyBorder="1" applyAlignment="1">
      <alignment horizontal="center" vertical="center" wrapText="1"/>
    </xf>
    <xf numFmtId="0" fontId="7" fillId="0" borderId="15"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4" xfId="6" applyFont="1" applyFill="1" applyBorder="1" applyAlignment="1">
      <alignment horizontal="center" vertical="center" wrapText="1"/>
    </xf>
    <xf numFmtId="0" fontId="7" fillId="0" borderId="9" xfId="6" applyFont="1" applyFill="1" applyBorder="1" applyAlignment="1">
      <alignment horizontal="center" vertical="center" wrapText="1"/>
    </xf>
    <xf numFmtId="0" fontId="7" fillId="0" borderId="10" xfId="6" applyFont="1" applyFill="1" applyBorder="1" applyAlignment="1">
      <alignment horizontal="center" vertical="center" wrapText="1"/>
    </xf>
    <xf numFmtId="0" fontId="7" fillId="0" borderId="11" xfId="6" applyFont="1" applyFill="1" applyBorder="1" applyAlignment="1">
      <alignment horizontal="center" vertical="center" wrapText="1"/>
    </xf>
    <xf numFmtId="2" fontId="9" fillId="0" borderId="0" xfId="6" applyNumberFormat="1" applyFont="1" applyFill="1" applyAlignment="1">
      <alignment horizontal="left" vertical="center" wrapText="1"/>
    </xf>
    <xf numFmtId="1" fontId="9" fillId="0" borderId="5" xfId="6" applyNumberFormat="1" applyFont="1" applyFill="1" applyBorder="1" applyAlignment="1">
      <alignment horizontal="left" vertical="center"/>
    </xf>
    <xf numFmtId="1" fontId="9" fillId="0" borderId="6" xfId="6" applyNumberFormat="1" applyFont="1" applyFill="1" applyBorder="1" applyAlignment="1">
      <alignment horizontal="left" vertical="center"/>
    </xf>
    <xf numFmtId="1" fontId="9" fillId="0" borderId="7" xfId="6" applyNumberFormat="1" applyFont="1" applyFill="1" applyBorder="1" applyAlignment="1">
      <alignment horizontal="left" vertical="center"/>
    </xf>
    <xf numFmtId="2" fontId="9" fillId="0" borderId="5" xfId="6" applyNumberFormat="1" applyFont="1" applyFill="1" applyBorder="1" applyAlignment="1">
      <alignment horizontal="left" vertical="center" wrapText="1"/>
    </xf>
    <xf numFmtId="2" fontId="9" fillId="0" borderId="6" xfId="6" applyNumberFormat="1" applyFont="1" applyFill="1" applyBorder="1" applyAlignment="1">
      <alignment horizontal="left" vertical="center" wrapText="1"/>
    </xf>
    <xf numFmtId="2" fontId="9" fillId="0" borderId="7" xfId="6" applyNumberFormat="1" applyFont="1" applyFill="1" applyBorder="1" applyAlignment="1">
      <alignment horizontal="left" vertical="center" wrapText="1"/>
    </xf>
    <xf numFmtId="0" fontId="7" fillId="0" borderId="17" xfId="6" applyFont="1" applyFill="1" applyBorder="1" applyAlignment="1">
      <alignment horizontal="left" vertical="center"/>
    </xf>
    <xf numFmtId="0" fontId="7" fillId="0" borderId="15" xfId="6" applyFont="1" applyFill="1" applyBorder="1" applyAlignment="1">
      <alignment horizontal="left" vertical="center"/>
    </xf>
    <xf numFmtId="0" fontId="7" fillId="0" borderId="15" xfId="6" applyFont="1" applyFill="1" applyBorder="1" applyAlignment="1">
      <alignment horizontal="center"/>
    </xf>
    <xf numFmtId="0" fontId="7" fillId="0" borderId="46" xfId="6" applyFont="1" applyFill="1" applyBorder="1" applyAlignment="1">
      <alignment horizontal="center"/>
    </xf>
    <xf numFmtId="0" fontId="7" fillId="0" borderId="46" xfId="6" applyFont="1" applyFill="1" applyBorder="1" applyAlignment="1">
      <alignment horizontal="center" vertical="center"/>
    </xf>
    <xf numFmtId="0" fontId="9" fillId="0" borderId="6" xfId="6" applyFont="1" applyFill="1" applyBorder="1" applyAlignment="1">
      <alignment horizontal="left" vertical="center" wrapText="1"/>
    </xf>
    <xf numFmtId="0" fontId="9" fillId="0" borderId="6" xfId="6" applyFont="1" applyFill="1" applyBorder="1" applyAlignment="1">
      <alignment horizontal="left" vertical="center"/>
    </xf>
    <xf numFmtId="0" fontId="9" fillId="0" borderId="7" xfId="6" applyFont="1" applyFill="1" applyBorder="1" applyAlignment="1">
      <alignment horizontal="left" vertical="center"/>
    </xf>
    <xf numFmtId="2" fontId="7" fillId="0" borderId="15" xfId="6" applyNumberFormat="1" applyFont="1" applyFill="1" applyBorder="1" applyAlignment="1">
      <alignment horizontal="left" vertical="center"/>
    </xf>
    <xf numFmtId="0" fontId="9" fillId="0" borderId="5" xfId="6" applyFont="1" applyFill="1" applyBorder="1" applyAlignment="1">
      <alignment horizontal="left" vertical="center" wrapText="1"/>
    </xf>
    <xf numFmtId="0" fontId="9" fillId="0" borderId="7" xfId="6" applyFont="1" applyFill="1" applyBorder="1" applyAlignment="1">
      <alignment horizontal="left" vertical="center" wrapText="1"/>
    </xf>
    <xf numFmtId="10" fontId="9" fillId="0" borderId="5" xfId="7" applyNumberFormat="1" applyFont="1" applyFill="1" applyBorder="1" applyAlignment="1">
      <alignment horizontal="left" wrapText="1"/>
    </xf>
    <xf numFmtId="10" fontId="9" fillId="0" borderId="6" xfId="7" applyNumberFormat="1" applyFont="1" applyFill="1" applyBorder="1" applyAlignment="1">
      <alignment horizontal="left" wrapText="1"/>
    </xf>
    <xf numFmtId="10" fontId="9" fillId="0" borderId="7" xfId="7" applyNumberFormat="1" applyFont="1" applyFill="1" applyBorder="1" applyAlignment="1">
      <alignment horizontal="left" wrapText="1"/>
    </xf>
    <xf numFmtId="2" fontId="7" fillId="0" borderId="0" xfId="6" applyNumberFormat="1" applyFont="1" applyFill="1" applyAlignment="1">
      <alignment horizontal="center" vertical="center"/>
    </xf>
    <xf numFmtId="0" fontId="9" fillId="0" borderId="0" xfId="6" applyFont="1" applyFill="1" applyAlignment="1">
      <alignment horizontal="center"/>
    </xf>
    <xf numFmtId="0" fontId="7" fillId="0" borderId="41" xfId="6" applyFont="1" applyFill="1" applyBorder="1" applyAlignment="1">
      <alignment horizontal="left"/>
    </xf>
    <xf numFmtId="0" fontId="7" fillId="0" borderId="42" xfId="6" applyFont="1" applyFill="1" applyBorder="1" applyAlignment="1">
      <alignment horizontal="left"/>
    </xf>
    <xf numFmtId="0" fontId="7" fillId="0" borderId="43" xfId="6" applyFont="1" applyFill="1" applyBorder="1" applyAlignment="1">
      <alignment horizontal="left"/>
    </xf>
    <xf numFmtId="0" fontId="7" fillId="0" borderId="24" xfId="6" applyFont="1" applyFill="1" applyBorder="1" applyAlignment="1">
      <alignment horizontal="left" vertical="center"/>
    </xf>
    <xf numFmtId="0" fontId="7" fillId="0" borderId="25" xfId="6" applyFont="1" applyFill="1" applyBorder="1" applyAlignment="1">
      <alignment horizontal="left" vertical="center"/>
    </xf>
    <xf numFmtId="0" fontId="7" fillId="0" borderId="30" xfId="6" applyFont="1" applyFill="1" applyBorder="1" applyAlignment="1">
      <alignment horizontal="left" vertical="center"/>
    </xf>
    <xf numFmtId="0" fontId="9" fillId="0" borderId="5" xfId="6" applyFont="1" applyFill="1" applyBorder="1" applyAlignment="1">
      <alignment horizontal="left" vertical="center"/>
    </xf>
    <xf numFmtId="0" fontId="7" fillId="0" borderId="12" xfId="6" applyFont="1" applyFill="1" applyBorder="1" applyAlignment="1">
      <alignment horizontal="left" vertical="center" wrapText="1"/>
    </xf>
    <xf numFmtId="0" fontId="7" fillId="0" borderId="0" xfId="6" applyFont="1" applyFill="1" applyAlignment="1">
      <alignment horizontal="left" vertical="center" wrapText="1"/>
    </xf>
    <xf numFmtId="0" fontId="7" fillId="0" borderId="13" xfId="6" applyFont="1" applyFill="1" applyBorder="1" applyAlignment="1">
      <alignment horizontal="left" vertical="center" wrapText="1"/>
    </xf>
    <xf numFmtId="2" fontId="7" fillId="0" borderId="5" xfId="6" applyNumberFormat="1" applyFont="1" applyFill="1" applyBorder="1" applyAlignment="1">
      <alignment horizontal="center" vertical="center" wrapText="1"/>
    </xf>
    <xf numFmtId="2" fontId="7" fillId="0" borderId="6" xfId="6" applyNumberFormat="1" applyFont="1" applyFill="1" applyBorder="1" applyAlignment="1">
      <alignment horizontal="center" vertical="center" wrapText="1"/>
    </xf>
    <xf numFmtId="2" fontId="7" fillId="0" borderId="45" xfId="6" applyNumberFormat="1" applyFont="1" applyFill="1" applyBorder="1" applyAlignment="1">
      <alignment horizontal="center" vertical="center" wrapText="1"/>
    </xf>
    <xf numFmtId="2" fontId="9" fillId="0" borderId="5" xfId="6" applyNumberFormat="1" applyFont="1" applyFill="1" applyBorder="1" applyAlignment="1">
      <alignment vertical="center" wrapText="1"/>
    </xf>
    <xf numFmtId="2" fontId="9" fillId="0" borderId="6" xfId="6" applyNumberFormat="1" applyFont="1" applyFill="1" applyBorder="1" applyAlignment="1">
      <alignment vertical="center" wrapText="1"/>
    </xf>
    <xf numFmtId="2" fontId="9" fillId="0" borderId="7" xfId="6" applyNumberFormat="1" applyFont="1" applyFill="1" applyBorder="1" applyAlignment="1">
      <alignment vertical="center" wrapText="1"/>
    </xf>
    <xf numFmtId="0" fontId="9" fillId="0" borderId="23" xfId="6" applyFont="1" applyFill="1" applyBorder="1" applyAlignment="1">
      <alignment horizontal="center"/>
    </xf>
    <xf numFmtId="0" fontId="9" fillId="0" borderId="31" xfId="6" applyFont="1" applyFill="1" applyBorder="1" applyAlignment="1">
      <alignment horizontal="center"/>
    </xf>
    <xf numFmtId="0" fontId="9" fillId="0" borderId="33" xfId="6" applyFont="1" applyFill="1" applyBorder="1" applyAlignment="1">
      <alignment horizontal="center"/>
    </xf>
    <xf numFmtId="0" fontId="9" fillId="0" borderId="24" xfId="6" applyFont="1" applyFill="1" applyBorder="1" applyAlignment="1">
      <alignment horizontal="center" vertical="center"/>
    </xf>
    <xf numFmtId="0" fontId="9" fillId="0" borderId="25" xfId="6" applyFont="1" applyFill="1" applyBorder="1" applyAlignment="1">
      <alignment horizontal="center" vertical="center"/>
    </xf>
    <xf numFmtId="0" fontId="9" fillId="0" borderId="26" xfId="6" applyFont="1" applyFill="1" applyBorder="1" applyAlignment="1">
      <alignment horizontal="center" vertical="center"/>
    </xf>
    <xf numFmtId="0" fontId="9" fillId="0" borderId="9" xfId="6" applyFont="1" applyFill="1" applyBorder="1" applyAlignment="1">
      <alignment horizontal="center" vertical="center"/>
    </xf>
    <xf numFmtId="0" fontId="9" fillId="0" borderId="10" xfId="6" applyFont="1" applyFill="1" applyBorder="1" applyAlignment="1">
      <alignment horizontal="center" vertical="center"/>
    </xf>
    <xf numFmtId="0" fontId="9" fillId="0" borderId="11" xfId="6" applyFont="1" applyFill="1" applyBorder="1" applyAlignment="1">
      <alignment horizontal="center" vertical="center"/>
    </xf>
    <xf numFmtId="0" fontId="7" fillId="0" borderId="27" xfId="6" applyFont="1" applyFill="1" applyBorder="1" applyAlignment="1">
      <alignment horizontal="left"/>
    </xf>
    <xf numFmtId="0" fontId="7" fillId="0" borderId="28" xfId="6" applyFont="1" applyFill="1" applyBorder="1" applyAlignment="1">
      <alignment horizontal="left"/>
    </xf>
    <xf numFmtId="0" fontId="7" fillId="0" borderId="29" xfId="6" applyFont="1" applyFill="1" applyBorder="1" applyAlignment="1">
      <alignment horizontal="left"/>
    </xf>
    <xf numFmtId="0" fontId="9" fillId="0" borderId="24" xfId="6" applyFont="1" applyFill="1" applyBorder="1" applyAlignment="1">
      <alignment horizontal="center"/>
    </xf>
    <xf numFmtId="0" fontId="9" fillId="0" borderId="30" xfId="6" applyFont="1" applyFill="1" applyBorder="1" applyAlignment="1">
      <alignment horizontal="center"/>
    </xf>
    <xf numFmtId="0" fontId="9" fillId="0" borderId="12" xfId="6" applyFont="1" applyFill="1" applyBorder="1" applyAlignment="1">
      <alignment horizontal="center"/>
    </xf>
    <xf numFmtId="0" fontId="9" fillId="0" borderId="32" xfId="6" applyFont="1" applyFill="1" applyBorder="1" applyAlignment="1">
      <alignment horizontal="center"/>
    </xf>
    <xf numFmtId="0" fontId="9" fillId="0" borderId="34" xfId="6" applyFont="1" applyFill="1" applyBorder="1" applyAlignment="1">
      <alignment horizontal="center"/>
    </xf>
    <xf numFmtId="0" fontId="9" fillId="0" borderId="40" xfId="6" applyFont="1" applyFill="1" applyBorder="1" applyAlignment="1">
      <alignment horizontal="center"/>
    </xf>
    <xf numFmtId="0" fontId="7" fillId="0" borderId="5" xfId="6" applyFont="1" applyFill="1" applyBorder="1" applyAlignment="1">
      <alignment horizontal="left"/>
    </xf>
    <xf numFmtId="0" fontId="7" fillId="0" borderId="6" xfId="6" applyFont="1" applyFill="1" applyBorder="1" applyAlignment="1">
      <alignment horizontal="left"/>
    </xf>
    <xf numFmtId="0" fontId="7" fillId="0" borderId="7" xfId="6" applyFont="1" applyFill="1" applyBorder="1" applyAlignment="1">
      <alignment horizontal="left"/>
    </xf>
    <xf numFmtId="0" fontId="9" fillId="0" borderId="2" xfId="6" applyFont="1" applyFill="1" applyBorder="1" applyAlignment="1">
      <alignment horizontal="center" vertical="center"/>
    </xf>
    <xf numFmtId="0" fontId="9" fillId="0" borderId="3" xfId="6" applyFont="1" applyFill="1" applyBorder="1" applyAlignment="1">
      <alignment horizontal="center" vertical="center"/>
    </xf>
    <xf numFmtId="0" fontId="9" fillId="0" borderId="4" xfId="6" applyFont="1" applyFill="1" applyBorder="1" applyAlignment="1">
      <alignment horizontal="center" vertical="center"/>
    </xf>
    <xf numFmtId="0" fontId="9" fillId="0" borderId="34" xfId="6" applyFont="1" applyFill="1" applyBorder="1" applyAlignment="1">
      <alignment horizontal="center" vertical="center"/>
    </xf>
    <xf numFmtId="0" fontId="9" fillId="0" borderId="35" xfId="6" applyFont="1" applyFill="1" applyBorder="1" applyAlignment="1">
      <alignment horizontal="center" vertical="center"/>
    </xf>
    <xf numFmtId="0" fontId="9" fillId="0" borderId="36" xfId="6" applyFont="1" applyFill="1" applyBorder="1" applyAlignment="1">
      <alignment horizontal="center" vertical="center"/>
    </xf>
    <xf numFmtId="0" fontId="7" fillId="0" borderId="37" xfId="6" applyFont="1" applyFill="1" applyBorder="1" applyAlignment="1">
      <alignment horizontal="left"/>
    </xf>
    <xf numFmtId="0" fontId="7" fillId="0" borderId="38" xfId="6" applyFont="1" applyFill="1" applyBorder="1" applyAlignment="1">
      <alignment horizontal="left"/>
    </xf>
    <xf numFmtId="0" fontId="7" fillId="0" borderId="39" xfId="6" applyFont="1" applyFill="1" applyBorder="1" applyAlignment="1">
      <alignment horizontal="left"/>
    </xf>
    <xf numFmtId="2" fontId="7" fillId="0" borderId="0" xfId="6" applyNumberFormat="1" applyFont="1" applyFill="1" applyAlignment="1">
      <alignment horizontal="center" vertical="center" wrapText="1"/>
    </xf>
    <xf numFmtId="0" fontId="9" fillId="0" borderId="0" xfId="6" applyFont="1" applyAlignment="1">
      <alignment horizontal="center"/>
    </xf>
    <xf numFmtId="0" fontId="7" fillId="0" borderId="5" xfId="6" applyFont="1" applyBorder="1" applyAlignment="1">
      <alignment horizontal="left"/>
    </xf>
    <xf numFmtId="0" fontId="7" fillId="0" borderId="6" xfId="6" applyFont="1" applyBorder="1" applyAlignment="1">
      <alignment horizontal="left"/>
    </xf>
    <xf numFmtId="0" fontId="7" fillId="0" borderId="7" xfId="6" applyFont="1" applyBorder="1" applyAlignment="1">
      <alignment horizontal="left"/>
    </xf>
    <xf numFmtId="0" fontId="7" fillId="0" borderId="2" xfId="6" applyFont="1" applyBorder="1" applyAlignment="1">
      <alignment horizontal="left"/>
    </xf>
    <xf numFmtId="0" fontId="7" fillId="0" borderId="3" xfId="6" applyFont="1" applyBorder="1" applyAlignment="1">
      <alignment horizontal="left"/>
    </xf>
    <xf numFmtId="0" fontId="9" fillId="0" borderId="5" xfId="6" applyFont="1" applyBorder="1" applyAlignment="1">
      <alignment horizontal="left" vertical="center"/>
    </xf>
    <xf numFmtId="0" fontId="9" fillId="0" borderId="6" xfId="6" applyFont="1" applyBorder="1" applyAlignment="1">
      <alignment horizontal="left" vertical="center"/>
    </xf>
    <xf numFmtId="0" fontId="9" fillId="0" borderId="7" xfId="6" applyFont="1" applyBorder="1" applyAlignment="1">
      <alignment horizontal="left" vertical="center"/>
    </xf>
    <xf numFmtId="0" fontId="7" fillId="0" borderId="2" xfId="6" applyFont="1" applyBorder="1" applyAlignment="1">
      <alignment horizontal="left" vertical="top" wrapText="1"/>
    </xf>
    <xf numFmtId="0" fontId="7" fillId="0" borderId="3" xfId="6" applyFont="1" applyBorder="1" applyAlignment="1">
      <alignment horizontal="left" vertical="top" wrapText="1"/>
    </xf>
    <xf numFmtId="0" fontId="7" fillId="0" borderId="4" xfId="6" applyFont="1" applyBorder="1" applyAlignment="1">
      <alignment horizontal="left" vertical="top" wrapText="1"/>
    </xf>
    <xf numFmtId="0" fontId="7" fillId="0" borderId="12" xfId="6" applyFont="1" applyBorder="1" applyAlignment="1">
      <alignment horizontal="left" vertical="top" wrapText="1"/>
    </xf>
    <xf numFmtId="0" fontId="7" fillId="0" borderId="0" xfId="6" applyFont="1" applyAlignment="1">
      <alignment horizontal="left" vertical="top" wrapText="1"/>
    </xf>
    <xf numFmtId="0" fontId="7" fillId="0" borderId="13" xfId="6" applyFont="1" applyBorder="1" applyAlignment="1">
      <alignment horizontal="left" vertical="top" wrapText="1"/>
    </xf>
    <xf numFmtId="0" fontId="7" fillId="0" borderId="9" xfId="6" applyFont="1" applyBorder="1" applyAlignment="1">
      <alignment horizontal="left" vertical="top" wrapText="1"/>
    </xf>
    <xf numFmtId="0" fontId="7" fillId="0" borderId="10" xfId="6" applyFont="1" applyBorder="1" applyAlignment="1">
      <alignment horizontal="left" vertical="top" wrapText="1"/>
    </xf>
    <xf numFmtId="0" fontId="7" fillId="0" borderId="11" xfId="6" applyFont="1" applyBorder="1" applyAlignment="1">
      <alignment horizontal="left" vertical="top" wrapText="1"/>
    </xf>
    <xf numFmtId="2" fontId="7" fillId="0" borderId="5" xfId="6" applyNumberFormat="1" applyFont="1" applyBorder="1" applyAlignment="1">
      <alignment horizontal="center" vertical="center" wrapText="1"/>
    </xf>
    <xf numFmtId="2" fontId="7" fillId="0" borderId="6" xfId="6" applyNumberFormat="1" applyFont="1" applyBorder="1" applyAlignment="1">
      <alignment horizontal="center" vertical="center" wrapText="1"/>
    </xf>
    <xf numFmtId="2" fontId="7" fillId="0" borderId="7" xfId="6" applyNumberFormat="1" applyFont="1" applyBorder="1" applyAlignment="1">
      <alignment horizontal="center" vertical="center" wrapText="1"/>
    </xf>
    <xf numFmtId="0" fontId="9" fillId="0" borderId="5" xfId="6" applyFont="1" applyBorder="1" applyAlignment="1">
      <alignment horizontal="left" vertical="center" wrapText="1"/>
    </xf>
    <xf numFmtId="0" fontId="9" fillId="0" borderId="6" xfId="6" applyFont="1" applyBorder="1" applyAlignment="1">
      <alignment horizontal="left" vertical="center" wrapText="1"/>
    </xf>
    <xf numFmtId="0" fontId="9" fillId="0" borderId="7" xfId="6" applyFont="1" applyBorder="1" applyAlignment="1">
      <alignment horizontal="left" vertical="center" wrapText="1"/>
    </xf>
    <xf numFmtId="2" fontId="9" fillId="0" borderId="5" xfId="6" applyNumberFormat="1" applyFont="1" applyBorder="1" applyAlignment="1">
      <alignment horizontal="center" vertical="center" wrapText="1"/>
    </xf>
    <xf numFmtId="2" fontId="9" fillId="0" borderId="6" xfId="6" applyNumberFormat="1" applyFont="1" applyBorder="1" applyAlignment="1">
      <alignment horizontal="center" vertical="center" wrapText="1"/>
    </xf>
    <xf numFmtId="2" fontId="9" fillId="0" borderId="7" xfId="6" applyNumberFormat="1" applyFont="1" applyBorder="1" applyAlignment="1">
      <alignment horizontal="center" vertical="center" wrapText="1"/>
    </xf>
    <xf numFmtId="0" fontId="9" fillId="0" borderId="1" xfId="6" applyFont="1" applyBorder="1" applyAlignment="1">
      <alignment horizontal="center"/>
    </xf>
    <xf numFmtId="0" fontId="9" fillId="0" borderId="8" xfId="6" applyFont="1" applyBorder="1" applyAlignment="1">
      <alignment horizontal="center"/>
    </xf>
    <xf numFmtId="0" fontId="9" fillId="0" borderId="14" xfId="6" applyFont="1" applyBorder="1" applyAlignment="1">
      <alignment horizontal="center"/>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9" fillId="0" borderId="4" xfId="6" applyFont="1" applyBorder="1" applyAlignment="1">
      <alignment horizontal="center" vertical="center"/>
    </xf>
    <xf numFmtId="0" fontId="9" fillId="0" borderId="9" xfId="6" applyFont="1" applyBorder="1" applyAlignment="1">
      <alignment horizontal="center" vertical="center"/>
    </xf>
    <xf numFmtId="0" fontId="9" fillId="0" borderId="10" xfId="6" applyFont="1" applyBorder="1" applyAlignment="1">
      <alignment horizontal="center" vertical="center"/>
    </xf>
    <xf numFmtId="0" fontId="9" fillId="0" borderId="11" xfId="6" applyFont="1" applyBorder="1" applyAlignment="1">
      <alignment horizontal="center" vertical="center"/>
    </xf>
    <xf numFmtId="0" fontId="9" fillId="0" borderId="2" xfId="6" applyFont="1" applyBorder="1" applyAlignment="1">
      <alignment horizontal="center"/>
    </xf>
    <xf numFmtId="0" fontId="9" fillId="0" borderId="4" xfId="6" applyFont="1" applyBorder="1" applyAlignment="1">
      <alignment horizontal="center"/>
    </xf>
    <xf numFmtId="0" fontId="9" fillId="0" borderId="12" xfId="6" applyFont="1" applyBorder="1" applyAlignment="1">
      <alignment horizontal="center"/>
    </xf>
    <xf numFmtId="0" fontId="9" fillId="0" borderId="13" xfId="6" applyFont="1" applyBorder="1" applyAlignment="1">
      <alignment horizontal="center"/>
    </xf>
    <xf numFmtId="0" fontId="9" fillId="0" borderId="9" xfId="6" applyFont="1" applyBorder="1" applyAlignment="1">
      <alignment horizontal="center"/>
    </xf>
    <xf numFmtId="0" fontId="9" fillId="0" borderId="11" xfId="6" applyFont="1" applyBorder="1" applyAlignment="1">
      <alignment horizontal="center"/>
    </xf>
    <xf numFmtId="2" fontId="9" fillId="0" borderId="0" xfId="6" applyNumberFormat="1" applyFont="1" applyAlignment="1">
      <alignment horizontal="left" vertical="center" wrapText="1"/>
    </xf>
    <xf numFmtId="1" fontId="9" fillId="0" borderId="5" xfId="6" applyNumberFormat="1" applyFont="1" applyBorder="1" applyAlignment="1">
      <alignment horizontal="left" vertical="center"/>
    </xf>
    <xf numFmtId="1" fontId="9" fillId="0" borderId="6" xfId="6" applyNumberFormat="1" applyFont="1" applyBorder="1" applyAlignment="1">
      <alignment horizontal="left" vertical="center"/>
    </xf>
    <xf numFmtId="1" fontId="9" fillId="0" borderId="7" xfId="6" applyNumberFormat="1" applyFont="1" applyBorder="1" applyAlignment="1">
      <alignment horizontal="left" vertical="center"/>
    </xf>
    <xf numFmtId="2" fontId="9" fillId="0" borderId="5" xfId="6" applyNumberFormat="1" applyFont="1" applyBorder="1" applyAlignment="1">
      <alignment horizontal="left" vertical="center" wrapText="1"/>
    </xf>
    <xf numFmtId="2" fontId="9" fillId="0" borderId="6" xfId="6" applyNumberFormat="1" applyFont="1" applyBorder="1" applyAlignment="1">
      <alignment horizontal="left" vertical="center" wrapText="1"/>
    </xf>
    <xf numFmtId="2" fontId="9" fillId="0" borderId="7" xfId="6" applyNumberFormat="1" applyFont="1" applyBorder="1" applyAlignment="1">
      <alignment horizontal="left" vertical="center" wrapText="1"/>
    </xf>
    <xf numFmtId="0" fontId="7" fillId="0" borderId="15" xfId="6" applyFont="1" applyBorder="1" applyAlignment="1">
      <alignment horizontal="left" vertical="center"/>
    </xf>
    <xf numFmtId="2" fontId="7" fillId="0" borderId="0" xfId="6" applyNumberFormat="1" applyFont="1" applyAlignment="1">
      <alignment horizontal="center" vertical="center" wrapText="1"/>
    </xf>
    <xf numFmtId="2" fontId="7" fillId="0" borderId="15" xfId="6" applyNumberFormat="1" applyFont="1" applyBorder="1" applyAlignment="1">
      <alignment horizontal="center" vertical="center"/>
    </xf>
    <xf numFmtId="10" fontId="9" fillId="0" borderId="5" xfId="7" applyNumberFormat="1" applyFont="1" applyFill="1" applyBorder="1" applyAlignment="1">
      <alignment horizontal="center"/>
    </xf>
    <xf numFmtId="10" fontId="9" fillId="0" borderId="6" xfId="7" applyNumberFormat="1" applyFont="1" applyFill="1" applyBorder="1" applyAlignment="1">
      <alignment horizontal="center"/>
    </xf>
    <xf numFmtId="10" fontId="9" fillId="0" borderId="7" xfId="7" applyNumberFormat="1" applyFont="1" applyFill="1" applyBorder="1" applyAlignment="1">
      <alignment horizontal="center"/>
    </xf>
    <xf numFmtId="2" fontId="7" fillId="0" borderId="0" xfId="6" applyNumberFormat="1" applyFont="1" applyAlignment="1">
      <alignment horizontal="center" vertical="center"/>
    </xf>
    <xf numFmtId="0" fontId="7" fillId="0" borderId="15" xfId="6" applyFont="1" applyBorder="1" applyAlignment="1">
      <alignment horizontal="center" vertical="center" wrapText="1"/>
    </xf>
    <xf numFmtId="0" fontId="7" fillId="0" borderId="15" xfId="6" applyFont="1" applyBorder="1" applyAlignment="1">
      <alignment horizontal="center"/>
    </xf>
    <xf numFmtId="2" fontId="9" fillId="0" borderId="0" xfId="6" applyNumberFormat="1" applyFont="1" applyAlignment="1">
      <alignment horizontal="left" vertical="top" wrapText="1"/>
    </xf>
    <xf numFmtId="0" fontId="7" fillId="0" borderId="15" xfId="6" applyFont="1" applyBorder="1" applyAlignment="1">
      <alignment horizontal="center" vertical="center"/>
    </xf>
    <xf numFmtId="0" fontId="13" fillId="0" borderId="15" xfId="6" applyFont="1" applyBorder="1" applyAlignment="1">
      <alignment horizontal="center" vertical="center" wrapText="1"/>
    </xf>
    <xf numFmtId="0" fontId="7" fillId="0" borderId="15" xfId="6" applyFont="1" applyBorder="1" applyAlignment="1">
      <alignment horizontal="left" vertical="center" wrapText="1"/>
    </xf>
    <xf numFmtId="3" fontId="7" fillId="0" borderId="15" xfId="6" applyNumberFormat="1" applyFont="1" applyBorder="1" applyAlignment="1">
      <alignment horizontal="center" vertical="center" wrapText="1"/>
    </xf>
    <xf numFmtId="2" fontId="9" fillId="0" borderId="15" xfId="15" applyNumberFormat="1" applyFont="1" applyFill="1" applyBorder="1" applyAlignment="1" applyProtection="1">
      <alignment horizontal="center" vertical="center"/>
    </xf>
    <xf numFmtId="0" fontId="9" fillId="0" borderId="15" xfId="6" applyFont="1" applyBorder="1" applyAlignment="1">
      <alignment horizontal="left" vertical="center" wrapText="1"/>
    </xf>
    <xf numFmtId="14" fontId="9" fillId="0" borderId="15" xfId="6" applyNumberFormat="1" applyFont="1" applyBorder="1" applyAlignment="1">
      <alignment horizontal="center" vertical="center"/>
    </xf>
    <xf numFmtId="9" fontId="9" fillId="0" borderId="15" xfId="15" applyFont="1" applyFill="1" applyBorder="1" applyAlignment="1" applyProtection="1">
      <alignment horizontal="center" vertical="center"/>
    </xf>
    <xf numFmtId="0" fontId="9" fillId="0" borderId="15" xfId="6" applyFont="1" applyBorder="1" applyAlignment="1">
      <alignment horizontal="left" vertical="top" wrapText="1"/>
    </xf>
    <xf numFmtId="0" fontId="9" fillId="0" borderId="15" xfId="16" applyFont="1" applyBorder="1" applyAlignment="1">
      <alignment horizontal="left" vertical="center" wrapText="1"/>
    </xf>
    <xf numFmtId="0" fontId="9" fillId="0" borderId="0" xfId="6" applyFont="1" applyAlignment="1">
      <alignment horizontal="left"/>
    </xf>
    <xf numFmtId="0" fontId="7" fillId="0" borderId="0" xfId="6" applyFont="1" applyAlignment="1">
      <alignment horizontal="left"/>
    </xf>
    <xf numFmtId="39" fontId="9" fillId="0" borderId="15" xfId="6" applyNumberFormat="1" applyFont="1" applyBorder="1" applyAlignment="1">
      <alignment horizontal="center" vertical="center"/>
    </xf>
    <xf numFmtId="0" fontId="9" fillId="0" borderId="15" xfId="6" applyFont="1" applyBorder="1" applyAlignment="1">
      <alignment horizontal="center"/>
    </xf>
    <xf numFmtId="0" fontId="7" fillId="0" borderId="15" xfId="6" applyFont="1" applyBorder="1" applyAlignment="1">
      <alignment horizontal="left" vertical="top" wrapText="1"/>
    </xf>
    <xf numFmtId="0" fontId="7" fillId="0" borderId="15" xfId="6" applyFont="1" applyBorder="1" applyAlignment="1">
      <alignment horizontal="left" vertical="top"/>
    </xf>
    <xf numFmtId="0" fontId="7" fillId="0" borderId="0" xfId="6" applyFont="1" applyAlignment="1">
      <alignment horizontal="left" vertical="top"/>
    </xf>
    <xf numFmtId="0" fontId="7" fillId="0" borderId="13" xfId="6" applyFont="1" applyBorder="1" applyAlignment="1">
      <alignment horizontal="left" vertical="top"/>
    </xf>
    <xf numFmtId="0" fontId="7" fillId="0" borderId="9" xfId="6" applyFont="1" applyBorder="1" applyAlignment="1">
      <alignment horizontal="left" vertical="top"/>
    </xf>
    <xf numFmtId="0" fontId="7" fillId="0" borderId="10" xfId="6" applyFont="1" applyBorder="1" applyAlignment="1">
      <alignment horizontal="left" vertical="top"/>
    </xf>
    <xf numFmtId="0" fontId="7" fillId="0" borderId="11" xfId="6" applyFont="1" applyBorder="1" applyAlignment="1">
      <alignment horizontal="left" vertical="top"/>
    </xf>
    <xf numFmtId="0" fontId="9" fillId="0" borderId="2" xfId="6" applyFont="1" applyBorder="1" applyAlignment="1">
      <alignment horizontal="left" vertical="top" wrapText="1"/>
    </xf>
    <xf numFmtId="0" fontId="9" fillId="0" borderId="3" xfId="6" applyFont="1" applyBorder="1" applyAlignment="1">
      <alignment horizontal="left" vertical="top" wrapText="1"/>
    </xf>
    <xf numFmtId="0" fontId="9" fillId="0" borderId="4" xfId="6" applyFont="1" applyBorder="1" applyAlignment="1">
      <alignment horizontal="left" vertical="top" wrapText="1"/>
    </xf>
    <xf numFmtId="0" fontId="9" fillId="0" borderId="9" xfId="6" applyFont="1" applyBorder="1" applyAlignment="1">
      <alignment horizontal="left" vertical="top" wrapText="1"/>
    </xf>
    <xf numFmtId="0" fontId="9" fillId="0" borderId="10" xfId="6" applyFont="1" applyBorder="1" applyAlignment="1">
      <alignment horizontal="left" vertical="top" wrapText="1"/>
    </xf>
    <xf numFmtId="0" fontId="9" fillId="0" borderId="11" xfId="6" applyFont="1" applyBorder="1" applyAlignment="1">
      <alignment horizontal="left" vertical="top" wrapText="1"/>
    </xf>
    <xf numFmtId="0" fontId="7" fillId="0" borderId="5" xfId="6" applyFont="1" applyBorder="1" applyAlignment="1">
      <alignment horizontal="center" vertical="center"/>
    </xf>
    <xf numFmtId="0" fontId="7" fillId="0" borderId="6" xfId="6" applyFont="1" applyBorder="1" applyAlignment="1">
      <alignment horizontal="center" vertical="center"/>
    </xf>
    <xf numFmtId="0" fontId="7" fillId="0" borderId="7" xfId="6" applyFont="1" applyBorder="1" applyAlignment="1">
      <alignment horizontal="center" vertical="center"/>
    </xf>
    <xf numFmtId="167" fontId="7" fillId="0" borderId="5" xfId="6" applyNumberFormat="1" applyFont="1" applyBorder="1" applyAlignment="1">
      <alignment horizontal="center" vertical="top"/>
    </xf>
    <xf numFmtId="167" fontId="7" fillId="0" borderId="6" xfId="6" applyNumberFormat="1" applyFont="1" applyBorder="1" applyAlignment="1">
      <alignment horizontal="center" vertical="top"/>
    </xf>
    <xf numFmtId="2" fontId="7" fillId="0" borderId="7" xfId="6" applyNumberFormat="1" applyFont="1" applyBorder="1" applyAlignment="1">
      <alignment horizontal="left" vertical="center"/>
    </xf>
    <xf numFmtId="2" fontId="7" fillId="0" borderId="15" xfId="6" applyNumberFormat="1" applyFont="1" applyBorder="1" applyAlignment="1">
      <alignment horizontal="left" vertical="center"/>
    </xf>
    <xf numFmtId="0" fontId="9" fillId="0" borderId="12" xfId="6" applyFont="1" applyBorder="1" applyAlignment="1">
      <alignment horizontal="left" vertical="top" wrapText="1"/>
    </xf>
    <xf numFmtId="0" fontId="9" fillId="0" borderId="0" xfId="6" applyFont="1" applyAlignment="1">
      <alignment horizontal="left" vertical="top" wrapText="1"/>
    </xf>
    <xf numFmtId="0" fontId="9" fillId="0" borderId="13" xfId="6" applyFont="1" applyBorder="1" applyAlignment="1">
      <alignment horizontal="left" vertical="top" wrapText="1"/>
    </xf>
    <xf numFmtId="0" fontId="9" fillId="0" borderId="2" xfId="6" applyFont="1" applyBorder="1" applyAlignment="1">
      <alignment horizontal="left" vertical="center" wrapText="1"/>
    </xf>
    <xf numFmtId="0" fontId="9" fillId="0" borderId="3" xfId="6" applyFont="1" applyBorder="1" applyAlignment="1">
      <alignment horizontal="left" vertical="center" wrapText="1"/>
    </xf>
    <xf numFmtId="0" fontId="9" fillId="0" borderId="4" xfId="6" applyFont="1" applyBorder="1" applyAlignment="1">
      <alignment horizontal="left" vertical="center" wrapText="1"/>
    </xf>
    <xf numFmtId="0" fontId="9" fillId="0" borderId="9" xfId="6" applyFont="1" applyBorder="1" applyAlignment="1">
      <alignment horizontal="left" vertical="center" wrapText="1"/>
    </xf>
    <xf numFmtId="0" fontId="9" fillId="0" borderId="10" xfId="6" applyFont="1" applyBorder="1" applyAlignment="1">
      <alignment horizontal="left" vertical="center" wrapText="1"/>
    </xf>
    <xf numFmtId="0" fontId="9" fillId="0" borderId="11" xfId="6" applyFont="1" applyBorder="1" applyAlignment="1">
      <alignment horizontal="left" vertical="center" wrapText="1"/>
    </xf>
    <xf numFmtId="0" fontId="9" fillId="0" borderId="2" xfId="6" applyFont="1" applyBorder="1" applyAlignment="1">
      <alignment horizontal="left" vertical="top"/>
    </xf>
    <xf numFmtId="0" fontId="9" fillId="0" borderId="3" xfId="6" applyFont="1" applyBorder="1" applyAlignment="1">
      <alignment horizontal="left" vertical="top"/>
    </xf>
    <xf numFmtId="0" fontId="9" fillId="0" borderId="4" xfId="6" applyFont="1" applyBorder="1" applyAlignment="1">
      <alignment horizontal="left" vertical="top"/>
    </xf>
    <xf numFmtId="0" fontId="9" fillId="0" borderId="9" xfId="6" applyFont="1" applyBorder="1" applyAlignment="1">
      <alignment horizontal="left" vertical="top"/>
    </xf>
    <xf numFmtId="0" fontId="9" fillId="0" borderId="10" xfId="6" applyFont="1" applyBorder="1" applyAlignment="1">
      <alignment horizontal="left" vertical="top"/>
    </xf>
    <xf numFmtId="0" fontId="9" fillId="0" borderId="11" xfId="6" applyFont="1" applyBorder="1" applyAlignment="1">
      <alignment horizontal="left" vertical="top"/>
    </xf>
    <xf numFmtId="0" fontId="7" fillId="0" borderId="2" xfId="6" applyFont="1" applyBorder="1" applyAlignment="1">
      <alignment vertical="top" wrapText="1"/>
    </xf>
    <xf numFmtId="0" fontId="7" fillId="0" borderId="3" xfId="6" applyFont="1" applyBorder="1" applyAlignment="1">
      <alignment vertical="top" wrapText="1"/>
    </xf>
    <xf numFmtId="0" fontId="7" fillId="0" borderId="4" xfId="6" applyFont="1" applyBorder="1" applyAlignment="1">
      <alignment vertical="top" wrapText="1"/>
    </xf>
    <xf numFmtId="0" fontId="7" fillId="0" borderId="9" xfId="6" applyFont="1" applyBorder="1" applyAlignment="1">
      <alignment vertical="top" wrapText="1"/>
    </xf>
    <xf numFmtId="0" fontId="7" fillId="0" borderId="10" xfId="6" applyFont="1" applyBorder="1" applyAlignment="1">
      <alignment vertical="top" wrapText="1"/>
    </xf>
    <xf numFmtId="0" fontId="7" fillId="0" borderId="11" xfId="6" applyFont="1" applyBorder="1" applyAlignment="1">
      <alignment vertical="top" wrapText="1"/>
    </xf>
    <xf numFmtId="0" fontId="7" fillId="0" borderId="2" xfId="6" applyFont="1" applyBorder="1" applyAlignment="1">
      <alignment horizontal="left" vertical="top"/>
    </xf>
    <xf numFmtId="0" fontId="7" fillId="0" borderId="3" xfId="6" applyFont="1" applyBorder="1" applyAlignment="1">
      <alignment horizontal="left" vertical="top"/>
    </xf>
    <xf numFmtId="0" fontId="7" fillId="0" borderId="4" xfId="6" applyFont="1" applyBorder="1" applyAlignment="1">
      <alignment horizontal="left" vertical="top"/>
    </xf>
    <xf numFmtId="0" fontId="9" fillId="0" borderId="9" xfId="6" applyFont="1" applyBorder="1" applyAlignment="1">
      <alignment vertical="top" wrapText="1"/>
    </xf>
    <xf numFmtId="0" fontId="9" fillId="0" borderId="10" xfId="6" applyFont="1" applyBorder="1" applyAlignment="1">
      <alignment vertical="top" wrapText="1"/>
    </xf>
    <xf numFmtId="0" fontId="9" fillId="0" borderId="11" xfId="6" applyFont="1" applyBorder="1" applyAlignment="1">
      <alignment vertical="top" wrapText="1"/>
    </xf>
    <xf numFmtId="0" fontId="7" fillId="0" borderId="12" xfId="6" applyFont="1" applyBorder="1" applyAlignment="1">
      <alignment horizontal="left" vertical="top"/>
    </xf>
    <xf numFmtId="0" fontId="7" fillId="3" borderId="2" xfId="6" applyFont="1" applyFill="1" applyBorder="1" applyAlignment="1">
      <alignment horizontal="left" vertical="top"/>
    </xf>
    <xf numFmtId="0" fontId="7" fillId="3" borderId="3" xfId="6" applyFont="1" applyFill="1" applyBorder="1" applyAlignment="1">
      <alignment horizontal="left" vertical="top"/>
    </xf>
    <xf numFmtId="0" fontId="7" fillId="3" borderId="4" xfId="6" applyFont="1" applyFill="1" applyBorder="1" applyAlignment="1">
      <alignment horizontal="left" vertical="top"/>
    </xf>
    <xf numFmtId="0" fontId="7" fillId="3" borderId="12" xfId="6" applyFont="1" applyFill="1" applyBorder="1" applyAlignment="1">
      <alignment horizontal="left" vertical="top"/>
    </xf>
    <xf numFmtId="0" fontId="7" fillId="3" borderId="0" xfId="6" applyFont="1" applyFill="1" applyAlignment="1">
      <alignment horizontal="left" vertical="top"/>
    </xf>
    <xf numFmtId="0" fontId="7" fillId="3" borderId="13" xfId="6" applyFont="1" applyFill="1" applyBorder="1" applyAlignment="1">
      <alignment horizontal="left" vertical="top"/>
    </xf>
    <xf numFmtId="0" fontId="7" fillId="3" borderId="9" xfId="6" applyFont="1" applyFill="1" applyBorder="1" applyAlignment="1">
      <alignment horizontal="left" vertical="top"/>
    </xf>
    <xf numFmtId="0" fontId="7" fillId="3" borderId="10" xfId="6" applyFont="1" applyFill="1" applyBorder="1" applyAlignment="1">
      <alignment horizontal="left" vertical="top"/>
    </xf>
    <xf numFmtId="0" fontId="7" fillId="3" borderId="11" xfId="6" applyFont="1" applyFill="1" applyBorder="1" applyAlignment="1">
      <alignment horizontal="left" vertical="top"/>
    </xf>
    <xf numFmtId="0" fontId="9" fillId="0" borderId="2" xfId="6" applyFont="1" applyBorder="1" applyAlignment="1">
      <alignment vertical="top" wrapText="1"/>
    </xf>
    <xf numFmtId="0" fontId="9" fillId="0" borderId="3" xfId="6" applyFont="1" applyBorder="1" applyAlignment="1">
      <alignment vertical="top" wrapText="1"/>
    </xf>
    <xf numFmtId="0" fontId="9" fillId="0" borderId="4" xfId="6" applyFont="1" applyBorder="1" applyAlignment="1">
      <alignment vertical="top" wrapText="1"/>
    </xf>
    <xf numFmtId="2" fontId="5" fillId="3" borderId="5" xfId="6" applyNumberFormat="1" applyFill="1" applyBorder="1" applyAlignment="1">
      <alignment horizontal="left" vertical="center" wrapText="1"/>
    </xf>
    <xf numFmtId="2" fontId="5" fillId="3" borderId="6" xfId="6" applyNumberFormat="1" applyFill="1" applyBorder="1" applyAlignment="1">
      <alignment horizontal="left" vertical="center" wrapText="1"/>
    </xf>
    <xf numFmtId="2" fontId="5" fillId="3" borderId="7" xfId="6" applyNumberFormat="1" applyFill="1" applyBorder="1" applyAlignment="1">
      <alignment horizontal="left" vertical="center" wrapText="1"/>
    </xf>
    <xf numFmtId="2" fontId="5" fillId="3" borderId="15" xfId="6" applyNumberFormat="1" applyFill="1" applyBorder="1" applyAlignment="1">
      <alignment horizontal="left" vertical="center" wrapText="1"/>
    </xf>
    <xf numFmtId="2" fontId="7" fillId="3" borderId="15" xfId="6" applyNumberFormat="1" applyFont="1" applyFill="1" applyBorder="1" applyAlignment="1">
      <alignment horizontal="center" vertical="center" wrapText="1"/>
    </xf>
    <xf numFmtId="2" fontId="7" fillId="3" borderId="15" xfId="6" applyNumberFormat="1" applyFont="1" applyFill="1" applyBorder="1" applyAlignment="1">
      <alignment horizontal="center" vertical="center"/>
    </xf>
    <xf numFmtId="10" fontId="5" fillId="3" borderId="15" xfId="7" applyNumberFormat="1" applyFont="1" applyFill="1" applyBorder="1" applyAlignment="1">
      <alignment horizontal="left" wrapText="1"/>
    </xf>
    <xf numFmtId="0" fontId="9" fillId="0" borderId="15" xfId="6" applyFont="1" applyFill="1" applyBorder="1" applyAlignment="1">
      <alignment horizontal="center" vertical="center" wrapText="1"/>
    </xf>
    <xf numFmtId="170" fontId="7" fillId="0" borderId="15" xfId="6" applyNumberFormat="1" applyFont="1" applyFill="1" applyBorder="1" applyAlignment="1">
      <alignment horizontal="left" vertical="top"/>
    </xf>
    <xf numFmtId="10" fontId="7" fillId="0" borderId="0" xfId="7" applyNumberFormat="1" applyFont="1" applyFill="1" applyBorder="1" applyAlignment="1">
      <alignment horizontal="left"/>
    </xf>
    <xf numFmtId="2" fontId="9" fillId="0" borderId="1" xfId="23" applyNumberFormat="1" applyFont="1" applyFill="1" applyBorder="1" applyAlignment="1" applyProtection="1">
      <alignment horizontal="center" vertical="center"/>
    </xf>
    <xf numFmtId="2" fontId="9" fillId="0" borderId="14" xfId="23" applyNumberFormat="1" applyFont="1" applyFill="1" applyBorder="1" applyAlignment="1" applyProtection="1">
      <alignment horizontal="center" vertical="center"/>
    </xf>
    <xf numFmtId="0" fontId="7" fillId="0" borderId="15" xfId="6" applyFont="1" applyFill="1" applyBorder="1" applyAlignment="1">
      <alignment horizontal="center" vertical="center"/>
    </xf>
    <xf numFmtId="165" fontId="7" fillId="0" borderId="15" xfId="6" applyNumberFormat="1" applyFont="1" applyFill="1" applyBorder="1" applyAlignment="1">
      <alignment horizontal="center" vertical="center"/>
    </xf>
    <xf numFmtId="167" fontId="7" fillId="0" borderId="15" xfId="6" applyNumberFormat="1" applyFont="1" applyFill="1" applyBorder="1" applyAlignment="1">
      <alignment horizontal="center" vertical="top"/>
    </xf>
    <xf numFmtId="2" fontId="7" fillId="0" borderId="2" xfId="6" applyNumberFormat="1" applyFont="1" applyFill="1" applyBorder="1" applyAlignment="1">
      <alignment horizontal="left" vertical="center"/>
    </xf>
    <xf numFmtId="2" fontId="7" fillId="0" borderId="3" xfId="6" applyNumberFormat="1" applyFont="1" applyFill="1" applyBorder="1" applyAlignment="1">
      <alignment horizontal="left" vertical="center"/>
    </xf>
    <xf numFmtId="2" fontId="7" fillId="0" borderId="12" xfId="6" applyNumberFormat="1" applyFont="1" applyFill="1" applyBorder="1" applyAlignment="1">
      <alignment horizontal="left" vertical="center"/>
    </xf>
    <xf numFmtId="2" fontId="7" fillId="0" borderId="0" xfId="6" applyNumberFormat="1" applyFont="1" applyFill="1" applyAlignment="1">
      <alignment horizontal="left" vertical="center"/>
    </xf>
    <xf numFmtId="2" fontId="7" fillId="0" borderId="13" xfId="6" applyNumberFormat="1" applyFont="1" applyFill="1" applyBorder="1" applyAlignment="1">
      <alignment horizontal="left" vertical="center"/>
    </xf>
    <xf numFmtId="2" fontId="7" fillId="0" borderId="9" xfId="6" applyNumberFormat="1" applyFont="1" applyFill="1" applyBorder="1" applyAlignment="1">
      <alignment horizontal="left" vertical="center"/>
    </xf>
    <xf numFmtId="2" fontId="7" fillId="0" borderId="10" xfId="6" applyNumberFormat="1" applyFont="1" applyFill="1" applyBorder="1" applyAlignment="1">
      <alignment horizontal="left" vertical="center"/>
    </xf>
    <xf numFmtId="2" fontId="7" fillId="0" borderId="11" xfId="6" applyNumberFormat="1" applyFont="1" applyFill="1" applyBorder="1" applyAlignment="1">
      <alignment horizontal="left" vertical="center"/>
    </xf>
    <xf numFmtId="0" fontId="9" fillId="0" borderId="15" xfId="6" applyFont="1" applyFill="1" applyBorder="1" applyAlignment="1">
      <alignment horizontal="left" vertical="center" wrapText="1"/>
    </xf>
    <xf numFmtId="0" fontId="7" fillId="0" borderId="15" xfId="6" applyFont="1" applyFill="1" applyBorder="1" applyAlignment="1">
      <alignment horizontal="left" vertical="center" wrapText="1"/>
    </xf>
    <xf numFmtId="9" fontId="9" fillId="0" borderId="1" xfId="23" applyFont="1" applyFill="1" applyBorder="1" applyAlignment="1" applyProtection="1">
      <alignment horizontal="center" vertical="center"/>
    </xf>
    <xf numFmtId="9" fontId="9" fillId="0" borderId="14" xfId="23" applyFont="1" applyFill="1" applyBorder="1" applyAlignment="1" applyProtection="1">
      <alignment horizontal="center" vertical="center"/>
    </xf>
    <xf numFmtId="0" fontId="9" fillId="0" borderId="15" xfId="6" applyFont="1" applyFill="1" applyBorder="1" applyAlignment="1">
      <alignment vertical="center" wrapText="1"/>
    </xf>
    <xf numFmtId="0" fontId="7" fillId="0" borderId="15" xfId="6" applyFont="1" applyFill="1" applyBorder="1" applyAlignment="1">
      <alignment vertical="center" wrapText="1"/>
    </xf>
    <xf numFmtId="0" fontId="9" fillId="0" borderId="0" xfId="6" applyFont="1" applyFill="1" applyAlignment="1">
      <alignment horizontal="left"/>
    </xf>
    <xf numFmtId="0" fontId="9" fillId="0" borderId="0" xfId="6" applyFont="1" applyFill="1" applyAlignment="1">
      <alignment horizontal="left" wrapText="1"/>
    </xf>
    <xf numFmtId="0" fontId="9" fillId="0" borderId="15" xfId="6" applyFont="1" applyFill="1" applyBorder="1" applyAlignment="1">
      <alignment horizontal="left" vertical="center"/>
    </xf>
    <xf numFmtId="1" fontId="9" fillId="0" borderId="15" xfId="6" applyNumberFormat="1" applyFont="1" applyFill="1" applyBorder="1" applyAlignment="1">
      <alignment horizontal="center" vertical="center"/>
    </xf>
    <xf numFmtId="2" fontId="9" fillId="0" borderId="15" xfId="6" applyNumberFormat="1" applyFont="1" applyFill="1" applyBorder="1" applyAlignment="1">
      <alignment horizontal="left" vertical="center" wrapText="1"/>
    </xf>
    <xf numFmtId="44" fontId="7" fillId="0" borderId="15" xfId="6" applyNumberFormat="1" applyFont="1" applyFill="1" applyBorder="1" applyAlignment="1">
      <alignment horizontal="center" vertical="center" wrapText="1"/>
    </xf>
    <xf numFmtId="0" fontId="9" fillId="0" borderId="15" xfId="6" applyFont="1" applyFill="1" applyBorder="1" applyAlignment="1">
      <alignment horizontal="center" vertical="center"/>
    </xf>
    <xf numFmtId="2" fontId="7" fillId="0" borderId="15" xfId="6" applyNumberFormat="1" applyFont="1" applyFill="1" applyBorder="1" applyAlignment="1">
      <alignment horizontal="center" vertical="center"/>
    </xf>
    <xf numFmtId="10" fontId="9" fillId="0" borderId="15" xfId="7" applyNumberFormat="1" applyFont="1" applyFill="1" applyBorder="1" applyAlignment="1">
      <alignment horizontal="center" vertical="top" wrapText="1"/>
    </xf>
    <xf numFmtId="0" fontId="9" fillId="0" borderId="15" xfId="6" applyFont="1" applyFill="1" applyBorder="1" applyAlignment="1">
      <alignment horizontal="center"/>
    </xf>
    <xf numFmtId="0" fontId="7" fillId="0" borderId="15" xfId="6" applyFont="1" applyFill="1" applyBorder="1" applyAlignment="1">
      <alignment vertical="top" wrapText="1"/>
    </xf>
    <xf numFmtId="2" fontId="7" fillId="0" borderId="15" xfId="6" applyNumberFormat="1" applyFont="1" applyFill="1" applyBorder="1" applyAlignment="1">
      <alignment horizontal="center" vertical="center" wrapText="1"/>
    </xf>
    <xf numFmtId="2" fontId="9" fillId="0" borderId="15" xfId="6" applyNumberFormat="1" applyFont="1" applyFill="1" applyBorder="1" applyAlignment="1">
      <alignment horizontal="center" vertical="center" wrapText="1"/>
    </xf>
    <xf numFmtId="9" fontId="7" fillId="2" borderId="1" xfId="4" applyFont="1" applyFill="1" applyBorder="1" applyAlignment="1" applyProtection="1">
      <alignment vertical="center" wrapText="1"/>
    </xf>
    <xf numFmtId="9" fontId="7" fillId="2" borderId="14" xfId="4" applyFont="1" applyFill="1" applyBorder="1" applyAlignment="1" applyProtection="1">
      <alignment vertical="center" wrapText="1"/>
    </xf>
    <xf numFmtId="9" fontId="7" fillId="2" borderId="8" xfId="4" applyFont="1" applyFill="1" applyBorder="1" applyAlignment="1" applyProtection="1">
      <alignment vertical="center" wrapText="1"/>
    </xf>
    <xf numFmtId="0" fontId="9" fillId="0" borderId="2" xfId="6" applyFont="1" applyFill="1" applyBorder="1" applyAlignment="1">
      <alignment horizontal="center" vertical="center" wrapText="1"/>
    </xf>
    <xf numFmtId="0" fontId="9" fillId="0" borderId="3" xfId="6" applyFont="1" applyFill="1" applyBorder="1" applyAlignment="1">
      <alignment horizontal="center" vertical="center" wrapText="1"/>
    </xf>
    <xf numFmtId="0" fontId="9" fillId="0" borderId="4" xfId="6" applyFont="1" applyFill="1" applyBorder="1" applyAlignment="1">
      <alignment horizontal="center" vertical="center" wrapText="1"/>
    </xf>
    <xf numFmtId="0" fontId="9" fillId="0" borderId="2" xfId="6" applyFont="1" applyFill="1" applyBorder="1" applyAlignment="1">
      <alignment horizontal="center"/>
    </xf>
    <xf numFmtId="0" fontId="9" fillId="0" borderId="4" xfId="6" applyFont="1" applyFill="1" applyBorder="1" applyAlignment="1">
      <alignment horizontal="center"/>
    </xf>
    <xf numFmtId="0" fontId="30" fillId="0" borderId="0" xfId="6" applyFont="1" applyFill="1"/>
    <xf numFmtId="0" fontId="9" fillId="0" borderId="9" xfId="6" applyFont="1" applyFill="1" applyBorder="1" applyAlignment="1">
      <alignment horizontal="center" vertical="center" wrapText="1"/>
    </xf>
    <xf numFmtId="0" fontId="9" fillId="0" borderId="10" xfId="6" applyFont="1" applyFill="1" applyBorder="1" applyAlignment="1">
      <alignment horizontal="center" vertical="center" wrapText="1"/>
    </xf>
    <xf numFmtId="0" fontId="9" fillId="0" borderId="11" xfId="6" applyFont="1" applyFill="1" applyBorder="1" applyAlignment="1">
      <alignment horizontal="center" vertical="center" wrapText="1"/>
    </xf>
    <xf numFmtId="0" fontId="9" fillId="0" borderId="13" xfId="6" applyFont="1" applyFill="1" applyBorder="1" applyAlignment="1">
      <alignment horizontal="center"/>
    </xf>
    <xf numFmtId="0" fontId="9" fillId="0" borderId="12" xfId="6" applyFont="1" applyFill="1" applyBorder="1" applyAlignment="1">
      <alignment horizontal="center" vertical="center"/>
    </xf>
    <xf numFmtId="0" fontId="9" fillId="0" borderId="0" xfId="6" applyFont="1" applyFill="1" applyAlignment="1">
      <alignment horizontal="center" vertical="center"/>
    </xf>
    <xf numFmtId="0" fontId="9" fillId="0" borderId="13" xfId="6" applyFont="1" applyFill="1" applyBorder="1" applyAlignment="1">
      <alignment horizontal="center" vertical="center"/>
    </xf>
    <xf numFmtId="0" fontId="7" fillId="0" borderId="2" xfId="6" applyFont="1" applyFill="1" applyBorder="1" applyAlignment="1">
      <alignment horizontal="left"/>
    </xf>
    <xf numFmtId="0" fontId="7" fillId="0" borderId="3" xfId="6" applyFont="1" applyFill="1" applyBorder="1" applyAlignment="1">
      <alignment horizontal="left"/>
    </xf>
    <xf numFmtId="0" fontId="7" fillId="0" borderId="4" xfId="6" applyFont="1" applyFill="1" applyBorder="1" applyAlignment="1">
      <alignment horizontal="left"/>
    </xf>
    <xf numFmtId="0" fontId="9" fillId="0" borderId="21" xfId="6" applyFont="1" applyFill="1" applyBorder="1" applyAlignment="1">
      <alignment horizontal="center"/>
    </xf>
    <xf numFmtId="0" fontId="7" fillId="0" borderId="21" xfId="6" applyFont="1" applyFill="1" applyBorder="1" applyAlignment="1">
      <alignment horizontal="left" vertical="center"/>
    </xf>
    <xf numFmtId="0" fontId="7" fillId="0" borderId="21" xfId="6" applyFont="1" applyFill="1" applyBorder="1" applyAlignment="1">
      <alignment vertical="center"/>
    </xf>
    <xf numFmtId="0" fontId="7" fillId="0" borderId="22" xfId="6" applyFont="1" applyFill="1" applyBorder="1" applyAlignment="1">
      <alignment horizontal="left" vertical="center"/>
    </xf>
    <xf numFmtId="0" fontId="7" fillId="0" borderId="9" xfId="6" applyFont="1" applyFill="1" applyBorder="1" applyAlignment="1">
      <alignment horizontal="center" vertical="center"/>
    </xf>
    <xf numFmtId="0" fontId="7" fillId="0" borderId="10" xfId="6" applyFont="1" applyFill="1" applyBorder="1" applyAlignment="1">
      <alignment horizontal="center" vertical="center"/>
    </xf>
    <xf numFmtId="0" fontId="7" fillId="0" borderId="11" xfId="6" applyFont="1" applyFill="1" applyBorder="1" applyAlignment="1">
      <alignment horizontal="center" vertical="center"/>
    </xf>
    <xf numFmtId="0" fontId="7" fillId="0" borderId="12" xfId="6" applyFont="1" applyFill="1" applyBorder="1" applyAlignment="1">
      <alignment horizontal="right" vertical="center" wrapText="1"/>
    </xf>
    <xf numFmtId="0" fontId="7" fillId="0" borderId="0" xfId="6" applyFont="1" applyFill="1" applyAlignment="1">
      <alignment horizontal="right" vertical="center" wrapText="1"/>
    </xf>
    <xf numFmtId="0" fontId="7" fillId="0" borderId="13" xfId="6" applyFont="1" applyFill="1" applyBorder="1" applyAlignment="1">
      <alignment horizontal="right" vertical="center" wrapText="1"/>
    </xf>
    <xf numFmtId="2" fontId="30" fillId="0" borderId="0" xfId="6" applyNumberFormat="1" applyFont="1" applyFill="1" applyAlignment="1">
      <alignment vertical="center"/>
    </xf>
    <xf numFmtId="2" fontId="30" fillId="0" borderId="0" xfId="6" applyNumberFormat="1" applyFont="1" applyFill="1" applyAlignment="1">
      <alignment horizontal="center" vertical="center" wrapText="1"/>
    </xf>
    <xf numFmtId="0" fontId="7" fillId="0" borderId="17" xfId="6" applyFont="1" applyFill="1" applyBorder="1" applyAlignment="1">
      <alignment vertical="center"/>
    </xf>
    <xf numFmtId="2" fontId="30" fillId="0" borderId="0" xfId="6" applyNumberFormat="1" applyFont="1" applyFill="1" applyAlignment="1">
      <alignment horizontal="center" vertical="center" wrapText="1"/>
    </xf>
    <xf numFmtId="0" fontId="7" fillId="0" borderId="5" xfId="6" applyFont="1" applyFill="1" applyBorder="1" applyAlignment="1">
      <alignment horizontal="center" vertical="center" wrapText="1"/>
    </xf>
    <xf numFmtId="0" fontId="7" fillId="0" borderId="6" xfId="6" applyFont="1" applyFill="1" applyBorder="1" applyAlignment="1">
      <alignment horizontal="center" vertical="center" wrapText="1"/>
    </xf>
    <xf numFmtId="0" fontId="7" fillId="0" borderId="7" xfId="6" applyFont="1" applyFill="1" applyBorder="1" applyAlignment="1">
      <alignment horizontal="center" vertical="center" wrapText="1"/>
    </xf>
    <xf numFmtId="10" fontId="9" fillId="0" borderId="15" xfId="7" applyNumberFormat="1" applyFont="1" applyFill="1" applyBorder="1" applyAlignment="1">
      <alignment horizontal="center"/>
    </xf>
    <xf numFmtId="2" fontId="30" fillId="0" borderId="0" xfId="6" applyNumberFormat="1" applyFont="1" applyFill="1" applyAlignment="1">
      <alignment horizontal="center" vertical="center"/>
    </xf>
    <xf numFmtId="2" fontId="30" fillId="0" borderId="0" xfId="6" applyNumberFormat="1" applyFont="1" applyFill="1" applyAlignment="1">
      <alignment horizontal="center" vertical="center"/>
    </xf>
    <xf numFmtId="2" fontId="10" fillId="0" borderId="0" xfId="6" applyNumberFormat="1" applyFont="1" applyFill="1" applyAlignment="1">
      <alignment vertical="center" wrapText="1"/>
    </xf>
    <xf numFmtId="2" fontId="10" fillId="0" borderId="0" xfId="6" applyNumberFormat="1" applyFont="1" applyFill="1" applyAlignment="1">
      <alignment horizontal="left" vertical="center" wrapText="1"/>
    </xf>
    <xf numFmtId="171" fontId="10" fillId="0" borderId="0" xfId="8" applyFont="1" applyFill="1" applyBorder="1" applyAlignment="1" applyProtection="1">
      <alignment vertical="center"/>
    </xf>
    <xf numFmtId="1" fontId="9" fillId="0" borderId="5" xfId="6" applyNumberFormat="1" applyFont="1" applyFill="1" applyBorder="1" applyAlignment="1">
      <alignment horizontal="center" vertical="center"/>
    </xf>
    <xf numFmtId="1" fontId="9" fillId="0" borderId="6" xfId="6" applyNumberFormat="1" applyFont="1" applyFill="1" applyBorder="1" applyAlignment="1">
      <alignment horizontal="center" vertical="center"/>
    </xf>
    <xf numFmtId="1" fontId="9" fillId="0" borderId="7" xfId="6" applyNumberFormat="1" applyFont="1" applyFill="1" applyBorder="1" applyAlignment="1">
      <alignment horizontal="center" vertical="center"/>
    </xf>
    <xf numFmtId="0" fontId="7" fillId="0" borderId="9" xfId="6" applyFont="1" applyFill="1" applyBorder="1" applyAlignment="1">
      <alignment horizontal="right" vertical="center" wrapText="1"/>
    </xf>
    <xf numFmtId="0" fontId="7" fillId="0" borderId="10" xfId="6" applyFont="1" applyFill="1" applyBorder="1" applyAlignment="1">
      <alignment horizontal="right" vertical="center" wrapText="1"/>
    </xf>
    <xf numFmtId="0" fontId="7" fillId="0" borderId="11" xfId="6" applyFont="1" applyFill="1" applyBorder="1" applyAlignment="1">
      <alignment horizontal="right" vertical="center" wrapText="1"/>
    </xf>
    <xf numFmtId="2" fontId="10" fillId="0" borderId="0" xfId="6" applyNumberFormat="1" applyFont="1" applyFill="1" applyAlignment="1">
      <alignment vertical="center"/>
    </xf>
    <xf numFmtId="2" fontId="10" fillId="0" borderId="0" xfId="6" applyNumberFormat="1" applyFont="1" applyFill="1" applyAlignment="1">
      <alignment horizontal="left" vertical="center" wrapText="1"/>
    </xf>
    <xf numFmtId="0" fontId="10" fillId="0" borderId="0" xfId="6" applyFont="1" applyFill="1" applyAlignment="1">
      <alignment wrapText="1"/>
    </xf>
    <xf numFmtId="0" fontId="7" fillId="0" borderId="15" xfId="6" applyFont="1" applyFill="1" applyBorder="1" applyAlignment="1">
      <alignment vertical="center"/>
    </xf>
    <xf numFmtId="165" fontId="7" fillId="0" borderId="15" xfId="9" applyNumberFormat="1" applyFont="1" applyFill="1" applyBorder="1" applyAlignment="1">
      <alignment vertical="center" wrapText="1"/>
    </xf>
    <xf numFmtId="0" fontId="10" fillId="0" borderId="0" xfId="6" applyFont="1" applyFill="1"/>
    <xf numFmtId="0" fontId="10" fillId="0" borderId="0" xfId="6" applyFont="1" applyFill="1" applyAlignment="1">
      <alignment horizontal="left" wrapText="1"/>
    </xf>
    <xf numFmtId="2" fontId="10" fillId="0" borderId="0" xfId="6" applyNumberFormat="1" applyFont="1" applyFill="1" applyAlignment="1">
      <alignment horizontal="left" vertical="top" wrapText="1"/>
    </xf>
    <xf numFmtId="2" fontId="10" fillId="0" borderId="0" xfId="6" applyNumberFormat="1" applyFont="1" applyFill="1"/>
    <xf numFmtId="171" fontId="10" fillId="0" borderId="0" xfId="8" applyFont="1" applyFill="1" applyBorder="1"/>
    <xf numFmtId="44" fontId="7" fillId="0" borderId="15" xfId="9" applyFont="1" applyFill="1" applyBorder="1" applyAlignment="1">
      <alignment horizontal="center" vertical="center"/>
    </xf>
    <xf numFmtId="165" fontId="7" fillId="0" borderId="15" xfId="9" applyNumberFormat="1" applyFont="1" applyFill="1" applyBorder="1" applyAlignment="1">
      <alignment horizontal="center" vertical="center"/>
    </xf>
    <xf numFmtId="165" fontId="9" fillId="0" borderId="15" xfId="9" applyNumberFormat="1" applyFont="1" applyFill="1" applyBorder="1" applyAlignment="1">
      <alignment vertical="center" wrapText="1"/>
    </xf>
    <xf numFmtId="165" fontId="9" fillId="0" borderId="15" xfId="9" applyNumberFormat="1" applyFont="1" applyFill="1" applyBorder="1" applyAlignment="1">
      <alignment horizontal="right" vertical="center" wrapText="1"/>
    </xf>
    <xf numFmtId="165" fontId="7" fillId="0" borderId="15" xfId="9" applyNumberFormat="1" applyFont="1" applyFill="1" applyBorder="1" applyAlignment="1">
      <alignment horizontal="right" vertical="center"/>
    </xf>
    <xf numFmtId="2" fontId="10" fillId="0" borderId="0" xfId="6" applyNumberFormat="1" applyFont="1" applyFill="1" applyAlignment="1">
      <alignment horizontal="left" vertical="top" wrapText="1"/>
    </xf>
    <xf numFmtId="44" fontId="9" fillId="0" borderId="15" xfId="9" applyFont="1" applyFill="1" applyBorder="1" applyAlignment="1" applyProtection="1">
      <alignment horizontal="right" vertical="center"/>
    </xf>
    <xf numFmtId="14" fontId="9" fillId="0" borderId="15" xfId="6" applyNumberFormat="1" applyFont="1" applyFill="1" applyBorder="1" applyAlignment="1">
      <alignment horizontal="center" vertical="center"/>
    </xf>
    <xf numFmtId="44" fontId="9" fillId="0" borderId="15" xfId="9" applyFont="1" applyFill="1" applyBorder="1" applyAlignment="1">
      <alignment horizontal="right" vertical="center" wrapText="1"/>
    </xf>
    <xf numFmtId="165" fontId="7" fillId="0" borderId="15" xfId="9" applyNumberFormat="1" applyFont="1" applyFill="1" applyBorder="1" applyAlignment="1" applyProtection="1">
      <alignment horizontal="right" vertical="center"/>
    </xf>
    <xf numFmtId="14" fontId="9" fillId="0" borderId="15" xfId="6" applyNumberFormat="1" applyFont="1" applyFill="1" applyBorder="1" applyAlignment="1">
      <alignment horizontal="center" vertical="center"/>
    </xf>
    <xf numFmtId="9" fontId="9" fillId="0" borderId="15" xfId="10" applyFont="1" applyFill="1" applyBorder="1" applyAlignment="1" applyProtection="1">
      <alignment horizontal="center" vertical="center"/>
    </xf>
    <xf numFmtId="0" fontId="9" fillId="0" borderId="4" xfId="6" applyFont="1" applyFill="1" applyBorder="1" applyAlignment="1">
      <alignment horizontal="left" vertical="center" wrapText="1"/>
    </xf>
    <xf numFmtId="165" fontId="9" fillId="0" borderId="15" xfId="9" applyNumberFormat="1" applyFont="1" applyFill="1" applyBorder="1" applyAlignment="1" applyProtection="1">
      <alignment horizontal="right" vertical="center"/>
    </xf>
    <xf numFmtId="2" fontId="9" fillId="0" borderId="15" xfId="10" applyNumberFormat="1" applyFont="1" applyFill="1" applyBorder="1" applyAlignment="1" applyProtection="1">
      <alignment horizontal="center" vertical="center"/>
    </xf>
    <xf numFmtId="0" fontId="9" fillId="0" borderId="11" xfId="6" applyFont="1" applyFill="1" applyBorder="1" applyAlignment="1">
      <alignment horizontal="left" vertical="center" wrapText="1"/>
    </xf>
    <xf numFmtId="0" fontId="9" fillId="0" borderId="8" xfId="6" applyFont="1" applyFill="1" applyBorder="1" applyAlignment="1">
      <alignment horizontal="left" vertical="center" wrapText="1"/>
    </xf>
    <xf numFmtId="0" fontId="9" fillId="0" borderId="1" xfId="6" applyFont="1" applyFill="1" applyBorder="1" applyAlignment="1">
      <alignment vertical="center" wrapText="1"/>
    </xf>
    <xf numFmtId="0" fontId="9" fillId="0" borderId="14" xfId="6" applyFont="1" applyFill="1" applyBorder="1" applyAlignment="1">
      <alignment vertical="center" wrapText="1"/>
    </xf>
    <xf numFmtId="0" fontId="26" fillId="0" borderId="1" xfId="6" applyFont="1" applyFill="1" applyBorder="1" applyAlignment="1">
      <alignment vertical="top" wrapText="1"/>
    </xf>
    <xf numFmtId="0" fontId="26" fillId="0" borderId="14" xfId="6" applyFont="1" applyFill="1" applyBorder="1" applyAlignment="1">
      <alignment vertical="top" wrapText="1"/>
    </xf>
    <xf numFmtId="44" fontId="7" fillId="0" borderId="15" xfId="9" applyFont="1" applyFill="1" applyBorder="1" applyAlignment="1" applyProtection="1">
      <alignment horizontal="right" vertical="center"/>
    </xf>
    <xf numFmtId="165" fontId="31" fillId="0" borderId="15" xfId="9" applyNumberFormat="1" applyFont="1" applyFill="1" applyBorder="1" applyAlignment="1" applyProtection="1">
      <alignment horizontal="right" vertical="center"/>
    </xf>
    <xf numFmtId="0" fontId="26" fillId="0" borderId="15" xfId="11" applyFont="1" applyFill="1" applyBorder="1" applyAlignment="1">
      <alignment horizontal="left" vertical="center" wrapText="1"/>
    </xf>
    <xf numFmtId="165" fontId="9" fillId="0" borderId="7" xfId="9" applyNumberFormat="1" applyFont="1" applyFill="1" applyBorder="1" applyAlignment="1" applyProtection="1">
      <alignment vertical="center"/>
    </xf>
    <xf numFmtId="165" fontId="9" fillId="0" borderId="7" xfId="9" applyNumberFormat="1" applyFont="1" applyFill="1" applyBorder="1" applyAlignment="1" applyProtection="1">
      <alignment horizontal="right" vertical="center"/>
    </xf>
    <xf numFmtId="44" fontId="9" fillId="0" borderId="7" xfId="9" applyFont="1" applyFill="1" applyBorder="1" applyAlignment="1" applyProtection="1">
      <alignment horizontal="right" vertical="center"/>
    </xf>
    <xf numFmtId="44" fontId="7" fillId="0" borderId="7" xfId="9" applyFont="1" applyFill="1" applyBorder="1" applyAlignment="1" applyProtection="1">
      <alignment horizontal="right" vertical="center"/>
    </xf>
    <xf numFmtId="0" fontId="7" fillId="0" borderId="1" xfId="6" applyFont="1" applyFill="1" applyBorder="1" applyAlignment="1">
      <alignment horizontal="left" vertical="center" wrapText="1"/>
    </xf>
    <xf numFmtId="165" fontId="7" fillId="0" borderId="7" xfId="9" applyNumberFormat="1" applyFont="1" applyFill="1" applyBorder="1" applyAlignment="1">
      <alignment vertical="center" wrapText="1"/>
    </xf>
    <xf numFmtId="165" fontId="9" fillId="0" borderId="15" xfId="6" applyNumberFormat="1" applyFont="1" applyFill="1" applyBorder="1" applyAlignment="1">
      <alignment horizontal="center" vertical="center"/>
    </xf>
    <xf numFmtId="39" fontId="9" fillId="0" borderId="15" xfId="6" applyNumberFormat="1" applyFont="1" applyFill="1" applyBorder="1" applyAlignment="1">
      <alignment horizontal="center" vertical="center"/>
    </xf>
    <xf numFmtId="0" fontId="7" fillId="0" borderId="14" xfId="6" applyFont="1" applyFill="1" applyBorder="1" applyAlignment="1">
      <alignment horizontal="left" vertical="center" wrapText="1"/>
    </xf>
    <xf numFmtId="165" fontId="7" fillId="0" borderId="15" xfId="9" applyNumberFormat="1" applyFont="1" applyFill="1" applyBorder="1" applyAlignment="1">
      <alignment vertical="center" wrapText="1"/>
    </xf>
    <xf numFmtId="165" fontId="9" fillId="0" borderId="0" xfId="9" applyNumberFormat="1" applyFont="1" applyFill="1" applyBorder="1" applyAlignment="1">
      <alignment vertical="center"/>
    </xf>
    <xf numFmtId="44" fontId="9" fillId="0" borderId="0" xfId="9" applyFont="1" applyFill="1" applyBorder="1" applyAlignment="1" applyProtection="1">
      <alignment horizontal="right"/>
    </xf>
    <xf numFmtId="1" fontId="32" fillId="0" borderId="0" xfId="6" applyNumberFormat="1" applyFont="1" applyFill="1" applyAlignment="1">
      <alignment horizontal="right"/>
    </xf>
    <xf numFmtId="165" fontId="7" fillId="0" borderId="0" xfId="9" applyNumberFormat="1" applyFont="1" applyFill="1" applyBorder="1" applyAlignment="1" applyProtection="1">
      <alignment horizontal="right"/>
    </xf>
    <xf numFmtId="39" fontId="10" fillId="0" borderId="0" xfId="6" applyNumberFormat="1" applyFont="1" applyFill="1"/>
    <xf numFmtId="167" fontId="7" fillId="0" borderId="5" xfId="6" applyNumberFormat="1" applyFont="1" applyFill="1" applyBorder="1" applyAlignment="1">
      <alignment vertical="center"/>
    </xf>
    <xf numFmtId="165" fontId="7" fillId="0" borderId="7" xfId="9" applyNumberFormat="1" applyFont="1" applyFill="1" applyBorder="1" applyAlignment="1" applyProtection="1">
      <alignment horizontal="right" vertical="top"/>
    </xf>
    <xf numFmtId="2" fontId="7" fillId="0" borderId="7" xfId="6" applyNumberFormat="1" applyFont="1" applyFill="1" applyBorder="1" applyAlignment="1">
      <alignment horizontal="left" vertical="center"/>
    </xf>
    <xf numFmtId="0" fontId="7" fillId="0" borderId="12" xfId="6" applyFont="1" applyFill="1" applyBorder="1" applyAlignment="1">
      <alignment vertical="center" wrapText="1"/>
    </xf>
    <xf numFmtId="0" fontId="9" fillId="0" borderId="15" xfId="6" applyFont="1" applyFill="1" applyBorder="1" applyAlignment="1">
      <alignment vertical="top" wrapText="1"/>
    </xf>
    <xf numFmtId="167" fontId="9" fillId="0" borderId="15" xfId="6" applyNumberFormat="1" applyFont="1" applyFill="1" applyBorder="1" applyAlignment="1">
      <alignment horizontal="left" vertical="top" wrapText="1"/>
    </xf>
    <xf numFmtId="0" fontId="7" fillId="0" borderId="14" xfId="6" applyFont="1" applyFill="1" applyBorder="1" applyAlignment="1">
      <alignment horizontal="right" vertical="center"/>
    </xf>
    <xf numFmtId="0" fontId="7" fillId="0" borderId="7" xfId="9" applyNumberFormat="1" applyFont="1" applyFill="1" applyBorder="1" applyAlignment="1" applyProtection="1">
      <alignment horizontal="right" vertical="top"/>
    </xf>
    <xf numFmtId="0" fontId="7" fillId="0" borderId="9" xfId="6" applyFont="1" applyFill="1" applyBorder="1" applyAlignment="1">
      <alignment vertical="center" wrapText="1"/>
    </xf>
    <xf numFmtId="0" fontId="7" fillId="0" borderId="15" xfId="6" applyFont="1" applyFill="1" applyBorder="1" applyAlignment="1">
      <alignment horizontal="right" vertical="center"/>
    </xf>
    <xf numFmtId="0" fontId="9" fillId="0" borderId="12" xfId="6" applyFont="1" applyFill="1" applyBorder="1" applyAlignment="1">
      <alignment vertical="top" wrapText="1"/>
    </xf>
    <xf numFmtId="0" fontId="9" fillId="0" borderId="0" xfId="6" applyFont="1" applyFill="1" applyAlignment="1">
      <alignment vertical="top" wrapText="1"/>
    </xf>
    <xf numFmtId="0" fontId="9" fillId="0" borderId="13" xfId="6" applyFont="1" applyFill="1" applyBorder="1" applyAlignment="1">
      <alignment vertical="top" wrapText="1"/>
    </xf>
    <xf numFmtId="0" fontId="9" fillId="0" borderId="2" xfId="6" applyFont="1" applyFill="1" applyBorder="1" applyAlignment="1">
      <alignment horizontal="left" vertical="center"/>
    </xf>
    <xf numFmtId="0" fontId="9" fillId="0" borderId="3" xfId="6" applyFont="1" applyFill="1" applyBorder="1" applyAlignment="1">
      <alignment horizontal="left" vertical="center"/>
    </xf>
    <xf numFmtId="0" fontId="9" fillId="0" borderId="4" xfId="6" applyFont="1" applyFill="1" applyBorder="1" applyAlignment="1">
      <alignment horizontal="left" vertical="center"/>
    </xf>
    <xf numFmtId="0" fontId="7" fillId="0" borderId="15" xfId="9" applyNumberFormat="1" applyFont="1" applyFill="1" applyBorder="1" applyAlignment="1" applyProtection="1">
      <alignment horizontal="right" vertical="top"/>
    </xf>
    <xf numFmtId="0" fontId="9" fillId="0" borderId="9" xfId="6" applyFont="1" applyFill="1" applyBorder="1" applyAlignment="1">
      <alignment vertical="top" wrapText="1"/>
    </xf>
    <xf numFmtId="0" fontId="9" fillId="0" borderId="10" xfId="6" applyFont="1" applyFill="1" applyBorder="1" applyAlignment="1">
      <alignment vertical="top" wrapText="1"/>
    </xf>
    <xf numFmtId="0" fontId="9" fillId="0" borderId="11" xfId="6" applyFont="1" applyFill="1" applyBorder="1" applyAlignment="1">
      <alignment vertical="top" wrapText="1"/>
    </xf>
    <xf numFmtId="0" fontId="9" fillId="0" borderId="9" xfId="6" applyFont="1" applyFill="1" applyBorder="1" applyAlignment="1">
      <alignment horizontal="left" vertical="center"/>
    </xf>
    <xf numFmtId="0" fontId="9" fillId="0" borderId="10" xfId="6" applyFont="1" applyFill="1" applyBorder="1" applyAlignment="1">
      <alignment horizontal="left" vertical="center"/>
    </xf>
    <xf numFmtId="0" fontId="9" fillId="0" borderId="11" xfId="6" applyFont="1" applyFill="1" applyBorder="1" applyAlignment="1">
      <alignment horizontal="left" vertical="center"/>
    </xf>
    <xf numFmtId="0" fontId="9" fillId="0" borderId="2" xfId="6" applyFont="1" applyFill="1" applyBorder="1" applyAlignment="1">
      <alignment vertical="center" wrapText="1"/>
    </xf>
    <xf numFmtId="0" fontId="9" fillId="0" borderId="3" xfId="6" applyFont="1" applyFill="1" applyBorder="1" applyAlignment="1">
      <alignment vertical="center" wrapText="1"/>
    </xf>
    <xf numFmtId="0" fontId="9" fillId="0" borderId="4" xfId="6" applyFont="1" applyFill="1" applyBorder="1" applyAlignment="1">
      <alignment vertical="center" wrapText="1"/>
    </xf>
    <xf numFmtId="0" fontId="9" fillId="0" borderId="9" xfId="6" applyFont="1" applyFill="1" applyBorder="1" applyAlignment="1">
      <alignment vertical="center" wrapText="1"/>
    </xf>
    <xf numFmtId="0" fontId="9" fillId="0" borderId="10" xfId="6" applyFont="1" applyFill="1" applyBorder="1" applyAlignment="1">
      <alignment vertical="center" wrapText="1"/>
    </xf>
    <xf numFmtId="0" fontId="9" fillId="0" borderId="11" xfId="6" applyFont="1" applyFill="1" applyBorder="1" applyAlignment="1">
      <alignment vertical="center" wrapText="1"/>
    </xf>
    <xf numFmtId="170" fontId="7" fillId="0" borderId="2" xfId="6" applyNumberFormat="1" applyFont="1" applyFill="1" applyBorder="1" applyAlignment="1">
      <alignment horizontal="left" vertical="top"/>
    </xf>
    <xf numFmtId="170" fontId="7" fillId="0" borderId="3" xfId="6" applyNumberFormat="1" applyFont="1" applyFill="1" applyBorder="1" applyAlignment="1">
      <alignment horizontal="left" vertical="top"/>
    </xf>
    <xf numFmtId="170" fontId="7" fillId="0" borderId="4" xfId="6" applyNumberFormat="1" applyFont="1" applyFill="1" applyBorder="1" applyAlignment="1">
      <alignment horizontal="left" vertical="top"/>
    </xf>
    <xf numFmtId="0" fontId="9" fillId="0" borderId="15" xfId="6" applyFont="1" applyFill="1" applyBorder="1" applyAlignment="1">
      <alignment vertical="center"/>
    </xf>
    <xf numFmtId="170" fontId="7" fillId="0" borderId="12" xfId="6" applyNumberFormat="1" applyFont="1" applyFill="1" applyBorder="1" applyAlignment="1">
      <alignment horizontal="left" vertical="top"/>
    </xf>
    <xf numFmtId="170" fontId="7" fillId="0" borderId="0" xfId="6" applyNumberFormat="1" applyFont="1" applyFill="1" applyAlignment="1">
      <alignment horizontal="left" vertical="top"/>
    </xf>
    <xf numFmtId="170" fontId="7" fillId="0" borderId="13" xfId="6" applyNumberFormat="1" applyFont="1" applyFill="1" applyBorder="1" applyAlignment="1">
      <alignment horizontal="left" vertical="top"/>
    </xf>
    <xf numFmtId="0" fontId="7" fillId="0" borderId="1" xfId="6" applyFont="1" applyFill="1" applyBorder="1" applyAlignment="1">
      <alignment vertical="center" wrapText="1"/>
    </xf>
    <xf numFmtId="0" fontId="7" fillId="0" borderId="14" xfId="6" applyFont="1" applyFill="1" applyBorder="1" applyAlignment="1">
      <alignment vertical="center" wrapText="1"/>
    </xf>
    <xf numFmtId="0" fontId="9" fillId="0" borderId="2" xfId="6" applyFont="1" applyFill="1" applyBorder="1" applyAlignment="1">
      <alignment vertical="center"/>
    </xf>
    <xf numFmtId="0" fontId="9" fillId="0" borderId="3" xfId="6" applyFont="1" applyFill="1" applyBorder="1" applyAlignment="1">
      <alignment vertical="center"/>
    </xf>
    <xf numFmtId="0" fontId="9" fillId="0" borderId="4" xfId="6" applyFont="1" applyFill="1" applyBorder="1" applyAlignment="1">
      <alignment vertical="center"/>
    </xf>
    <xf numFmtId="0" fontId="9" fillId="0" borderId="9" xfId="6" applyFont="1" applyFill="1" applyBorder="1" applyAlignment="1">
      <alignment vertical="center"/>
    </xf>
    <xf numFmtId="0" fontId="9" fillId="0" borderId="10" xfId="6" applyFont="1" applyFill="1" applyBorder="1" applyAlignment="1">
      <alignment vertical="center"/>
    </xf>
    <xf numFmtId="0" fontId="9" fillId="0" borderId="11" xfId="6" applyFont="1" applyFill="1" applyBorder="1" applyAlignment="1">
      <alignment vertical="center"/>
    </xf>
    <xf numFmtId="170" fontId="7" fillId="0" borderId="9" xfId="6" applyNumberFormat="1" applyFont="1" applyFill="1" applyBorder="1" applyAlignment="1">
      <alignment horizontal="left" vertical="top"/>
    </xf>
    <xf numFmtId="170" fontId="7" fillId="0" borderId="10" xfId="6" applyNumberFormat="1" applyFont="1" applyFill="1" applyBorder="1" applyAlignment="1">
      <alignment horizontal="left" vertical="top"/>
    </xf>
    <xf numFmtId="170" fontId="7" fillId="0" borderId="11" xfId="6" applyNumberFormat="1" applyFont="1" applyFill="1" applyBorder="1" applyAlignment="1">
      <alignment horizontal="left" vertical="top"/>
    </xf>
    <xf numFmtId="0" fontId="29" fillId="0" borderId="0" xfId="11" applyFont="1" applyFill="1"/>
    <xf numFmtId="0" fontId="7" fillId="0" borderId="5" xfId="6" applyFont="1" applyFill="1" applyBorder="1" applyAlignment="1">
      <alignment horizontal="left" vertical="center" wrapText="1"/>
    </xf>
    <xf numFmtId="0" fontId="7" fillId="0" borderId="6" xfId="6" applyFont="1" applyFill="1" applyBorder="1" applyAlignment="1">
      <alignment horizontal="left" vertical="center" wrapText="1"/>
    </xf>
    <xf numFmtId="0" fontId="7" fillId="0" borderId="7" xfId="6" applyFont="1" applyFill="1" applyBorder="1" applyAlignment="1">
      <alignment horizontal="left" vertical="center" wrapText="1"/>
    </xf>
    <xf numFmtId="0" fontId="7" fillId="0" borderId="1" xfId="6" applyFont="1" applyFill="1" applyBorder="1" applyAlignment="1">
      <alignment horizontal="center" vertical="center" wrapText="1"/>
    </xf>
    <xf numFmtId="0" fontId="7" fillId="0" borderId="14" xfId="6" applyFont="1" applyFill="1" applyBorder="1" applyAlignment="1">
      <alignment horizontal="center" vertical="center" wrapText="1"/>
    </xf>
    <xf numFmtId="0" fontId="7" fillId="0" borderId="1" xfId="6" applyFont="1" applyFill="1" applyBorder="1" applyAlignment="1">
      <alignment horizontal="center" vertical="center"/>
    </xf>
    <xf numFmtId="0" fontId="7" fillId="0" borderId="14" xfId="6" applyFont="1" applyFill="1" applyBorder="1" applyAlignment="1">
      <alignment horizontal="center" vertical="center"/>
    </xf>
    <xf numFmtId="9" fontId="9" fillId="0" borderId="1" xfId="10" applyFont="1" applyFill="1" applyBorder="1" applyAlignment="1" applyProtection="1">
      <alignment horizontal="center" vertical="center"/>
    </xf>
    <xf numFmtId="9" fontId="9" fillId="0" borderId="14" xfId="10" applyFont="1" applyFill="1" applyBorder="1" applyAlignment="1" applyProtection="1">
      <alignment horizontal="center" vertical="center"/>
    </xf>
  </cellXfs>
  <cellStyles count="24">
    <cellStyle name="Millares 2" xfId="12"/>
    <cellStyle name="Millares 3" xfId="13"/>
    <cellStyle name="Millares 4" xfId="21"/>
    <cellStyle name="Moneda" xfId="3" builtinId="4"/>
    <cellStyle name="Moneda [0] 2" xfId="17"/>
    <cellStyle name="Moneda [0] 3" xfId="19"/>
    <cellStyle name="Moneda [0] 4" xfId="20"/>
    <cellStyle name="Moneda 2" xfId="5"/>
    <cellStyle name="Moneda 2 2" xfId="8"/>
    <cellStyle name="Moneda 3" xfId="9"/>
    <cellStyle name="Moneda 3 2" xfId="14"/>
    <cellStyle name="Moneda 4" xfId="22"/>
    <cellStyle name="Normal" xfId="0" builtinId="0"/>
    <cellStyle name="Normal 2" xfId="1"/>
    <cellStyle name="Normal 2 2" xfId="6"/>
    <cellStyle name="Normal 3" xfId="11"/>
    <cellStyle name="Normal 3 2" xfId="16"/>
    <cellStyle name="Normal 4" xfId="18"/>
    <cellStyle name="Porcentaje" xfId="4" builtinId="5"/>
    <cellStyle name="Porcentaje 2" xfId="2"/>
    <cellStyle name="Porcentaje 2 2" xfId="7"/>
    <cellStyle name="Porcentaje 3" xfId="10"/>
    <cellStyle name="Porcentaje 3 2" xfId="15"/>
    <cellStyle name="Porcentaje 4"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www.wps.cn/officeDocument/2020/cellImage" Target="NUL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12</xdr:col>
      <xdr:colOff>415331</xdr:colOff>
      <xdr:row>0</xdr:row>
      <xdr:rowOff>12650</xdr:rowOff>
    </xdr:from>
    <xdr:to>
      <xdr:col>13</xdr:col>
      <xdr:colOff>668163</xdr:colOff>
      <xdr:row>3</xdr:row>
      <xdr:rowOff>189755</xdr:rowOff>
    </xdr:to>
    <xdr:pic>
      <xdr:nvPicPr>
        <xdr:cNvPr id="2" name="Imagen 1" descr="CAPITA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6590168" y="14883"/>
          <a:ext cx="1015008" cy="1015008"/>
        </a:xfrm>
        <a:prstGeom prst="rect">
          <a:avLst/>
        </a:prstGeom>
        <a:noFill/>
        <a:ln w="9525" cap="flat" cmpd="sng">
          <a:noFill/>
          <a:prstDash val="solid"/>
          <a:miter/>
        </a:ln>
        <a:effectLst/>
      </xdr:spPr>
    </xdr:pic>
    <xdr:clientData/>
  </xdr:twoCellAnchor>
  <xdr:twoCellAnchor>
    <xdr:from>
      <xdr:col>12</xdr:col>
      <xdr:colOff>415331</xdr:colOff>
      <xdr:row>0</xdr:row>
      <xdr:rowOff>12650</xdr:rowOff>
    </xdr:from>
    <xdr:to>
      <xdr:col>13</xdr:col>
      <xdr:colOff>668163</xdr:colOff>
      <xdr:row>3</xdr:row>
      <xdr:rowOff>189755</xdr:rowOff>
    </xdr:to>
    <xdr:pic>
      <xdr:nvPicPr>
        <xdr:cNvPr id="3" name="Imagen 1" descr="CAPITAL">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rcRect/>
        <a:stretch>
          <a:fillRect/>
        </a:stretch>
      </xdr:blipFill>
      <xdr:spPr>
        <a:xfrm>
          <a:off x="16590168" y="14883"/>
          <a:ext cx="1015008" cy="1015008"/>
        </a:xfrm>
        <a:prstGeom prst="rect">
          <a:avLst/>
        </a:prstGeom>
        <a:noFill/>
        <a:ln w="9525" cap="flat" cmpd="sng">
          <a:noFill/>
          <a:prstDash val="solid"/>
          <a:miter/>
        </a:ln>
        <a:effectLst/>
      </xdr:spPr>
    </xdr:pic>
    <xdr:clientData/>
  </xdr:twoCellAnchor>
  <xdr:twoCellAnchor>
    <xdr:from>
      <xdr:col>0</xdr:col>
      <xdr:colOff>434621</xdr:colOff>
      <xdr:row>0</xdr:row>
      <xdr:rowOff>75902</xdr:rowOff>
    </xdr:from>
    <xdr:to>
      <xdr:col>2</xdr:col>
      <xdr:colOff>0</xdr:colOff>
      <xdr:row>4</xdr:row>
      <xdr:rowOff>0</xdr:rowOff>
    </xdr:to>
    <xdr:pic>
      <xdr:nvPicPr>
        <xdr:cNvPr id="4" name="_x0000_s10243" descr=" ">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rcRect/>
        <a:stretch>
          <a:fillRect/>
        </a:stretch>
      </xdr:blipFill>
      <xdr:spPr>
        <a:xfrm>
          <a:off x="434920" y="75892"/>
          <a:ext cx="5199360" cy="686011"/>
        </a:xfrm>
        <a:prstGeom prst="rect">
          <a:avLst/>
        </a:prstGeom>
        <a:solidFill>
          <a:srgbClr val="FFFFFF"/>
        </a:solidFill>
        <a:ln w="9525" cap="flat" cmpd="sng">
          <a:solidFill>
            <a:srgbClr val="000000"/>
          </a:solidFill>
          <a:prstDash val="solid"/>
          <a:round/>
        </a:ln>
        <a:effectLst/>
      </xdr:spPr>
    </xdr:pic>
    <xdr:clientData/>
  </xdr:twoCellAnchor>
  <xdr:twoCellAnchor>
    <xdr:from>
      <xdr:col>0</xdr:col>
      <xdr:colOff>434621</xdr:colOff>
      <xdr:row>0</xdr:row>
      <xdr:rowOff>75902</xdr:rowOff>
    </xdr:from>
    <xdr:to>
      <xdr:col>2</xdr:col>
      <xdr:colOff>0</xdr:colOff>
      <xdr:row>4</xdr:row>
      <xdr:rowOff>0</xdr:rowOff>
    </xdr:to>
    <xdr:pic>
      <xdr:nvPicPr>
        <xdr:cNvPr id="5" name="_x0000_s10244" descr=" ">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rcRect/>
        <a:stretch>
          <a:fillRect/>
        </a:stretch>
      </xdr:blipFill>
      <xdr:spPr>
        <a:xfrm>
          <a:off x="434920" y="75892"/>
          <a:ext cx="5199360" cy="686011"/>
        </a:xfrm>
        <a:prstGeom prst="rect">
          <a:avLst/>
        </a:prstGeom>
        <a:solidFill>
          <a:srgbClr val="FFFFFF"/>
        </a:solidFill>
        <a:ln w="9525" cap="flat" cmpd="sng">
          <a:solidFill>
            <a:srgbClr val="000000"/>
          </a:solidFill>
          <a:prstDash val="solid"/>
          <a:round/>
        </a:ln>
        <a:effectLst/>
      </xdr:spPr>
    </xdr:pic>
    <xdr:clientData/>
  </xdr:twoCellAnchor>
  <xdr:twoCellAnchor editAs="oneCell">
    <xdr:from>
      <xdr:col>10</xdr:col>
      <xdr:colOff>353788</xdr:colOff>
      <xdr:row>57</xdr:row>
      <xdr:rowOff>435429</xdr:rowOff>
    </xdr:from>
    <xdr:to>
      <xdr:col>13</xdr:col>
      <xdr:colOff>566329</xdr:colOff>
      <xdr:row>63</xdr:row>
      <xdr:rowOff>517072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397109" y="17145000"/>
          <a:ext cx="3437433" cy="1673679"/>
        </a:xfrm>
        <a:prstGeom prst="rect">
          <a:avLst/>
        </a:prstGeom>
      </xdr:spPr>
    </xdr:pic>
    <xdr:clientData/>
  </xdr:twoCellAnchor>
  <xdr:twoCellAnchor editAs="oneCell">
    <xdr:from>
      <xdr:col>11</xdr:col>
      <xdr:colOff>190500</xdr:colOff>
      <xdr:row>42</xdr:row>
      <xdr:rowOff>54429</xdr:rowOff>
    </xdr:from>
    <xdr:to>
      <xdr:col>13</xdr:col>
      <xdr:colOff>244928</xdr:colOff>
      <xdr:row>46</xdr:row>
      <xdr:rowOff>50074</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866679" y="12123965"/>
          <a:ext cx="2081892" cy="1165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219075</xdr:colOff>
          <xdr:row>0</xdr:row>
          <xdr:rowOff>171450</xdr:rowOff>
        </xdr:from>
        <xdr:to>
          <xdr:col>0</xdr:col>
          <xdr:colOff>3819525</xdr:colOff>
          <xdr:row>3</xdr:row>
          <xdr:rowOff>142875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28718" y="14883"/>
          <a:ext cx="1767483" cy="1310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476250</xdr:colOff>
      <xdr:row>57</xdr:row>
      <xdr:rowOff>190500</xdr:rowOff>
    </xdr:from>
    <xdr:to>
      <xdr:col>12</xdr:col>
      <xdr:colOff>704850</xdr:colOff>
      <xdr:row>60</xdr:row>
      <xdr:rowOff>266700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611850" y="16611600"/>
          <a:ext cx="1905000" cy="106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600075</xdr:colOff>
          <xdr:row>0</xdr:row>
          <xdr:rowOff>114300</xdr:rowOff>
        </xdr:from>
        <xdr:to>
          <xdr:col>0</xdr:col>
          <xdr:colOff>4314825</xdr:colOff>
          <xdr:row>3</xdr:row>
          <xdr:rowOff>76200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499545</xdr:colOff>
      <xdr:row>0</xdr:row>
      <xdr:rowOff>66550</xdr:rowOff>
    </xdr:from>
    <xdr:to>
      <xdr:col>13</xdr:col>
      <xdr:colOff>538370</xdr:colOff>
      <xdr:row>3</xdr:row>
      <xdr:rowOff>118804</xdr:rowOff>
    </xdr:to>
    <xdr:pic>
      <xdr:nvPicPr>
        <xdr:cNvPr id="3" name="Imagen 2"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16270" y="66550"/>
          <a:ext cx="3953600" cy="1433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4" name="Imagen 1" descr="CAPIT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3443" y="14883"/>
          <a:ext cx="4167783"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0</xdr:col>
          <xdr:colOff>4438650</xdr:colOff>
          <xdr:row>3</xdr:row>
          <xdr:rowOff>161925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6" name="Imagen 1" descr="CAPITAL">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3443" y="14883"/>
          <a:ext cx="4167783"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989214</xdr:colOff>
      <xdr:row>44</xdr:row>
      <xdr:rowOff>99753</xdr:rowOff>
    </xdr:from>
    <xdr:to>
      <xdr:col>11</xdr:col>
      <xdr:colOff>662767</xdr:colOff>
      <xdr:row>47</xdr:row>
      <xdr:rowOff>79675</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34089" y="12834678"/>
          <a:ext cx="1692853" cy="818122"/>
        </a:xfrm>
        <a:prstGeom prst="rect">
          <a:avLst/>
        </a:prstGeom>
      </xdr:spPr>
    </xdr:pic>
    <xdr:clientData/>
  </xdr:twoCellAnchor>
  <xdr:twoCellAnchor editAs="oneCell">
    <xdr:from>
      <xdr:col>10</xdr:col>
      <xdr:colOff>171450</xdr:colOff>
      <xdr:row>42</xdr:row>
      <xdr:rowOff>38100</xdr:rowOff>
    </xdr:from>
    <xdr:to>
      <xdr:col>11</xdr:col>
      <xdr:colOff>442071</xdr:colOff>
      <xdr:row>44</xdr:row>
      <xdr:rowOff>6549</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stretch>
          <a:fillRect/>
        </a:stretch>
      </xdr:blipFill>
      <xdr:spPr>
        <a:xfrm>
          <a:off x="17478375" y="11487150"/>
          <a:ext cx="1280271" cy="8352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95343" y="14883"/>
          <a:ext cx="1481733"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142875</xdr:colOff>
          <xdr:row>0</xdr:row>
          <xdr:rowOff>76200</xdr:rowOff>
        </xdr:from>
        <xdr:to>
          <xdr:col>0</xdr:col>
          <xdr:colOff>4314825</xdr:colOff>
          <xdr:row>3</xdr:row>
          <xdr:rowOff>161925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4" name="Imagen 1" descr="CAPITAL">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95343" y="14883"/>
          <a:ext cx="1481733"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5" name="Imagen 4" descr="CAPITAL">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95343" y="14883"/>
          <a:ext cx="1481733"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142875</xdr:colOff>
          <xdr:row>0</xdr:row>
          <xdr:rowOff>76200</xdr:rowOff>
        </xdr:from>
        <xdr:to>
          <xdr:col>0</xdr:col>
          <xdr:colOff>4314825</xdr:colOff>
          <xdr:row>3</xdr:row>
          <xdr:rowOff>161925</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7" name="Imagen 1" descr="CAPITAL">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95343" y="14883"/>
          <a:ext cx="1481733"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831273</xdr:colOff>
      <xdr:row>70</xdr:row>
      <xdr:rowOff>129886</xdr:rowOff>
    </xdr:from>
    <xdr:to>
      <xdr:col>13</xdr:col>
      <xdr:colOff>381000</xdr:colOff>
      <xdr:row>75</xdr:row>
      <xdr:rowOff>86591</xdr:rowOff>
    </xdr:to>
    <xdr:pic>
      <xdr:nvPicPr>
        <xdr:cNvPr id="8" name="7 Imagen">
          <a:extLst>
            <a:ext uri="{FF2B5EF4-FFF2-40B4-BE49-F238E27FC236}">
              <a16:creationId xmlns:a16="http://schemas.microsoft.com/office/drawing/2014/main" id="{00000000-0008-0000-0600-000008000000}"/>
            </a:ext>
          </a:extLst>
        </xdr:cNvPr>
        <xdr:cNvPicPr/>
      </xdr:nvPicPr>
      <xdr:blipFill rotWithShape="1">
        <a:blip xmlns:r="http://schemas.openxmlformats.org/officeDocument/2006/relationships" r:embed="rId2"/>
        <a:srcRect l="9003" t="41087" r="68915" b="25680"/>
        <a:stretch/>
      </xdr:blipFill>
      <xdr:spPr bwMode="auto">
        <a:xfrm>
          <a:off x="17757198" y="16922461"/>
          <a:ext cx="2379518" cy="95250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5334000</xdr:colOff>
          <xdr:row>3</xdr:row>
          <xdr:rowOff>238125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2" descr="CAPIT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47543" y="14883"/>
          <a:ext cx="1186458" cy="1167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4886325</xdr:colOff>
          <xdr:row>2</xdr:row>
          <xdr:rowOff>200025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800-000002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5" name="Imagen 1" descr="CAPITAL">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47543" y="14883"/>
          <a:ext cx="1186458" cy="1167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d46cc1f5e1f55f3/Documentos/GOBIERNO%20IBAGUE%202023/planeacion%202023/III%20INFORME%20DE%20GESTION/INSTRUMENTOS%20DE%20PLANEACION/PLANES%20DE%20ACCION%2030%20SEP/Ejecuci&#243;n%20Gastos%2030%20Septiembre%202023%20GOBIER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XA%20AMAYA/OneDrive/Documentos/GOBIERNO%20IBAGUE%202023/planeacion%202023/III%20INFORME%20DE%20GESTION/POAI%2030%20SE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2d46cc1f5e1f55f3/Documentos/GOBIERNO%20IBAGUE%202023/PPTO%202023/Informaci&#243;n%20proyectos%20SECGOB%20presetaci&#243;n%20del%201%20de%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48">
          <cell r="M48">
            <v>12191700887</v>
          </cell>
        </row>
        <row r="51">
          <cell r="M51">
            <v>2403408872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OAI 2023"/>
    </sheetNames>
    <sheetDataSet>
      <sheetData sheetId="0">
        <row r="52">
          <cell r="AC52">
            <v>1116292985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presupuestal"/>
      <sheetName val="Proyectos por iniciar"/>
      <sheetName val="Proyectos en ejecución "/>
    </sheetNames>
    <sheetDataSet>
      <sheetData sheetId="0">
        <row r="15">
          <cell r="D15">
            <v>2047908872</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5.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3.bin"/><Relationship Id="rId5" Type="http://schemas.openxmlformats.org/officeDocument/2006/relationships/image" Target="../media/image5.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oleObject" Target="../embeddings/oleObject5.bin"/><Relationship Id="rId5" Type="http://schemas.openxmlformats.org/officeDocument/2006/relationships/image" Target="../media/image5.emf"/><Relationship Id="rId4" Type="http://schemas.openxmlformats.org/officeDocument/2006/relationships/oleObject" Target="../embeddings/oleObject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oleObject" Target="../embeddings/oleObject7.bin"/><Relationship Id="rId5" Type="http://schemas.openxmlformats.org/officeDocument/2006/relationships/image" Target="../media/image5.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topLeftCell="B20" zoomScale="70" zoomScaleNormal="70" workbookViewId="0">
      <selection activeCell="N39" sqref="N39:N40"/>
    </sheetView>
  </sheetViews>
  <sheetFormatPr baseColWidth="10" defaultColWidth="11.42578125" defaultRowHeight="15"/>
  <cols>
    <col min="1" max="1" width="64" style="126" customWidth="1"/>
    <col min="2" max="2" width="16.5703125" style="126" customWidth="1"/>
    <col min="3" max="3" width="23" style="176" customWidth="1"/>
    <col min="4" max="4" width="19.5703125" style="126" customWidth="1"/>
    <col min="5" max="5" width="24.5703125" style="177" customWidth="1"/>
    <col min="6" max="6" width="26" style="177" customWidth="1"/>
    <col min="7" max="7" width="16.28515625" style="126" customWidth="1"/>
    <col min="8" max="8" width="14.7109375" style="126" customWidth="1"/>
    <col min="9" max="9" width="23" style="126" customWidth="1"/>
    <col min="10" max="10" width="16" style="126" customWidth="1"/>
    <col min="11" max="11" width="18" style="126" customWidth="1"/>
    <col min="12" max="12" width="14.42578125" style="126" customWidth="1"/>
    <col min="13" max="13" width="15.85546875" style="126" customWidth="1"/>
    <col min="14" max="14" width="14.5703125" style="126" customWidth="1"/>
    <col min="15" max="16384" width="11.42578125" style="126"/>
  </cols>
  <sheetData>
    <row r="1" spans="1:14" ht="15.75">
      <c r="A1" s="348"/>
      <c r="B1" s="357" t="s">
        <v>726</v>
      </c>
      <c r="C1" s="358"/>
      <c r="D1" s="358"/>
      <c r="E1" s="358"/>
      <c r="F1" s="358"/>
      <c r="G1" s="358"/>
      <c r="H1" s="359"/>
      <c r="I1" s="329" t="s">
        <v>727</v>
      </c>
      <c r="J1" s="330"/>
      <c r="K1" s="330"/>
      <c r="L1" s="331"/>
      <c r="M1" s="427"/>
      <c r="N1" s="428"/>
    </row>
    <row r="2" spans="1:14" ht="15.75">
      <c r="A2" s="349"/>
      <c r="B2" s="360"/>
      <c r="C2" s="361"/>
      <c r="D2" s="361"/>
      <c r="E2" s="361"/>
      <c r="F2" s="361"/>
      <c r="G2" s="361"/>
      <c r="H2" s="362"/>
      <c r="I2" s="329" t="s">
        <v>728</v>
      </c>
      <c r="J2" s="330"/>
      <c r="K2" s="330"/>
      <c r="L2" s="331"/>
      <c r="M2" s="429"/>
      <c r="N2" s="430"/>
    </row>
    <row r="3" spans="1:14" ht="15.75">
      <c r="A3" s="349"/>
      <c r="B3" s="357" t="s">
        <v>729</v>
      </c>
      <c r="C3" s="358"/>
      <c r="D3" s="358"/>
      <c r="E3" s="358"/>
      <c r="F3" s="358"/>
      <c r="G3" s="358"/>
      <c r="H3" s="359"/>
      <c r="I3" s="329" t="s">
        <v>730</v>
      </c>
      <c r="J3" s="330"/>
      <c r="K3" s="330"/>
      <c r="L3" s="331"/>
      <c r="M3" s="429"/>
      <c r="N3" s="430"/>
    </row>
    <row r="4" spans="1:14" ht="15.75">
      <c r="A4" s="350"/>
      <c r="B4" s="360"/>
      <c r="C4" s="361"/>
      <c r="D4" s="361"/>
      <c r="E4" s="361"/>
      <c r="F4" s="361"/>
      <c r="G4" s="361"/>
      <c r="H4" s="362"/>
      <c r="I4" s="329" t="s">
        <v>731</v>
      </c>
      <c r="J4" s="330"/>
      <c r="K4" s="330"/>
      <c r="L4" s="331"/>
      <c r="M4" s="431"/>
      <c r="N4" s="432"/>
    </row>
    <row r="5" spans="1:14">
      <c r="A5" s="439"/>
      <c r="B5" s="439"/>
      <c r="C5" s="439"/>
      <c r="D5" s="439"/>
      <c r="E5" s="439"/>
      <c r="F5" s="439"/>
      <c r="G5" s="439"/>
      <c r="H5" s="439"/>
      <c r="I5" s="439"/>
      <c r="J5" s="439"/>
      <c r="K5" s="439"/>
      <c r="L5" s="439"/>
      <c r="M5" s="439"/>
      <c r="N5" s="439"/>
    </row>
    <row r="6" spans="1:14" ht="36.75" customHeight="1">
      <c r="A6" s="329" t="s">
        <v>732</v>
      </c>
      <c r="B6" s="330"/>
      <c r="C6" s="330"/>
      <c r="D6" s="330"/>
      <c r="E6" s="330"/>
      <c r="F6" s="330"/>
      <c r="G6" s="330"/>
      <c r="H6" s="330"/>
      <c r="I6" s="330"/>
      <c r="J6" s="330"/>
      <c r="K6" s="330"/>
      <c r="L6" s="330"/>
      <c r="M6" s="330"/>
      <c r="N6" s="331"/>
    </row>
    <row r="7" spans="1:14" ht="40.5" customHeight="1">
      <c r="A7" s="127" t="s">
        <v>47</v>
      </c>
      <c r="B7" s="441" t="s">
        <v>733</v>
      </c>
      <c r="C7" s="379"/>
      <c r="D7" s="379"/>
      <c r="E7" s="379"/>
      <c r="F7" s="379"/>
      <c r="G7" s="379"/>
      <c r="H7" s="379"/>
      <c r="I7" s="379"/>
      <c r="J7" s="379"/>
      <c r="K7" s="379"/>
      <c r="L7" s="379"/>
      <c r="M7" s="379"/>
      <c r="N7" s="379"/>
    </row>
    <row r="8" spans="1:14" ht="33" customHeight="1">
      <c r="A8" s="128" t="s">
        <v>29</v>
      </c>
      <c r="B8" s="421" t="s">
        <v>31</v>
      </c>
      <c r="C8" s="422"/>
      <c r="D8" s="422"/>
      <c r="E8" s="422"/>
      <c r="F8" s="423"/>
      <c r="G8" s="384"/>
      <c r="H8" s="385"/>
      <c r="I8" s="386"/>
      <c r="J8" s="436" t="s">
        <v>28</v>
      </c>
      <c r="K8" s="437"/>
      <c r="L8" s="437"/>
      <c r="M8" s="437"/>
      <c r="N8" s="438"/>
    </row>
    <row r="9" spans="1:14" ht="51.75" customHeight="1">
      <c r="A9" s="129" t="s">
        <v>27</v>
      </c>
      <c r="B9" s="422" t="s">
        <v>32</v>
      </c>
      <c r="C9" s="422"/>
      <c r="D9" s="422"/>
      <c r="E9" s="422"/>
      <c r="F9" s="423"/>
      <c r="G9" s="372"/>
      <c r="H9" s="373"/>
      <c r="I9" s="374"/>
      <c r="J9" s="37" t="s">
        <v>26</v>
      </c>
      <c r="K9" s="433" t="s">
        <v>25</v>
      </c>
      <c r="L9" s="433"/>
      <c r="M9" s="433"/>
      <c r="N9" s="37" t="s">
        <v>24</v>
      </c>
    </row>
    <row r="10" spans="1:14" ht="39" customHeight="1">
      <c r="A10" s="130" t="s">
        <v>23</v>
      </c>
      <c r="B10" s="366" t="s">
        <v>33</v>
      </c>
      <c r="C10" s="367"/>
      <c r="D10" s="367"/>
      <c r="E10" s="367"/>
      <c r="F10" s="368"/>
      <c r="G10" s="372"/>
      <c r="H10" s="373"/>
      <c r="I10" s="374"/>
      <c r="J10" s="131"/>
      <c r="K10" s="424"/>
      <c r="L10" s="425"/>
      <c r="M10" s="426"/>
      <c r="N10" s="132"/>
    </row>
    <row r="11" spans="1:14" ht="51.75" customHeight="1">
      <c r="A11" s="130" t="s">
        <v>22</v>
      </c>
      <c r="B11" s="366" t="s">
        <v>30</v>
      </c>
      <c r="C11" s="367"/>
      <c r="D11" s="367"/>
      <c r="E11" s="367"/>
      <c r="F11" s="368"/>
      <c r="G11" s="372"/>
      <c r="H11" s="373"/>
      <c r="I11" s="374"/>
      <c r="J11" s="133"/>
      <c r="K11" s="312"/>
      <c r="L11" s="313"/>
      <c r="M11" s="314"/>
      <c r="N11" s="132"/>
    </row>
    <row r="12" spans="1:14" ht="39" customHeight="1">
      <c r="A12" s="134" t="s">
        <v>21</v>
      </c>
      <c r="B12" s="369">
        <v>2020730010042</v>
      </c>
      <c r="C12" s="370"/>
      <c r="D12" s="370"/>
      <c r="E12" s="370"/>
      <c r="F12" s="371"/>
      <c r="G12" s="372"/>
      <c r="H12" s="373"/>
      <c r="I12" s="374"/>
      <c r="J12" s="133"/>
      <c r="K12" s="312"/>
      <c r="L12" s="313"/>
      <c r="M12" s="314"/>
      <c r="N12" s="132"/>
    </row>
    <row r="13" spans="1:14" ht="46.5" customHeight="1">
      <c r="A13" s="135" t="s">
        <v>46</v>
      </c>
      <c r="B13" s="136"/>
      <c r="C13" s="136"/>
      <c r="D13" s="136"/>
      <c r="E13" s="136"/>
      <c r="F13" s="137"/>
      <c r="G13" s="375"/>
      <c r="H13" s="376"/>
      <c r="I13" s="377"/>
      <c r="J13" s="138"/>
      <c r="K13" s="442"/>
      <c r="L13" s="443"/>
      <c r="M13" s="444"/>
      <c r="N13" s="138"/>
    </row>
    <row r="14" spans="1:14" ht="15.75">
      <c r="A14" s="420" t="s">
        <v>20</v>
      </c>
      <c r="B14" s="365" t="s">
        <v>146</v>
      </c>
      <c r="C14" s="364" t="s">
        <v>19</v>
      </c>
      <c r="D14" s="363" t="s">
        <v>18</v>
      </c>
      <c r="E14" s="435" t="s">
        <v>42</v>
      </c>
      <c r="F14" s="440" t="s">
        <v>43</v>
      </c>
      <c r="G14" s="410"/>
      <c r="H14" s="410"/>
      <c r="I14" s="411"/>
      <c r="J14" s="363" t="s">
        <v>17</v>
      </c>
      <c r="K14" s="363"/>
      <c r="L14" s="434" t="s">
        <v>16</v>
      </c>
      <c r="M14" s="434"/>
      <c r="N14" s="434"/>
    </row>
    <row r="15" spans="1:14" ht="15" customHeight="1">
      <c r="A15" s="420"/>
      <c r="B15" s="363"/>
      <c r="C15" s="364"/>
      <c r="D15" s="363"/>
      <c r="E15" s="435"/>
      <c r="F15" s="402"/>
      <c r="G15" s="412"/>
      <c r="H15" s="412"/>
      <c r="I15" s="413"/>
      <c r="J15" s="363"/>
      <c r="K15" s="363"/>
      <c r="L15" s="363" t="s">
        <v>15</v>
      </c>
      <c r="M15" s="363" t="s">
        <v>14</v>
      </c>
      <c r="N15" s="420" t="s">
        <v>13</v>
      </c>
    </row>
    <row r="16" spans="1:14" ht="31.5">
      <c r="A16" s="420"/>
      <c r="B16" s="363"/>
      <c r="C16" s="364"/>
      <c r="D16" s="363"/>
      <c r="E16" s="435"/>
      <c r="F16" s="139" t="s">
        <v>12</v>
      </c>
      <c r="G16" s="140" t="s">
        <v>11</v>
      </c>
      <c r="H16" s="140" t="s">
        <v>10</v>
      </c>
      <c r="I16" s="141" t="s">
        <v>41</v>
      </c>
      <c r="J16" s="140" t="s">
        <v>9</v>
      </c>
      <c r="K16" s="142" t="s">
        <v>8</v>
      </c>
      <c r="L16" s="363"/>
      <c r="M16" s="363"/>
      <c r="N16" s="420"/>
    </row>
    <row r="17" spans="1:14" ht="15.75">
      <c r="A17" s="316" t="s">
        <v>54</v>
      </c>
      <c r="B17" s="140" t="s">
        <v>2</v>
      </c>
      <c r="C17" s="387" t="s">
        <v>69</v>
      </c>
      <c r="D17" s="143">
        <v>20</v>
      </c>
      <c r="E17" s="144">
        <f>+F17</f>
        <v>143690630</v>
      </c>
      <c r="F17" s="144">
        <v>143690630</v>
      </c>
      <c r="G17" s="145">
        <v>0</v>
      </c>
      <c r="H17" s="145">
        <v>0</v>
      </c>
      <c r="I17" s="145">
        <v>0</v>
      </c>
      <c r="J17" s="315">
        <v>44927</v>
      </c>
      <c r="K17" s="315">
        <v>45291</v>
      </c>
      <c r="L17" s="318">
        <f t="shared" ref="L17" si="0">D18/D17</f>
        <v>0</v>
      </c>
      <c r="M17" s="318">
        <f t="shared" ref="M17" si="1">E18/E17</f>
        <v>0</v>
      </c>
      <c r="N17" s="326">
        <v>1</v>
      </c>
    </row>
    <row r="18" spans="1:14" ht="18.75" customHeight="1">
      <c r="A18" s="317"/>
      <c r="B18" s="140" t="s">
        <v>1</v>
      </c>
      <c r="C18" s="387"/>
      <c r="D18" s="143">
        <v>0</v>
      </c>
      <c r="E18" s="144">
        <v>0</v>
      </c>
      <c r="F18" s="144">
        <v>0</v>
      </c>
      <c r="G18" s="145">
        <v>0</v>
      </c>
      <c r="H18" s="145">
        <v>0</v>
      </c>
      <c r="I18" s="145">
        <v>0</v>
      </c>
      <c r="J18" s="315"/>
      <c r="K18" s="315"/>
      <c r="L18" s="319"/>
      <c r="M18" s="319"/>
      <c r="N18" s="327"/>
    </row>
    <row r="19" spans="1:14" s="150" customFormat="1" ht="26.25" customHeight="1">
      <c r="A19" s="321" t="s">
        <v>48</v>
      </c>
      <c r="B19" s="146" t="s">
        <v>2</v>
      </c>
      <c r="C19" s="321" t="s">
        <v>60</v>
      </c>
      <c r="D19" s="147">
        <v>1</v>
      </c>
      <c r="E19" s="148">
        <f>+F19</f>
        <v>1000000</v>
      </c>
      <c r="F19" s="148">
        <v>1000000</v>
      </c>
      <c r="G19" s="149">
        <v>0</v>
      </c>
      <c r="H19" s="149">
        <v>0</v>
      </c>
      <c r="I19" s="149">
        <v>0</v>
      </c>
      <c r="J19" s="325">
        <v>44927</v>
      </c>
      <c r="K19" s="325">
        <v>45291</v>
      </c>
      <c r="L19" s="319"/>
      <c r="M19" s="319"/>
      <c r="N19" s="327"/>
    </row>
    <row r="20" spans="1:14" s="150" customFormat="1" ht="15.75">
      <c r="A20" s="322"/>
      <c r="B20" s="146" t="s">
        <v>1</v>
      </c>
      <c r="C20" s="322"/>
      <c r="D20" s="151">
        <v>1</v>
      </c>
      <c r="E20" s="148">
        <v>0</v>
      </c>
      <c r="F20" s="148">
        <v>0</v>
      </c>
      <c r="G20" s="149">
        <v>0</v>
      </c>
      <c r="H20" s="149">
        <v>0</v>
      </c>
      <c r="I20" s="149">
        <v>0</v>
      </c>
      <c r="J20" s="325"/>
      <c r="K20" s="325"/>
      <c r="L20" s="320"/>
      <c r="M20" s="320"/>
      <c r="N20" s="328"/>
    </row>
    <row r="21" spans="1:14" s="150" customFormat="1" ht="15.75">
      <c r="A21" s="321" t="s">
        <v>49</v>
      </c>
      <c r="B21" s="146" t="s">
        <v>2</v>
      </c>
      <c r="C21" s="321" t="s">
        <v>61</v>
      </c>
      <c r="D21" s="147">
        <v>1</v>
      </c>
      <c r="E21" s="148">
        <f>+F21</f>
        <v>4000000</v>
      </c>
      <c r="F21" s="148">
        <v>4000000</v>
      </c>
      <c r="G21" s="149">
        <v>0</v>
      </c>
      <c r="H21" s="149">
        <v>0</v>
      </c>
      <c r="I21" s="149">
        <v>0</v>
      </c>
      <c r="J21" s="325">
        <v>44927</v>
      </c>
      <c r="K21" s="325">
        <v>45291</v>
      </c>
      <c r="L21" s="318">
        <f t="shared" ref="L21:L25" si="2">D22/D21</f>
        <v>1</v>
      </c>
      <c r="M21" s="332">
        <f t="shared" ref="M21" si="3">E22/E21</f>
        <v>0</v>
      </c>
      <c r="N21" s="332">
        <v>0</v>
      </c>
    </row>
    <row r="22" spans="1:14" s="150" customFormat="1" ht="15.75">
      <c r="A22" s="322"/>
      <c r="B22" s="146" t="s">
        <v>1</v>
      </c>
      <c r="C22" s="322"/>
      <c r="D22" s="151">
        <v>1</v>
      </c>
      <c r="E22" s="148"/>
      <c r="G22" s="149">
        <v>0</v>
      </c>
      <c r="H22" s="149">
        <v>0</v>
      </c>
      <c r="I22" s="149">
        <v>0</v>
      </c>
      <c r="J22" s="325"/>
      <c r="K22" s="325"/>
      <c r="L22" s="319"/>
      <c r="M22" s="333"/>
      <c r="N22" s="333"/>
    </row>
    <row r="23" spans="1:14" ht="15.75">
      <c r="A23" s="316" t="s">
        <v>59</v>
      </c>
      <c r="B23" s="140" t="s">
        <v>2</v>
      </c>
      <c r="C23" s="316" t="s">
        <v>61</v>
      </c>
      <c r="D23" s="143">
        <v>1</v>
      </c>
      <c r="E23" s="144">
        <f>+F23</f>
        <v>30000000</v>
      </c>
      <c r="F23" s="152">
        <v>30000000</v>
      </c>
      <c r="G23" s="145">
        <v>0</v>
      </c>
      <c r="H23" s="145">
        <v>0</v>
      </c>
      <c r="I23" s="145">
        <v>0</v>
      </c>
      <c r="J23" s="315">
        <v>44927</v>
      </c>
      <c r="K23" s="315">
        <v>45291</v>
      </c>
      <c r="L23" s="319"/>
      <c r="M23" s="318">
        <v>0</v>
      </c>
      <c r="N23" s="318">
        <v>0</v>
      </c>
    </row>
    <row r="24" spans="1:14" ht="15.75">
      <c r="A24" s="317"/>
      <c r="B24" s="140" t="s">
        <v>1</v>
      </c>
      <c r="C24" s="317"/>
      <c r="D24" s="143">
        <v>1</v>
      </c>
      <c r="E24" s="144">
        <f>+F24</f>
        <v>29604733</v>
      </c>
      <c r="F24" s="148">
        <v>29604733</v>
      </c>
      <c r="G24" s="145">
        <v>0</v>
      </c>
      <c r="H24" s="145">
        <v>0</v>
      </c>
      <c r="I24" s="145">
        <v>0</v>
      </c>
      <c r="J24" s="315"/>
      <c r="K24" s="315"/>
      <c r="L24" s="320"/>
      <c r="M24" s="320"/>
      <c r="N24" s="320"/>
    </row>
    <row r="25" spans="1:14" ht="15.75">
      <c r="A25" s="316" t="s">
        <v>50</v>
      </c>
      <c r="B25" s="140" t="s">
        <v>2</v>
      </c>
      <c r="C25" s="387" t="s">
        <v>62</v>
      </c>
      <c r="D25" s="143">
        <v>1</v>
      </c>
      <c r="E25" s="144">
        <f>+F25</f>
        <v>325000000</v>
      </c>
      <c r="F25" s="144">
        <v>325000000</v>
      </c>
      <c r="G25" s="145">
        <v>0</v>
      </c>
      <c r="H25" s="145">
        <v>0</v>
      </c>
      <c r="I25" s="145">
        <v>0</v>
      </c>
      <c r="J25" s="315">
        <v>44927</v>
      </c>
      <c r="K25" s="315">
        <v>45291</v>
      </c>
      <c r="L25" s="318">
        <f t="shared" si="2"/>
        <v>1</v>
      </c>
      <c r="M25" s="318">
        <f t="shared" ref="M25" si="4">E26/E25</f>
        <v>0.99121435692307691</v>
      </c>
      <c r="N25" s="326">
        <f t="shared" ref="N25:N39" si="5">L25*L25/M25</f>
        <v>1.0088635147539584</v>
      </c>
    </row>
    <row r="26" spans="1:14" ht="15.75">
      <c r="A26" s="317"/>
      <c r="B26" s="140" t="s">
        <v>1</v>
      </c>
      <c r="C26" s="387"/>
      <c r="D26" s="143">
        <v>1</v>
      </c>
      <c r="E26" s="144">
        <f>+F26</f>
        <v>322144666</v>
      </c>
      <c r="F26" s="144">
        <v>322144666</v>
      </c>
      <c r="G26" s="145">
        <v>0</v>
      </c>
      <c r="H26" s="145">
        <v>0</v>
      </c>
      <c r="I26" s="145">
        <v>0</v>
      </c>
      <c r="J26" s="315"/>
      <c r="K26" s="315"/>
      <c r="L26" s="319"/>
      <c r="M26" s="320"/>
      <c r="N26" s="328"/>
    </row>
    <row r="27" spans="1:14" ht="24.75" customHeight="1">
      <c r="A27" s="452" t="s">
        <v>51</v>
      </c>
      <c r="B27" s="140" t="s">
        <v>2</v>
      </c>
      <c r="C27" s="316" t="s">
        <v>63</v>
      </c>
      <c r="D27" s="153">
        <v>1</v>
      </c>
      <c r="E27" s="144">
        <f t="shared" ref="E27:E35" si="6">+F27</f>
        <v>282000000</v>
      </c>
      <c r="F27" s="144">
        <v>282000000</v>
      </c>
      <c r="G27" s="145">
        <v>0</v>
      </c>
      <c r="H27" s="145">
        <v>0</v>
      </c>
      <c r="I27" s="145">
        <v>0</v>
      </c>
      <c r="J27" s="315">
        <v>44927</v>
      </c>
      <c r="K27" s="315">
        <v>45291</v>
      </c>
      <c r="L27" s="319"/>
      <c r="M27" s="318">
        <f t="shared" ref="M27" si="7">E28/E27</f>
        <v>0.99880118085106384</v>
      </c>
      <c r="N27" s="326">
        <f t="shared" si="5"/>
        <v>0</v>
      </c>
    </row>
    <row r="28" spans="1:14" ht="24.75" customHeight="1">
      <c r="A28" s="452"/>
      <c r="B28" s="140" t="s">
        <v>1</v>
      </c>
      <c r="C28" s="317"/>
      <c r="D28" s="143">
        <v>1</v>
      </c>
      <c r="E28" s="144">
        <f t="shared" si="6"/>
        <v>281661933</v>
      </c>
      <c r="F28" s="144">
        <v>281661933</v>
      </c>
      <c r="G28" s="145">
        <v>0</v>
      </c>
      <c r="H28" s="145">
        <v>0</v>
      </c>
      <c r="I28" s="145">
        <v>0</v>
      </c>
      <c r="J28" s="315"/>
      <c r="K28" s="315"/>
      <c r="L28" s="320"/>
      <c r="M28" s="320"/>
      <c r="N28" s="328"/>
    </row>
    <row r="29" spans="1:14" ht="28.5" customHeight="1">
      <c r="A29" s="323" t="s">
        <v>55</v>
      </c>
      <c r="B29" s="140" t="s">
        <v>2</v>
      </c>
      <c r="C29" s="316" t="s">
        <v>64</v>
      </c>
      <c r="D29" s="143">
        <v>16</v>
      </c>
      <c r="E29" s="144">
        <f>+F29</f>
        <v>173000000</v>
      </c>
      <c r="F29" s="144">
        <v>173000000</v>
      </c>
      <c r="G29" s="145">
        <v>0</v>
      </c>
      <c r="H29" s="145">
        <v>0</v>
      </c>
      <c r="I29" s="145">
        <v>0</v>
      </c>
      <c r="J29" s="315">
        <v>44927</v>
      </c>
      <c r="K29" s="315">
        <v>45291</v>
      </c>
      <c r="L29" s="318">
        <f t="shared" ref="L29" si="8">D30/D29</f>
        <v>0.875</v>
      </c>
      <c r="M29" s="318">
        <f t="shared" ref="M29" si="9">E30/E29</f>
        <v>0.99211560693641621</v>
      </c>
      <c r="N29" s="326">
        <f t="shared" si="5"/>
        <v>0.77170946071919644</v>
      </c>
    </row>
    <row r="30" spans="1:14" ht="33.75" customHeight="1">
      <c r="A30" s="324"/>
      <c r="B30" s="140" t="s">
        <v>1</v>
      </c>
      <c r="C30" s="317"/>
      <c r="D30" s="151">
        <v>14</v>
      </c>
      <c r="E30" s="144">
        <f t="shared" si="6"/>
        <v>171636000</v>
      </c>
      <c r="F30" s="144">
        <v>171636000</v>
      </c>
      <c r="G30" s="145">
        <v>0</v>
      </c>
      <c r="H30" s="145">
        <v>0</v>
      </c>
      <c r="I30" s="145">
        <v>0</v>
      </c>
      <c r="J30" s="315"/>
      <c r="K30" s="315"/>
      <c r="L30" s="319"/>
      <c r="M30" s="320"/>
      <c r="N30" s="328"/>
    </row>
    <row r="31" spans="1:14" ht="15.75">
      <c r="A31" s="403" t="s">
        <v>53</v>
      </c>
      <c r="B31" s="140" t="s">
        <v>2</v>
      </c>
      <c r="C31" s="316" t="s">
        <v>65</v>
      </c>
      <c r="D31" s="143">
        <v>1</v>
      </c>
      <c r="E31" s="144">
        <f t="shared" si="6"/>
        <v>250000000</v>
      </c>
      <c r="F31" s="144">
        <v>250000000</v>
      </c>
      <c r="G31" s="145">
        <v>0</v>
      </c>
      <c r="H31" s="145">
        <v>0</v>
      </c>
      <c r="I31" s="145">
        <v>0</v>
      </c>
      <c r="J31" s="315">
        <v>44927</v>
      </c>
      <c r="K31" s="315">
        <v>45291</v>
      </c>
      <c r="L31" s="319"/>
      <c r="M31" s="318">
        <f t="shared" ref="M31" si="10">E32/E31</f>
        <v>0.99822266400000004</v>
      </c>
      <c r="N31" s="326">
        <f t="shared" si="5"/>
        <v>0</v>
      </c>
    </row>
    <row r="32" spans="1:14" ht="15.75">
      <c r="A32" s="458"/>
      <c r="B32" s="154" t="s">
        <v>1</v>
      </c>
      <c r="C32" s="317"/>
      <c r="D32" s="143">
        <v>1</v>
      </c>
      <c r="E32" s="144">
        <f>+F32</f>
        <v>249555666</v>
      </c>
      <c r="F32" s="144">
        <v>249555666</v>
      </c>
      <c r="G32" s="145">
        <v>0</v>
      </c>
      <c r="H32" s="145">
        <v>0</v>
      </c>
      <c r="I32" s="145">
        <v>0</v>
      </c>
      <c r="J32" s="315"/>
      <c r="K32" s="315"/>
      <c r="L32" s="320"/>
      <c r="M32" s="320"/>
      <c r="N32" s="328"/>
    </row>
    <row r="33" spans="1:14" ht="15.75">
      <c r="A33" s="387" t="s">
        <v>52</v>
      </c>
      <c r="B33" s="140" t="s">
        <v>2</v>
      </c>
      <c r="C33" s="316" t="s">
        <v>66</v>
      </c>
      <c r="D33" s="143">
        <v>1</v>
      </c>
      <c r="E33" s="144">
        <f t="shared" si="6"/>
        <v>103000000</v>
      </c>
      <c r="F33" s="144">
        <v>103000000</v>
      </c>
      <c r="G33" s="145">
        <v>0</v>
      </c>
      <c r="H33" s="145">
        <v>0</v>
      </c>
      <c r="I33" s="145">
        <v>0</v>
      </c>
      <c r="J33" s="315">
        <v>44927</v>
      </c>
      <c r="K33" s="315">
        <v>45291</v>
      </c>
      <c r="L33" s="318">
        <f t="shared" ref="L33" si="11">D34/D33</f>
        <v>1</v>
      </c>
      <c r="M33" s="318">
        <f t="shared" ref="M33" si="12">E34/E33</f>
        <v>0.97725889320388348</v>
      </c>
      <c r="N33" s="326">
        <f t="shared" si="5"/>
        <v>1.0232702991543634</v>
      </c>
    </row>
    <row r="34" spans="1:14" ht="15.75">
      <c r="A34" s="387"/>
      <c r="B34" s="140" t="s">
        <v>1</v>
      </c>
      <c r="C34" s="317"/>
      <c r="D34" s="143">
        <v>1</v>
      </c>
      <c r="E34" s="144">
        <f t="shared" si="6"/>
        <v>100657666</v>
      </c>
      <c r="F34" s="144">
        <v>100657666</v>
      </c>
      <c r="G34" s="145">
        <v>0</v>
      </c>
      <c r="H34" s="145">
        <v>0</v>
      </c>
      <c r="I34" s="145">
        <v>0</v>
      </c>
      <c r="J34" s="315"/>
      <c r="K34" s="315"/>
      <c r="L34" s="319"/>
      <c r="M34" s="320"/>
      <c r="N34" s="328"/>
    </row>
    <row r="35" spans="1:14" ht="15.75">
      <c r="A35" s="403" t="s">
        <v>56</v>
      </c>
      <c r="B35" s="140" t="s">
        <v>2</v>
      </c>
      <c r="C35" s="316" t="s">
        <v>67</v>
      </c>
      <c r="D35" s="143">
        <v>4968</v>
      </c>
      <c r="E35" s="144">
        <f t="shared" si="6"/>
        <v>40000000</v>
      </c>
      <c r="F35" s="144">
        <v>40000000</v>
      </c>
      <c r="G35" s="145">
        <v>0</v>
      </c>
      <c r="H35" s="145">
        <v>0</v>
      </c>
      <c r="I35" s="145">
        <v>0</v>
      </c>
      <c r="J35" s="315">
        <v>44927</v>
      </c>
      <c r="K35" s="315">
        <v>45291</v>
      </c>
      <c r="L35" s="319"/>
      <c r="M35" s="318">
        <f t="shared" ref="M35" si="13">E36/E35</f>
        <v>0.92500000000000004</v>
      </c>
      <c r="N35" s="326">
        <f t="shared" si="5"/>
        <v>0</v>
      </c>
    </row>
    <row r="36" spans="1:14" ht="15.75">
      <c r="A36" s="403"/>
      <c r="B36" s="140" t="s">
        <v>1</v>
      </c>
      <c r="C36" s="317"/>
      <c r="D36" s="155">
        <v>4192</v>
      </c>
      <c r="E36" s="144">
        <f>+F36</f>
        <v>37000000</v>
      </c>
      <c r="F36" s="144">
        <v>37000000</v>
      </c>
      <c r="G36" s="145">
        <v>0</v>
      </c>
      <c r="H36" s="145">
        <v>0</v>
      </c>
      <c r="I36" s="145">
        <v>0</v>
      </c>
      <c r="J36" s="315"/>
      <c r="K36" s="315"/>
      <c r="L36" s="320"/>
      <c r="M36" s="320"/>
      <c r="N36" s="328"/>
    </row>
    <row r="37" spans="1:14" ht="15.75">
      <c r="A37" s="340" t="s">
        <v>57</v>
      </c>
      <c r="B37" s="140" t="s">
        <v>2</v>
      </c>
      <c r="C37" s="316" t="s">
        <v>68</v>
      </c>
      <c r="D37" s="143">
        <v>37</v>
      </c>
      <c r="E37" s="144">
        <f>+F37</f>
        <v>50000000</v>
      </c>
      <c r="F37" s="144">
        <v>50000000</v>
      </c>
      <c r="G37" s="145">
        <v>0</v>
      </c>
      <c r="H37" s="145">
        <v>0</v>
      </c>
      <c r="I37" s="145">
        <v>0</v>
      </c>
      <c r="J37" s="315">
        <v>44927</v>
      </c>
      <c r="K37" s="315">
        <v>45291</v>
      </c>
      <c r="L37" s="318">
        <v>1</v>
      </c>
      <c r="M37" s="799">
        <f t="shared" ref="M37" si="14">E38/E37</f>
        <v>0.81577999999999995</v>
      </c>
      <c r="N37" s="326">
        <f t="shared" si="5"/>
        <v>1.2258206869499131</v>
      </c>
    </row>
    <row r="38" spans="1:14" ht="15.75">
      <c r="A38" s="343"/>
      <c r="B38" s="140" t="s">
        <v>1</v>
      </c>
      <c r="C38" s="317"/>
      <c r="D38" s="151">
        <v>53</v>
      </c>
      <c r="E38" s="144">
        <v>40789000</v>
      </c>
      <c r="F38" s="144">
        <v>40789000</v>
      </c>
      <c r="G38" s="145">
        <v>0</v>
      </c>
      <c r="H38" s="145">
        <v>0</v>
      </c>
      <c r="I38" s="145">
        <v>0</v>
      </c>
      <c r="J38" s="315"/>
      <c r="K38" s="315"/>
      <c r="L38" s="319"/>
      <c r="M38" s="800"/>
      <c r="N38" s="328"/>
    </row>
    <row r="39" spans="1:14" ht="21" customHeight="1">
      <c r="A39" s="459" t="s">
        <v>7</v>
      </c>
      <c r="B39" s="140" t="s">
        <v>2</v>
      </c>
      <c r="C39" s="316"/>
      <c r="D39" s="143"/>
      <c r="E39" s="156">
        <f>+E17+E19+E21+E23+E25++E27+E29+E31+E33+E35++E37</f>
        <v>1401690630</v>
      </c>
      <c r="F39" s="156">
        <f>+F17+F19+F21+F23+F25++F27+F29+F31+F33+F35++F37</f>
        <v>1401690630</v>
      </c>
      <c r="G39" s="145">
        <v>0</v>
      </c>
      <c r="H39" s="145">
        <v>0</v>
      </c>
      <c r="I39" s="145">
        <v>0</v>
      </c>
      <c r="J39" s="315">
        <v>44927</v>
      </c>
      <c r="K39" s="315">
        <v>45291</v>
      </c>
      <c r="L39" s="801"/>
      <c r="M39" s="318"/>
      <c r="N39" s="326"/>
    </row>
    <row r="40" spans="1:14" ht="29.25" customHeight="1">
      <c r="A40" s="459"/>
      <c r="B40" s="140" t="s">
        <v>1</v>
      </c>
      <c r="C40" s="317"/>
      <c r="D40" s="157">
        <f>+E39-[1]Hoja1!$M$48</f>
        <v>-10790010257</v>
      </c>
      <c r="E40" s="158">
        <f>+E18+E20+E22+E24+E26+E28+E30+E32+E34+E36+E38</f>
        <v>1233049664</v>
      </c>
      <c r="F40" s="158">
        <f>+F18+F20+F22+F24+F26+F28+F30+F32+F34+F36+F38</f>
        <v>1233049664</v>
      </c>
      <c r="G40" s="145">
        <v>0</v>
      </c>
      <c r="H40" s="145">
        <v>0</v>
      </c>
      <c r="I40" s="145">
        <v>0</v>
      </c>
      <c r="J40" s="315"/>
      <c r="K40" s="315"/>
      <c r="L40" s="800"/>
      <c r="M40" s="320"/>
      <c r="N40" s="328"/>
    </row>
    <row r="41" spans="1:14" ht="32.25" customHeight="1">
      <c r="A41" s="159"/>
      <c r="B41" s="160"/>
      <c r="C41" s="161"/>
      <c r="D41" s="159"/>
      <c r="E41" s="162">
        <f>+E39-[1]Hoja1!$M$48</f>
        <v>-10790010257</v>
      </c>
      <c r="F41" s="159"/>
      <c r="G41" s="163"/>
      <c r="H41" s="164"/>
      <c r="I41" s="164"/>
      <c r="J41" s="165"/>
      <c r="K41" s="165"/>
      <c r="L41" s="166"/>
      <c r="M41" s="167"/>
      <c r="N41" s="168"/>
    </row>
    <row r="42" spans="1:14" ht="15.75">
      <c r="A42" s="169" t="s">
        <v>6</v>
      </c>
      <c r="B42" s="417" t="s">
        <v>5</v>
      </c>
      <c r="C42" s="418"/>
      <c r="D42" s="419"/>
      <c r="E42" s="388" t="s">
        <v>4</v>
      </c>
      <c r="F42" s="389"/>
      <c r="G42" s="389"/>
      <c r="H42" s="389"/>
      <c r="I42" s="170"/>
      <c r="J42" s="399" t="s">
        <v>3</v>
      </c>
      <c r="K42" s="400"/>
      <c r="L42" s="400"/>
      <c r="M42" s="400"/>
      <c r="N42" s="400"/>
    </row>
    <row r="43" spans="1:14" ht="15.75">
      <c r="A43" s="401" t="s">
        <v>734</v>
      </c>
      <c r="B43" s="372" t="s">
        <v>735</v>
      </c>
      <c r="C43" s="373"/>
      <c r="D43" s="374"/>
      <c r="E43" s="414" t="s">
        <v>736</v>
      </c>
      <c r="F43" s="415"/>
      <c r="G43" s="416"/>
      <c r="H43" s="171" t="s">
        <v>2</v>
      </c>
      <c r="I43" s="172">
        <v>20</v>
      </c>
      <c r="J43" s="384" t="s">
        <v>71</v>
      </c>
      <c r="K43" s="391"/>
      <c r="L43" s="391"/>
      <c r="M43" s="391"/>
      <c r="N43" s="392"/>
    </row>
    <row r="44" spans="1:14" ht="15.75">
      <c r="A44" s="402"/>
      <c r="B44" s="375"/>
      <c r="C44" s="376"/>
      <c r="D44" s="377"/>
      <c r="E44" s="407"/>
      <c r="F44" s="408"/>
      <c r="G44" s="409"/>
      <c r="H44" s="140" t="s">
        <v>1</v>
      </c>
      <c r="I44" s="173">
        <v>0</v>
      </c>
      <c r="J44" s="393"/>
      <c r="K44" s="394"/>
      <c r="L44" s="394"/>
      <c r="M44" s="394"/>
      <c r="N44" s="395"/>
    </row>
    <row r="45" spans="1:14" ht="15.75">
      <c r="A45" s="364" t="s">
        <v>737</v>
      </c>
      <c r="B45" s="372" t="s">
        <v>738</v>
      </c>
      <c r="C45" s="373"/>
      <c r="D45" s="374"/>
      <c r="E45" s="378" t="s">
        <v>45</v>
      </c>
      <c r="F45" s="379"/>
      <c r="G45" s="380"/>
      <c r="H45" s="140" t="s">
        <v>2</v>
      </c>
      <c r="I45" s="173">
        <v>1</v>
      </c>
      <c r="J45" s="393"/>
      <c r="K45" s="394"/>
      <c r="L45" s="394"/>
      <c r="M45" s="394"/>
      <c r="N45" s="395"/>
    </row>
    <row r="46" spans="1:14" ht="44.25" customHeight="1">
      <c r="A46" s="364"/>
      <c r="B46" s="375"/>
      <c r="C46" s="376"/>
      <c r="D46" s="377"/>
      <c r="E46" s="381"/>
      <c r="F46" s="382"/>
      <c r="G46" s="383"/>
      <c r="H46" s="140" t="s">
        <v>1</v>
      </c>
      <c r="I46" s="173">
        <v>1</v>
      </c>
      <c r="J46" s="393"/>
      <c r="K46" s="394"/>
      <c r="L46" s="394"/>
      <c r="M46" s="394"/>
      <c r="N46" s="395"/>
    </row>
    <row r="47" spans="1:14" ht="15" customHeight="1">
      <c r="A47" s="364" t="s">
        <v>739</v>
      </c>
      <c r="B47" s="401" t="s">
        <v>740</v>
      </c>
      <c r="C47" s="453"/>
      <c r="D47" s="454"/>
      <c r="E47" s="340" t="s">
        <v>40</v>
      </c>
      <c r="F47" s="341"/>
      <c r="G47" s="342"/>
      <c r="H47" s="140" t="s">
        <v>2</v>
      </c>
      <c r="I47" s="173">
        <v>1</v>
      </c>
      <c r="J47" s="396"/>
      <c r="K47" s="397"/>
      <c r="L47" s="397"/>
      <c r="M47" s="397"/>
      <c r="N47" s="398"/>
    </row>
    <row r="48" spans="1:14" ht="38.25" customHeight="1">
      <c r="A48" s="364"/>
      <c r="B48" s="402"/>
      <c r="C48" s="412"/>
      <c r="D48" s="413"/>
      <c r="E48" s="343"/>
      <c r="F48" s="344"/>
      <c r="G48" s="345"/>
      <c r="H48" s="140" t="s">
        <v>1</v>
      </c>
      <c r="I48" s="173">
        <v>1</v>
      </c>
      <c r="J48" s="455" t="s">
        <v>0</v>
      </c>
      <c r="K48" s="456"/>
      <c r="L48" s="456"/>
      <c r="M48" s="456"/>
      <c r="N48" s="457"/>
    </row>
    <row r="49" spans="1:14" ht="15.75">
      <c r="A49" s="364" t="s">
        <v>741</v>
      </c>
      <c r="B49" s="372" t="s">
        <v>742</v>
      </c>
      <c r="C49" s="373"/>
      <c r="D49" s="374"/>
      <c r="E49" s="340" t="s">
        <v>39</v>
      </c>
      <c r="F49" s="410"/>
      <c r="G49" s="411"/>
      <c r="H49" s="140" t="s">
        <v>2</v>
      </c>
      <c r="I49" s="173">
        <v>1</v>
      </c>
      <c r="J49" s="390" t="s">
        <v>58</v>
      </c>
      <c r="K49" s="391"/>
      <c r="L49" s="391"/>
      <c r="M49" s="391"/>
      <c r="N49" s="392"/>
    </row>
    <row r="50" spans="1:14" ht="32.25" customHeight="1">
      <c r="A50" s="364"/>
      <c r="B50" s="375"/>
      <c r="C50" s="376"/>
      <c r="D50" s="377"/>
      <c r="E50" s="402"/>
      <c r="F50" s="412"/>
      <c r="G50" s="413"/>
      <c r="H50" s="140" t="s">
        <v>1</v>
      </c>
      <c r="I50" s="173">
        <v>1</v>
      </c>
      <c r="J50" s="393"/>
      <c r="K50" s="394"/>
      <c r="L50" s="394"/>
      <c r="M50" s="394"/>
      <c r="N50" s="395"/>
    </row>
    <row r="51" spans="1:14" ht="15.75">
      <c r="A51" s="364" t="s">
        <v>743</v>
      </c>
      <c r="B51" s="372" t="s">
        <v>744</v>
      </c>
      <c r="C51" s="373"/>
      <c r="D51" s="374"/>
      <c r="E51" s="378" t="s">
        <v>34</v>
      </c>
      <c r="F51" s="379"/>
      <c r="G51" s="380"/>
      <c r="H51" s="140" t="s">
        <v>2</v>
      </c>
      <c r="I51" s="173">
        <v>1</v>
      </c>
      <c r="J51" s="393"/>
      <c r="K51" s="394"/>
      <c r="L51" s="394"/>
      <c r="M51" s="394"/>
      <c r="N51" s="395"/>
    </row>
    <row r="52" spans="1:14" ht="34.5" customHeight="1">
      <c r="A52" s="364"/>
      <c r="B52" s="375"/>
      <c r="C52" s="376"/>
      <c r="D52" s="377"/>
      <c r="E52" s="381"/>
      <c r="F52" s="382"/>
      <c r="G52" s="383"/>
      <c r="H52" s="140" t="s">
        <v>1</v>
      </c>
      <c r="I52" s="173">
        <v>1</v>
      </c>
      <c r="J52" s="393"/>
      <c r="K52" s="394"/>
      <c r="L52" s="394"/>
      <c r="M52" s="394"/>
      <c r="N52" s="395"/>
    </row>
    <row r="53" spans="1:14" ht="15.75">
      <c r="A53" s="364" t="s">
        <v>745</v>
      </c>
      <c r="B53" s="372" t="s">
        <v>746</v>
      </c>
      <c r="C53" s="373"/>
      <c r="D53" s="374"/>
      <c r="E53" s="340" t="s">
        <v>35</v>
      </c>
      <c r="F53" s="410"/>
      <c r="G53" s="411"/>
      <c r="H53" s="140" t="s">
        <v>2</v>
      </c>
      <c r="I53" s="174">
        <v>16</v>
      </c>
      <c r="J53" s="393"/>
      <c r="K53" s="394"/>
      <c r="L53" s="394"/>
      <c r="M53" s="394"/>
      <c r="N53" s="395"/>
    </row>
    <row r="54" spans="1:14" ht="47.25" customHeight="1">
      <c r="A54" s="364"/>
      <c r="B54" s="375"/>
      <c r="C54" s="376"/>
      <c r="D54" s="377"/>
      <c r="E54" s="402"/>
      <c r="F54" s="412"/>
      <c r="G54" s="413"/>
      <c r="H54" s="140" t="s">
        <v>1</v>
      </c>
      <c r="I54" s="173">
        <v>14</v>
      </c>
      <c r="J54" s="396"/>
      <c r="K54" s="397"/>
      <c r="L54" s="397"/>
      <c r="M54" s="397"/>
      <c r="N54" s="398"/>
    </row>
    <row r="55" spans="1:14" ht="15.75">
      <c r="A55" s="346" t="s">
        <v>747</v>
      </c>
      <c r="B55" s="404" t="s">
        <v>748</v>
      </c>
      <c r="C55" s="405"/>
      <c r="D55" s="406"/>
      <c r="E55" s="351" t="s">
        <v>36</v>
      </c>
      <c r="F55" s="352"/>
      <c r="G55" s="353"/>
      <c r="H55" s="140" t="s">
        <v>2</v>
      </c>
      <c r="I55" s="173">
        <v>1</v>
      </c>
      <c r="J55" s="445" t="s">
        <v>0</v>
      </c>
      <c r="K55" s="445"/>
      <c r="L55" s="445"/>
      <c r="M55" s="445"/>
      <c r="N55" s="445"/>
    </row>
    <row r="56" spans="1:14" ht="34.5" customHeight="1">
      <c r="A56" s="347"/>
      <c r="B56" s="407"/>
      <c r="C56" s="408"/>
      <c r="D56" s="409"/>
      <c r="E56" s="354"/>
      <c r="F56" s="355"/>
      <c r="G56" s="356"/>
      <c r="H56" s="154" t="s">
        <v>1</v>
      </c>
      <c r="I56" s="175">
        <v>1</v>
      </c>
      <c r="J56" s="445"/>
      <c r="K56" s="445"/>
      <c r="L56" s="445"/>
      <c r="M56" s="445"/>
      <c r="N56" s="445"/>
    </row>
    <row r="57" spans="1:14" ht="15.75">
      <c r="A57" s="346" t="s">
        <v>749</v>
      </c>
      <c r="B57" s="404" t="s">
        <v>750</v>
      </c>
      <c r="C57" s="405"/>
      <c r="D57" s="406"/>
      <c r="E57" s="340" t="s">
        <v>37</v>
      </c>
      <c r="F57" s="341"/>
      <c r="G57" s="342"/>
      <c r="H57" s="140" t="s">
        <v>2</v>
      </c>
      <c r="I57" s="175">
        <v>1</v>
      </c>
      <c r="J57" s="445"/>
      <c r="K57" s="445"/>
      <c r="L57" s="445"/>
      <c r="M57" s="445"/>
      <c r="N57" s="445"/>
    </row>
    <row r="58" spans="1:14" ht="38.25" customHeight="1">
      <c r="A58" s="347"/>
      <c r="B58" s="407"/>
      <c r="C58" s="408"/>
      <c r="D58" s="409"/>
      <c r="E58" s="343"/>
      <c r="F58" s="344"/>
      <c r="G58" s="345"/>
      <c r="H58" s="154" t="s">
        <v>1</v>
      </c>
      <c r="I58" s="173">
        <v>1</v>
      </c>
      <c r="J58" s="445"/>
      <c r="K58" s="445"/>
      <c r="L58" s="445"/>
      <c r="M58" s="445"/>
      <c r="N58" s="445"/>
    </row>
    <row r="59" spans="1:14" ht="15.75">
      <c r="A59" s="346" t="s">
        <v>751</v>
      </c>
      <c r="B59" s="334" t="s">
        <v>752</v>
      </c>
      <c r="C59" s="335"/>
      <c r="D59" s="336"/>
      <c r="E59" s="446" t="s">
        <v>44</v>
      </c>
      <c r="F59" s="447"/>
      <c r="G59" s="448"/>
      <c r="H59" s="154" t="s">
        <v>2</v>
      </c>
      <c r="I59" s="173">
        <v>4968</v>
      </c>
      <c r="J59" s="445"/>
      <c r="K59" s="445"/>
      <c r="L59" s="445"/>
      <c r="M59" s="445"/>
      <c r="N59" s="445"/>
    </row>
    <row r="60" spans="1:14" ht="24" customHeight="1">
      <c r="A60" s="347"/>
      <c r="B60" s="337"/>
      <c r="C60" s="338"/>
      <c r="D60" s="339"/>
      <c r="E60" s="449"/>
      <c r="F60" s="450"/>
      <c r="G60" s="451"/>
      <c r="H60" s="154" t="s">
        <v>1</v>
      </c>
      <c r="I60" s="175">
        <v>4192</v>
      </c>
      <c r="J60" s="445"/>
      <c r="K60" s="445"/>
      <c r="L60" s="445"/>
      <c r="M60" s="445"/>
      <c r="N60" s="445"/>
    </row>
    <row r="61" spans="1:14" ht="15.75">
      <c r="A61" s="346" t="s">
        <v>753</v>
      </c>
      <c r="B61" s="334" t="s">
        <v>754</v>
      </c>
      <c r="C61" s="335"/>
      <c r="D61" s="336"/>
      <c r="E61" s="340" t="s">
        <v>38</v>
      </c>
      <c r="F61" s="341"/>
      <c r="G61" s="342"/>
      <c r="H61" s="154" t="s">
        <v>2</v>
      </c>
      <c r="I61" s="175">
        <v>37</v>
      </c>
      <c r="J61" s="445"/>
      <c r="K61" s="445"/>
      <c r="L61" s="445"/>
      <c r="M61" s="445"/>
      <c r="N61" s="445"/>
    </row>
    <row r="62" spans="1:14" ht="15.75">
      <c r="A62" s="347"/>
      <c r="B62" s="337"/>
      <c r="C62" s="338"/>
      <c r="D62" s="339"/>
      <c r="E62" s="343"/>
      <c r="F62" s="344"/>
      <c r="G62" s="345"/>
      <c r="H62" s="154" t="s">
        <v>1</v>
      </c>
      <c r="I62" s="175">
        <v>53</v>
      </c>
      <c r="J62" s="445"/>
      <c r="K62" s="445"/>
      <c r="L62" s="445"/>
      <c r="M62" s="445"/>
      <c r="N62" s="445"/>
    </row>
    <row r="63" spans="1:14">
      <c r="A63" s="460" t="s">
        <v>70</v>
      </c>
      <c r="B63" s="460"/>
      <c r="C63" s="460"/>
      <c r="D63" s="460"/>
      <c r="E63" s="460"/>
      <c r="F63" s="460"/>
      <c r="G63" s="460"/>
      <c r="H63" s="460"/>
      <c r="I63" s="460"/>
      <c r="J63" s="445"/>
      <c r="K63" s="445"/>
      <c r="L63" s="445"/>
      <c r="M63" s="445"/>
      <c r="N63" s="445"/>
    </row>
    <row r="64" spans="1:14" ht="80.25" customHeight="1">
      <c r="A64" s="460"/>
      <c r="B64" s="460"/>
      <c r="C64" s="460"/>
      <c r="D64" s="460"/>
      <c r="E64" s="460"/>
      <c r="F64" s="460"/>
      <c r="G64" s="460"/>
      <c r="H64" s="460"/>
      <c r="I64" s="460"/>
      <c r="J64" s="445"/>
      <c r="K64" s="445"/>
      <c r="L64" s="445"/>
      <c r="M64" s="445"/>
      <c r="N64" s="445"/>
    </row>
  </sheetData>
  <mergeCells count="147">
    <mergeCell ref="N35:N36"/>
    <mergeCell ref="J37:J38"/>
    <mergeCell ref="C25:C26"/>
    <mergeCell ref="K23:K24"/>
    <mergeCell ref="N29:N30"/>
    <mergeCell ref="J29:J30"/>
    <mergeCell ref="K29:K30"/>
    <mergeCell ref="M29:M30"/>
    <mergeCell ref="N37:N38"/>
    <mergeCell ref="K31:K32"/>
    <mergeCell ref="N27:N28"/>
    <mergeCell ref="N31:N32"/>
    <mergeCell ref="M31:M32"/>
    <mergeCell ref="J25:J26"/>
    <mergeCell ref="C33:C34"/>
    <mergeCell ref="N33:N34"/>
    <mergeCell ref="N25:N26"/>
    <mergeCell ref="L37:L38"/>
    <mergeCell ref="N17:N20"/>
    <mergeCell ref="A25:A26"/>
    <mergeCell ref="E49:G50"/>
    <mergeCell ref="M33:M34"/>
    <mergeCell ref="J55:N64"/>
    <mergeCell ref="E59:G60"/>
    <mergeCell ref="A27:A28"/>
    <mergeCell ref="N23:N24"/>
    <mergeCell ref="E47:G48"/>
    <mergeCell ref="B47:D48"/>
    <mergeCell ref="J48:N48"/>
    <mergeCell ref="A49:A50"/>
    <mergeCell ref="C39:C40"/>
    <mergeCell ref="J17:J18"/>
    <mergeCell ref="N39:N40"/>
    <mergeCell ref="A31:A32"/>
    <mergeCell ref="L17:L20"/>
    <mergeCell ref="M23:M24"/>
    <mergeCell ref="A39:A40"/>
    <mergeCell ref="A63:I64"/>
    <mergeCell ref="K35:K36"/>
    <mergeCell ref="B57:D58"/>
    <mergeCell ref="B59:D60"/>
    <mergeCell ref="A59:A60"/>
    <mergeCell ref="B1:H2"/>
    <mergeCell ref="A14:A16"/>
    <mergeCell ref="A6:N6"/>
    <mergeCell ref="I1:L1"/>
    <mergeCell ref="J14:K15"/>
    <mergeCell ref="B8:F8"/>
    <mergeCell ref="K10:M10"/>
    <mergeCell ref="L15:L16"/>
    <mergeCell ref="M15:M16"/>
    <mergeCell ref="N15:N16"/>
    <mergeCell ref="M1:N4"/>
    <mergeCell ref="K9:M9"/>
    <mergeCell ref="L14:N14"/>
    <mergeCell ref="E14:E16"/>
    <mergeCell ref="J8:N8"/>
    <mergeCell ref="B9:F9"/>
    <mergeCell ref="I4:L4"/>
    <mergeCell ref="A5:N5"/>
    <mergeCell ref="F14:I15"/>
    <mergeCell ref="I3:L3"/>
    <mergeCell ref="B7:N7"/>
    <mergeCell ref="K13:M13"/>
    <mergeCell ref="K12:M12"/>
    <mergeCell ref="A57:A58"/>
    <mergeCell ref="A55:A56"/>
    <mergeCell ref="B55:D56"/>
    <mergeCell ref="E61:G62"/>
    <mergeCell ref="C29:C30"/>
    <mergeCell ref="M21:M22"/>
    <mergeCell ref="A21:A22"/>
    <mergeCell ref="K21:K22"/>
    <mergeCell ref="J21:J22"/>
    <mergeCell ref="C21:C22"/>
    <mergeCell ref="K25:K26"/>
    <mergeCell ref="C35:C36"/>
    <mergeCell ref="J33:J34"/>
    <mergeCell ref="A53:A54"/>
    <mergeCell ref="E53:G54"/>
    <mergeCell ref="B53:D54"/>
    <mergeCell ref="B49:D50"/>
    <mergeCell ref="B51:D52"/>
    <mergeCell ref="E51:G52"/>
    <mergeCell ref="M25:M26"/>
    <mergeCell ref="E43:G44"/>
    <mergeCell ref="A45:A46"/>
    <mergeCell ref="B42:D42"/>
    <mergeCell ref="J49:N54"/>
    <mergeCell ref="J35:J36"/>
    <mergeCell ref="K33:K34"/>
    <mergeCell ref="M35:M36"/>
    <mergeCell ref="A51:A52"/>
    <mergeCell ref="A33:A34"/>
    <mergeCell ref="C37:C38"/>
    <mergeCell ref="J43:N47"/>
    <mergeCell ref="J39:J40"/>
    <mergeCell ref="K39:K40"/>
    <mergeCell ref="M39:M40"/>
    <mergeCell ref="J42:N42"/>
    <mergeCell ref="K37:K38"/>
    <mergeCell ref="A43:A44"/>
    <mergeCell ref="A37:A38"/>
    <mergeCell ref="A35:A36"/>
    <mergeCell ref="L33:L36"/>
    <mergeCell ref="I2:L2"/>
    <mergeCell ref="M27:M28"/>
    <mergeCell ref="N21:N22"/>
    <mergeCell ref="B61:D62"/>
    <mergeCell ref="E57:G58"/>
    <mergeCell ref="A61:A62"/>
    <mergeCell ref="A1:A4"/>
    <mergeCell ref="E55:G56"/>
    <mergeCell ref="B3:H4"/>
    <mergeCell ref="D14:D16"/>
    <mergeCell ref="C14:C16"/>
    <mergeCell ref="B14:B16"/>
    <mergeCell ref="B11:F11"/>
    <mergeCell ref="B12:F12"/>
    <mergeCell ref="B45:D46"/>
    <mergeCell ref="E45:G46"/>
    <mergeCell ref="C27:C28"/>
    <mergeCell ref="B10:F10"/>
    <mergeCell ref="G8:I13"/>
    <mergeCell ref="C31:C32"/>
    <mergeCell ref="A47:A48"/>
    <mergeCell ref="C17:C18"/>
    <mergeCell ref="E42:H42"/>
    <mergeCell ref="B43:D44"/>
    <mergeCell ref="K11:M11"/>
    <mergeCell ref="K17:K18"/>
    <mergeCell ref="J27:J28"/>
    <mergeCell ref="J31:J32"/>
    <mergeCell ref="C23:C24"/>
    <mergeCell ref="M17:M20"/>
    <mergeCell ref="A23:A24"/>
    <mergeCell ref="K27:K28"/>
    <mergeCell ref="A17:A18"/>
    <mergeCell ref="J23:J24"/>
    <mergeCell ref="A19:A20"/>
    <mergeCell ref="C19:C20"/>
    <mergeCell ref="A29:A30"/>
    <mergeCell ref="J19:J20"/>
    <mergeCell ref="K19:K20"/>
    <mergeCell ref="L21:L24"/>
    <mergeCell ref="L25:L28"/>
    <mergeCell ref="L29:L3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tabSelected="1" workbookViewId="0">
      <selection activeCell="B62" sqref="B62"/>
    </sheetView>
  </sheetViews>
  <sheetFormatPr baseColWidth="10" defaultRowHeight="15"/>
  <cols>
    <col min="1" max="1" width="11.42578125" style="9"/>
    <col min="2" max="2" width="42.7109375" style="9" customWidth="1"/>
    <col min="3" max="3" width="28.5703125" style="9" customWidth="1"/>
    <col min="4" max="16384" width="11.42578125" style="9"/>
  </cols>
  <sheetData>
    <row r="1" spans="1:3" s="39" customFormat="1" ht="52.5" customHeight="1">
      <c r="A1" s="38" t="s">
        <v>26</v>
      </c>
      <c r="B1" s="38" t="s">
        <v>25</v>
      </c>
      <c r="C1" s="38" t="s">
        <v>24</v>
      </c>
    </row>
    <row r="2" spans="1:3" ht="90">
      <c r="A2" s="40" t="s">
        <v>564</v>
      </c>
      <c r="B2" s="41" t="s">
        <v>565</v>
      </c>
      <c r="C2" s="42">
        <v>12271000</v>
      </c>
    </row>
    <row r="3" spans="1:3" ht="120">
      <c r="A3" s="43" t="s">
        <v>566</v>
      </c>
      <c r="B3" s="41" t="s">
        <v>567</v>
      </c>
      <c r="C3" s="42">
        <v>26770000</v>
      </c>
    </row>
    <row r="4" spans="1:3" ht="120">
      <c r="A4" s="43" t="s">
        <v>568</v>
      </c>
      <c r="B4" s="41" t="s">
        <v>569</v>
      </c>
      <c r="C4" s="42">
        <v>25200000</v>
      </c>
    </row>
    <row r="5" spans="1:3" ht="90">
      <c r="A5" s="43" t="s">
        <v>570</v>
      </c>
      <c r="B5" s="41" t="s">
        <v>571</v>
      </c>
      <c r="C5" s="42">
        <v>12271000</v>
      </c>
    </row>
    <row r="6" spans="1:3" ht="90">
      <c r="A6" s="43" t="s">
        <v>572</v>
      </c>
      <c r="B6" s="41" t="s">
        <v>573</v>
      </c>
      <c r="C6" s="42">
        <v>11445000</v>
      </c>
    </row>
    <row r="7" spans="1:3" ht="150">
      <c r="A7" s="43" t="s">
        <v>574</v>
      </c>
      <c r="B7" s="41" t="s">
        <v>575</v>
      </c>
      <c r="C7" s="42">
        <v>18739000</v>
      </c>
    </row>
    <row r="8" spans="1:3" ht="90">
      <c r="A8" s="43" t="s">
        <v>576</v>
      </c>
      <c r="B8" s="44" t="s">
        <v>577</v>
      </c>
      <c r="C8" s="42">
        <v>11445000</v>
      </c>
    </row>
    <row r="9" spans="1:3" ht="90">
      <c r="A9" s="43" t="s">
        <v>578</v>
      </c>
      <c r="B9" s="44" t="s">
        <v>579</v>
      </c>
      <c r="C9" s="42">
        <v>11445000</v>
      </c>
    </row>
    <row r="10" spans="1:3" ht="90">
      <c r="A10" s="43" t="s">
        <v>580</v>
      </c>
      <c r="B10" s="44" t="s">
        <v>581</v>
      </c>
      <c r="C10" s="42">
        <v>14329000</v>
      </c>
    </row>
    <row r="11" spans="1:3" ht="90">
      <c r="A11" s="43" t="s">
        <v>582</v>
      </c>
      <c r="B11" s="44" t="s">
        <v>583</v>
      </c>
      <c r="C11" s="42">
        <v>11445000</v>
      </c>
    </row>
    <row r="12" spans="1:3" ht="120">
      <c r="A12" s="43" t="s">
        <v>584</v>
      </c>
      <c r="B12" s="44" t="s">
        <v>585</v>
      </c>
      <c r="C12" s="42">
        <v>26460000</v>
      </c>
    </row>
    <row r="13" spans="1:3" ht="90">
      <c r="A13" s="43" t="s">
        <v>586</v>
      </c>
      <c r="B13" s="44" t="s">
        <v>587</v>
      </c>
      <c r="C13" s="42">
        <v>13594000</v>
      </c>
    </row>
    <row r="14" spans="1:3" ht="90">
      <c r="A14" s="43" t="s">
        <v>588</v>
      </c>
      <c r="B14" s="44" t="s">
        <v>589</v>
      </c>
      <c r="C14" s="42">
        <v>11445000</v>
      </c>
    </row>
    <row r="15" spans="1:3" ht="90">
      <c r="A15" s="43" t="s">
        <v>590</v>
      </c>
      <c r="B15" s="44" t="s">
        <v>591</v>
      </c>
      <c r="C15" s="42">
        <v>11445000</v>
      </c>
    </row>
    <row r="16" spans="1:3" ht="90">
      <c r="A16" s="43" t="s">
        <v>592</v>
      </c>
      <c r="B16" s="44" t="s">
        <v>593</v>
      </c>
      <c r="C16" s="42">
        <v>9810000</v>
      </c>
    </row>
    <row r="17" spans="1:3" ht="90">
      <c r="A17" s="43" t="s">
        <v>594</v>
      </c>
      <c r="B17" s="44" t="s">
        <v>595</v>
      </c>
      <c r="C17" s="42">
        <v>12271000</v>
      </c>
    </row>
    <row r="18" spans="1:3" ht="90">
      <c r="A18" s="43" t="s">
        <v>596</v>
      </c>
      <c r="B18" s="44" t="s">
        <v>597</v>
      </c>
      <c r="C18" s="42">
        <v>20300000</v>
      </c>
    </row>
    <row r="19" spans="1:3" ht="90">
      <c r="A19" s="45" t="s">
        <v>598</v>
      </c>
      <c r="B19" s="44" t="s">
        <v>599</v>
      </c>
      <c r="C19" s="42">
        <v>10150000</v>
      </c>
    </row>
    <row r="20" spans="1:3" ht="90">
      <c r="A20" s="43" t="s">
        <v>600</v>
      </c>
      <c r="B20" s="44" t="s">
        <v>601</v>
      </c>
      <c r="C20" s="42">
        <v>21600000</v>
      </c>
    </row>
    <row r="21" spans="1:3" ht="90">
      <c r="A21" s="43" t="s">
        <v>602</v>
      </c>
      <c r="B21" s="44" t="s">
        <v>603</v>
      </c>
      <c r="C21" s="42">
        <v>11445000</v>
      </c>
    </row>
    <row r="22" spans="1:3" ht="105">
      <c r="A22" s="43" t="s">
        <v>604</v>
      </c>
      <c r="B22" s="44" t="s">
        <v>605</v>
      </c>
      <c r="C22" s="42">
        <v>11445000</v>
      </c>
    </row>
    <row r="23" spans="1:3" ht="90">
      <c r="A23" s="43" t="s">
        <v>606</v>
      </c>
      <c r="B23" s="46" t="s">
        <v>607</v>
      </c>
      <c r="C23" s="47">
        <v>21600000</v>
      </c>
    </row>
    <row r="24" spans="1:3" ht="90">
      <c r="A24" s="43" t="s">
        <v>608</v>
      </c>
      <c r="B24" s="48" t="s">
        <v>609</v>
      </c>
      <c r="C24" s="47">
        <v>25200000</v>
      </c>
    </row>
    <row r="25" spans="1:3" ht="90">
      <c r="A25" s="43" t="s">
        <v>610</v>
      </c>
      <c r="B25" s="46" t="s">
        <v>611</v>
      </c>
      <c r="C25" s="49">
        <v>9810000</v>
      </c>
    </row>
    <row r="26" spans="1:3" ht="105">
      <c r="A26" s="43" t="s">
        <v>612</v>
      </c>
      <c r="B26" s="50" t="s">
        <v>613</v>
      </c>
      <c r="C26" s="49">
        <v>9810000</v>
      </c>
    </row>
    <row r="27" spans="1:3" ht="90">
      <c r="A27" s="43" t="s">
        <v>614</v>
      </c>
      <c r="B27" s="51" t="s">
        <v>615</v>
      </c>
      <c r="C27" s="47">
        <v>18739000</v>
      </c>
    </row>
    <row r="28" spans="1:3" ht="90">
      <c r="A28" s="43" t="s">
        <v>616</v>
      </c>
      <c r="B28" s="51" t="s">
        <v>617</v>
      </c>
      <c r="C28" s="52">
        <v>15300000</v>
      </c>
    </row>
    <row r="29" spans="1:3" ht="90">
      <c r="A29" s="43" t="s">
        <v>618</v>
      </c>
      <c r="B29" s="51" t="s">
        <v>619</v>
      </c>
      <c r="C29" s="47">
        <v>26460000</v>
      </c>
    </row>
    <row r="30" spans="1:3" ht="90">
      <c r="A30" s="43" t="s">
        <v>620</v>
      </c>
      <c r="B30" s="51" t="s">
        <v>621</v>
      </c>
      <c r="C30" s="52">
        <v>33250000</v>
      </c>
    </row>
    <row r="31" spans="1:3" ht="90">
      <c r="A31" s="43" t="s">
        <v>622</v>
      </c>
      <c r="B31" s="51" t="s">
        <v>623</v>
      </c>
      <c r="C31" s="52">
        <v>21600000</v>
      </c>
    </row>
    <row r="32" spans="1:3" ht="90">
      <c r="A32" s="43" t="s">
        <v>624</v>
      </c>
      <c r="B32" s="51" t="s">
        <v>625</v>
      </c>
      <c r="C32" s="49">
        <v>25500000</v>
      </c>
    </row>
    <row r="33" spans="1:3" ht="90">
      <c r="A33" s="18" t="s">
        <v>626</v>
      </c>
      <c r="B33" s="19" t="s">
        <v>627</v>
      </c>
      <c r="C33" s="49">
        <v>21600000</v>
      </c>
    </row>
    <row r="34" spans="1:3" ht="90">
      <c r="A34" s="18" t="s">
        <v>628</v>
      </c>
      <c r="B34" s="19" t="s">
        <v>629</v>
      </c>
      <c r="C34" s="49">
        <v>25200000</v>
      </c>
    </row>
    <row r="35" spans="1:3" ht="90">
      <c r="A35" s="15" t="s">
        <v>630</v>
      </c>
      <c r="B35" s="53" t="s">
        <v>631</v>
      </c>
      <c r="C35" s="54">
        <v>14329000</v>
      </c>
    </row>
    <row r="36" spans="1:3" ht="90">
      <c r="A36" s="18" t="s">
        <v>632</v>
      </c>
      <c r="B36" s="19" t="s">
        <v>633</v>
      </c>
      <c r="C36" s="49">
        <v>25500000</v>
      </c>
    </row>
    <row r="37" spans="1:3" ht="90">
      <c r="A37" s="18" t="s">
        <v>634</v>
      </c>
      <c r="B37" s="19" t="s">
        <v>635</v>
      </c>
      <c r="C37" s="49">
        <v>25200000</v>
      </c>
    </row>
    <row r="38" spans="1:3" ht="90">
      <c r="A38" s="18" t="s">
        <v>636</v>
      </c>
      <c r="B38" s="19" t="s">
        <v>637</v>
      </c>
      <c r="C38" s="49">
        <v>26460000</v>
      </c>
    </row>
    <row r="39" spans="1:3" ht="90">
      <c r="A39" s="18" t="s">
        <v>638</v>
      </c>
      <c r="B39" s="19" t="s">
        <v>639</v>
      </c>
      <c r="C39" s="49">
        <v>26460000</v>
      </c>
    </row>
    <row r="40" spans="1:3" ht="105">
      <c r="A40" s="18" t="s">
        <v>640</v>
      </c>
      <c r="B40" s="19" t="s">
        <v>641</v>
      </c>
      <c r="C40" s="49">
        <v>11445000</v>
      </c>
    </row>
    <row r="41" spans="1:3" ht="90">
      <c r="A41" s="18" t="s">
        <v>642</v>
      </c>
      <c r="B41" s="19" t="s">
        <v>643</v>
      </c>
      <c r="C41" s="49">
        <v>11445000</v>
      </c>
    </row>
    <row r="42" spans="1:3" ht="90">
      <c r="A42" s="18" t="s">
        <v>644</v>
      </c>
      <c r="B42" s="55" t="s">
        <v>645</v>
      </c>
      <c r="C42" s="49">
        <v>26460000</v>
      </c>
    </row>
    <row r="43" spans="1:3" ht="90">
      <c r="A43" s="18" t="s">
        <v>646</v>
      </c>
      <c r="B43" s="19" t="s">
        <v>647</v>
      </c>
      <c r="C43" s="49">
        <v>25500000</v>
      </c>
    </row>
    <row r="44" spans="1:3" ht="90">
      <c r="A44" s="18" t="s">
        <v>648</v>
      </c>
      <c r="B44" s="19" t="s">
        <v>649</v>
      </c>
      <c r="C44" s="49">
        <v>17400000</v>
      </c>
    </row>
    <row r="45" spans="1:3" ht="90">
      <c r="A45" s="18" t="s">
        <v>650</v>
      </c>
      <c r="B45" s="19" t="s">
        <v>651</v>
      </c>
      <c r="C45" s="49">
        <v>33250000</v>
      </c>
    </row>
    <row r="46" spans="1:3" ht="90">
      <c r="A46" s="18" t="s">
        <v>652</v>
      </c>
      <c r="B46" s="19" t="s">
        <v>653</v>
      </c>
      <c r="C46" s="49">
        <v>8700000</v>
      </c>
    </row>
    <row r="47" spans="1:3" ht="90">
      <c r="A47" s="18" t="s">
        <v>654</v>
      </c>
      <c r="B47" s="19" t="s">
        <v>655</v>
      </c>
      <c r="C47" s="49">
        <v>21600000</v>
      </c>
    </row>
    <row r="48" spans="1:3" ht="90">
      <c r="A48" s="18" t="s">
        <v>656</v>
      </c>
      <c r="B48" s="19" t="s">
        <v>657</v>
      </c>
      <c r="C48" s="49">
        <v>31234000</v>
      </c>
    </row>
    <row r="49" spans="1:3" ht="90">
      <c r="A49" s="18" t="s">
        <v>658</v>
      </c>
      <c r="B49" s="19" t="s">
        <v>659</v>
      </c>
      <c r="C49" s="49">
        <v>9810000</v>
      </c>
    </row>
    <row r="50" spans="1:3" ht="90">
      <c r="A50" s="18" t="s">
        <v>660</v>
      </c>
      <c r="B50" s="19" t="s">
        <v>661</v>
      </c>
      <c r="C50" s="49">
        <v>25500000</v>
      </c>
    </row>
    <row r="51" spans="1:3" ht="90">
      <c r="A51" s="18" t="s">
        <v>662</v>
      </c>
      <c r="B51" s="19" t="s">
        <v>663</v>
      </c>
      <c r="C51" s="54">
        <v>28500000</v>
      </c>
    </row>
    <row r="52" spans="1:3" ht="90">
      <c r="A52" s="18" t="s">
        <v>664</v>
      </c>
      <c r="B52" s="19" t="s">
        <v>665</v>
      </c>
      <c r="C52" s="49">
        <v>14329000</v>
      </c>
    </row>
    <row r="53" spans="1:3" ht="90">
      <c r="A53" s="18" t="s">
        <v>666</v>
      </c>
      <c r="B53" s="19" t="s">
        <v>667</v>
      </c>
      <c r="C53" s="49">
        <v>28333333</v>
      </c>
    </row>
    <row r="54" spans="1:3" ht="90">
      <c r="A54" s="18" t="s">
        <v>668</v>
      </c>
      <c r="B54" s="19" t="s">
        <v>669</v>
      </c>
      <c r="C54" s="49">
        <v>25200000</v>
      </c>
    </row>
    <row r="55" spans="1:3" ht="90">
      <c r="A55" s="18" t="s">
        <v>670</v>
      </c>
      <c r="B55" s="19" t="s">
        <v>671</v>
      </c>
      <c r="C55" s="49">
        <v>16062000</v>
      </c>
    </row>
    <row r="56" spans="1:3" ht="135">
      <c r="A56" s="18" t="s">
        <v>273</v>
      </c>
      <c r="B56" s="19" t="s">
        <v>274</v>
      </c>
      <c r="C56" s="49">
        <v>100000000</v>
      </c>
    </row>
    <row r="57" spans="1:3" ht="105">
      <c r="A57" s="18" t="s">
        <v>672</v>
      </c>
      <c r="B57" s="19" t="s">
        <v>673</v>
      </c>
      <c r="C57" s="49">
        <v>9810000</v>
      </c>
    </row>
    <row r="58" spans="1:3" ht="90">
      <c r="A58" s="18" t="s">
        <v>674</v>
      </c>
      <c r="B58" s="19" t="s">
        <v>675</v>
      </c>
      <c r="C58" s="49">
        <v>9265000</v>
      </c>
    </row>
    <row r="59" spans="1:3" ht="105">
      <c r="A59" s="18" t="s">
        <v>676</v>
      </c>
      <c r="B59" s="19" t="s">
        <v>677</v>
      </c>
      <c r="C59" s="49">
        <v>8883500</v>
      </c>
    </row>
    <row r="60" spans="1:3" ht="90">
      <c r="A60" s="18" t="s">
        <v>678</v>
      </c>
      <c r="B60" s="19" t="s">
        <v>679</v>
      </c>
      <c r="C60" s="49">
        <v>8611000</v>
      </c>
    </row>
    <row r="61" spans="1:3" ht="90">
      <c r="A61" s="18" t="s">
        <v>680</v>
      </c>
      <c r="B61" s="19" t="s">
        <v>681</v>
      </c>
      <c r="C61" s="49">
        <v>8611000</v>
      </c>
    </row>
    <row r="62" spans="1:3" ht="105">
      <c r="A62" s="18" t="s">
        <v>682</v>
      </c>
      <c r="B62" s="19" t="s">
        <v>683</v>
      </c>
      <c r="C62" s="49">
        <v>6540000</v>
      </c>
    </row>
    <row r="63" spans="1:3">
      <c r="C63" s="56">
        <f>SUM(C2:C62)</f>
        <v>1173831833</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opLeftCell="B69" zoomScale="75" workbookViewId="0">
      <selection activeCell="E2" sqref="E2:E69"/>
    </sheetView>
  </sheetViews>
  <sheetFormatPr baseColWidth="10" defaultColWidth="10" defaultRowHeight="15"/>
  <cols>
    <col min="1" max="1" width="10" style="247"/>
    <col min="2" max="2" width="40.28515625" style="247" customWidth="1"/>
    <col min="3" max="3" width="15" style="247" bestFit="1" customWidth="1"/>
    <col min="4" max="4" width="30.5703125" style="247" customWidth="1"/>
    <col min="5" max="5" width="16.140625" style="247" customWidth="1"/>
    <col min="6" max="16384" width="10" style="247"/>
  </cols>
  <sheetData>
    <row r="1" spans="1:5" ht="15.75">
      <c r="A1" s="246" t="s">
        <v>26</v>
      </c>
      <c r="B1" s="246" t="s">
        <v>25</v>
      </c>
      <c r="C1" s="246" t="s">
        <v>24</v>
      </c>
    </row>
    <row r="2" spans="1:5" ht="360">
      <c r="A2" s="248" t="s">
        <v>365</v>
      </c>
      <c r="B2" s="249" t="s">
        <v>365</v>
      </c>
      <c r="C2" s="250" t="s">
        <v>366</v>
      </c>
      <c r="D2" s="249" t="s">
        <v>367</v>
      </c>
      <c r="E2" s="251">
        <v>31234000</v>
      </c>
    </row>
    <row r="3" spans="1:5" ht="405">
      <c r="A3" s="248" t="s">
        <v>368</v>
      </c>
      <c r="B3" s="249" t="s">
        <v>368</v>
      </c>
      <c r="C3" s="250" t="s">
        <v>369</v>
      </c>
      <c r="D3" s="249" t="s">
        <v>370</v>
      </c>
      <c r="E3" s="251">
        <v>12271000</v>
      </c>
    </row>
    <row r="4" spans="1:5" ht="409.5">
      <c r="A4" s="248" t="s">
        <v>371</v>
      </c>
      <c r="B4" s="249" t="s">
        <v>371</v>
      </c>
      <c r="C4" s="252" t="s">
        <v>372</v>
      </c>
      <c r="D4" s="249" t="s">
        <v>373</v>
      </c>
      <c r="E4" s="251">
        <v>12271000</v>
      </c>
    </row>
    <row r="5" spans="1:5" ht="390">
      <c r="A5" s="248" t="s">
        <v>374</v>
      </c>
      <c r="B5" s="249" t="s">
        <v>374</v>
      </c>
      <c r="C5" s="253" t="s">
        <v>375</v>
      </c>
      <c r="D5" s="249" t="s">
        <v>376</v>
      </c>
      <c r="E5" s="251">
        <v>20300000</v>
      </c>
    </row>
    <row r="6" spans="1:5" ht="409.5">
      <c r="A6" s="248" t="s">
        <v>377</v>
      </c>
      <c r="B6" s="249" t="s">
        <v>377</v>
      </c>
      <c r="C6" s="254" t="s">
        <v>378</v>
      </c>
      <c r="D6" s="249" t="s">
        <v>379</v>
      </c>
      <c r="E6" s="251">
        <v>29750000</v>
      </c>
    </row>
    <row r="7" spans="1:5" ht="409.5">
      <c r="A7" s="248" t="s">
        <v>380</v>
      </c>
      <c r="B7" s="249" t="s">
        <v>380</v>
      </c>
      <c r="C7" s="254" t="s">
        <v>381</v>
      </c>
      <c r="D7" s="249" t="s">
        <v>382</v>
      </c>
      <c r="E7" s="251">
        <v>26460000</v>
      </c>
    </row>
    <row r="8" spans="1:5" ht="315">
      <c r="A8" s="248" t="s">
        <v>383</v>
      </c>
      <c r="B8" s="249" t="s">
        <v>383</v>
      </c>
      <c r="C8" s="254" t="s">
        <v>384</v>
      </c>
      <c r="D8" s="249" t="s">
        <v>385</v>
      </c>
      <c r="E8" s="251">
        <v>20300000</v>
      </c>
    </row>
    <row r="9" spans="1:5" ht="409.5">
      <c r="A9" s="248" t="s">
        <v>386</v>
      </c>
      <c r="B9" s="249" t="s">
        <v>386</v>
      </c>
      <c r="C9" s="253" t="s">
        <v>387</v>
      </c>
      <c r="D9" s="249" t="s">
        <v>388</v>
      </c>
      <c r="E9" s="251">
        <v>44450000</v>
      </c>
    </row>
    <row r="10" spans="1:5" ht="405">
      <c r="A10" s="248" t="s">
        <v>389</v>
      </c>
      <c r="B10" s="249" t="s">
        <v>389</v>
      </c>
      <c r="C10" s="253" t="s">
        <v>390</v>
      </c>
      <c r="D10" s="249" t="s">
        <v>391</v>
      </c>
      <c r="E10" s="251">
        <v>12271000</v>
      </c>
    </row>
    <row r="11" spans="1:5" ht="345">
      <c r="A11" s="248" t="s">
        <v>392</v>
      </c>
      <c r="B11" s="249" t="s">
        <v>392</v>
      </c>
      <c r="C11" s="253" t="s">
        <v>393</v>
      </c>
      <c r="D11" s="249" t="s">
        <v>394</v>
      </c>
      <c r="E11" s="251">
        <v>13594000</v>
      </c>
    </row>
    <row r="12" spans="1:5" ht="409.5">
      <c r="A12" s="248" t="s">
        <v>395</v>
      </c>
      <c r="B12" s="249" t="s">
        <v>395</v>
      </c>
      <c r="C12" s="253" t="s">
        <v>396</v>
      </c>
      <c r="D12" s="249" t="s">
        <v>397</v>
      </c>
      <c r="E12" s="251">
        <v>35400000</v>
      </c>
    </row>
    <row r="13" spans="1:5" ht="409.5">
      <c r="A13" s="248" t="s">
        <v>398</v>
      </c>
      <c r="B13" s="249" t="s">
        <v>398</v>
      </c>
      <c r="C13" s="250" t="s">
        <v>399</v>
      </c>
      <c r="D13" s="255" t="s">
        <v>400</v>
      </c>
      <c r="E13" s="251">
        <v>33250000</v>
      </c>
    </row>
    <row r="14" spans="1:5" ht="409.5">
      <c r="A14" s="248" t="s">
        <v>401</v>
      </c>
      <c r="B14" s="249" t="s">
        <v>401</v>
      </c>
      <c r="C14" s="250" t="s">
        <v>402</v>
      </c>
      <c r="D14" s="255" t="s">
        <v>403</v>
      </c>
      <c r="E14" s="251">
        <v>18739000</v>
      </c>
    </row>
    <row r="15" spans="1:5" ht="409.5">
      <c r="A15" s="248" t="s">
        <v>404</v>
      </c>
      <c r="B15" s="249" t="s">
        <v>404</v>
      </c>
      <c r="C15" s="250" t="s">
        <v>405</v>
      </c>
      <c r="D15" s="255" t="s">
        <v>406</v>
      </c>
      <c r="E15" s="251">
        <v>29750000</v>
      </c>
    </row>
    <row r="16" spans="1:5" ht="409.5">
      <c r="A16" s="248" t="s">
        <v>407</v>
      </c>
      <c r="B16" s="249" t="s">
        <v>407</v>
      </c>
      <c r="C16" s="250" t="s">
        <v>408</v>
      </c>
      <c r="D16" s="255" t="s">
        <v>409</v>
      </c>
      <c r="E16" s="251">
        <v>18739000</v>
      </c>
    </row>
    <row r="17" spans="1:5" ht="345">
      <c r="A17" s="248" t="s">
        <v>410</v>
      </c>
      <c r="B17" s="249" t="s">
        <v>410</v>
      </c>
      <c r="C17" s="250" t="s">
        <v>411</v>
      </c>
      <c r="D17" s="255" t="s">
        <v>412</v>
      </c>
      <c r="E17" s="251">
        <v>33250000</v>
      </c>
    </row>
    <row r="18" spans="1:5" ht="409.5">
      <c r="A18" s="248" t="s">
        <v>413</v>
      </c>
      <c r="B18" s="249" t="s">
        <v>413</v>
      </c>
      <c r="C18" s="250" t="s">
        <v>414</v>
      </c>
      <c r="D18" s="256" t="s">
        <v>415</v>
      </c>
      <c r="E18" s="251">
        <v>44450000</v>
      </c>
    </row>
    <row r="19" spans="1:5" ht="390">
      <c r="A19" s="257" t="s">
        <v>416</v>
      </c>
      <c r="B19" s="258" t="s">
        <v>416</v>
      </c>
      <c r="C19" s="259" t="s">
        <v>417</v>
      </c>
      <c r="D19" s="255" t="s">
        <v>418</v>
      </c>
      <c r="E19" s="251">
        <v>11445000</v>
      </c>
    </row>
    <row r="20" spans="1:5" ht="375">
      <c r="A20" s="257" t="s">
        <v>419</v>
      </c>
      <c r="B20" s="258" t="s">
        <v>419</v>
      </c>
      <c r="C20" s="259" t="s">
        <v>420</v>
      </c>
      <c r="D20" s="255" t="s">
        <v>421</v>
      </c>
      <c r="E20" s="251">
        <v>18669000</v>
      </c>
    </row>
    <row r="21" spans="1:5" ht="409.5">
      <c r="A21" s="257" t="s">
        <v>422</v>
      </c>
      <c r="B21" s="258" t="s">
        <v>422</v>
      </c>
      <c r="C21" s="259" t="s">
        <v>423</v>
      </c>
      <c r="D21" s="255" t="s">
        <v>424</v>
      </c>
      <c r="E21" s="251">
        <v>50400000</v>
      </c>
    </row>
    <row r="22" spans="1:5" ht="390">
      <c r="A22" s="257" t="s">
        <v>425</v>
      </c>
      <c r="B22" s="258" t="s">
        <v>425</v>
      </c>
      <c r="C22" s="259" t="s">
        <v>426</v>
      </c>
      <c r="D22" s="255" t="s">
        <v>427</v>
      </c>
      <c r="E22" s="251">
        <v>14329000</v>
      </c>
    </row>
    <row r="23" spans="1:5" ht="409.5">
      <c r="A23" s="260" t="s">
        <v>428</v>
      </c>
      <c r="B23" s="261" t="s">
        <v>428</v>
      </c>
      <c r="C23" s="262" t="s">
        <v>429</v>
      </c>
      <c r="D23" s="263" t="s">
        <v>430</v>
      </c>
      <c r="E23" s="264">
        <v>25200000</v>
      </c>
    </row>
    <row r="24" spans="1:5" ht="390">
      <c r="A24" s="257" t="s">
        <v>431</v>
      </c>
      <c r="B24" s="258" t="s">
        <v>431</v>
      </c>
      <c r="C24" s="259" t="s">
        <v>432</v>
      </c>
      <c r="D24" s="255" t="s">
        <v>433</v>
      </c>
      <c r="E24" s="256">
        <v>18739000</v>
      </c>
    </row>
    <row r="25" spans="1:5" ht="390">
      <c r="A25" s="257" t="s">
        <v>434</v>
      </c>
      <c r="B25" s="258" t="s">
        <v>434</v>
      </c>
      <c r="C25" s="259" t="s">
        <v>435</v>
      </c>
      <c r="D25" s="255" t="s">
        <v>436</v>
      </c>
      <c r="E25" s="251">
        <v>12282000</v>
      </c>
    </row>
    <row r="26" spans="1:5" ht="345">
      <c r="A26" s="257" t="s">
        <v>437</v>
      </c>
      <c r="B26" s="258" t="s">
        <v>437</v>
      </c>
      <c r="C26" s="265" t="s">
        <v>438</v>
      </c>
      <c r="D26" s="255" t="s">
        <v>439</v>
      </c>
      <c r="E26" s="251">
        <v>21315000</v>
      </c>
    </row>
    <row r="27" spans="1:5" ht="360">
      <c r="A27" s="257" t="s">
        <v>440</v>
      </c>
      <c r="B27" s="258" t="s">
        <v>440</v>
      </c>
      <c r="C27" s="266" t="s">
        <v>441</v>
      </c>
      <c r="D27" s="255" t="s">
        <v>442</v>
      </c>
      <c r="E27" s="251">
        <v>8700000</v>
      </c>
    </row>
    <row r="28" spans="1:5" ht="315">
      <c r="A28" s="257" t="s">
        <v>443</v>
      </c>
      <c r="B28" s="258" t="s">
        <v>443</v>
      </c>
      <c r="C28" s="266" t="s">
        <v>444</v>
      </c>
      <c r="D28" s="255" t="s">
        <v>445</v>
      </c>
      <c r="E28" s="251">
        <v>74000000</v>
      </c>
    </row>
    <row r="29" spans="1:5" ht="345">
      <c r="A29" s="257" t="s">
        <v>446</v>
      </c>
      <c r="B29" s="258" t="s">
        <v>446</v>
      </c>
      <c r="C29" s="266" t="s">
        <v>447</v>
      </c>
      <c r="D29" s="255" t="s">
        <v>448</v>
      </c>
      <c r="E29" s="251">
        <v>21600000</v>
      </c>
    </row>
    <row r="30" spans="1:5" ht="345">
      <c r="A30" s="257" t="s">
        <v>449</v>
      </c>
      <c r="B30" s="258" t="s">
        <v>449</v>
      </c>
      <c r="C30" s="266" t="s">
        <v>450</v>
      </c>
      <c r="D30" s="255" t="s">
        <v>451</v>
      </c>
      <c r="E30" s="251">
        <v>15120000</v>
      </c>
    </row>
    <row r="31" spans="1:5" ht="345">
      <c r="A31" s="257" t="s">
        <v>452</v>
      </c>
      <c r="B31" s="258" t="s">
        <v>452</v>
      </c>
      <c r="C31" s="266" t="s">
        <v>453</v>
      </c>
      <c r="D31" s="255" t="s">
        <v>454</v>
      </c>
      <c r="E31" s="251">
        <v>10708000</v>
      </c>
    </row>
    <row r="32" spans="1:5" ht="345">
      <c r="A32" s="257" t="s">
        <v>455</v>
      </c>
      <c r="B32" s="258" t="s">
        <v>455</v>
      </c>
      <c r="C32" s="266" t="s">
        <v>456</v>
      </c>
      <c r="D32" s="255" t="s">
        <v>457</v>
      </c>
      <c r="E32" s="251">
        <v>19000000</v>
      </c>
    </row>
    <row r="33" spans="1:5" ht="345">
      <c r="A33" s="257" t="s">
        <v>458</v>
      </c>
      <c r="B33" s="258" t="s">
        <v>458</v>
      </c>
      <c r="C33" s="266" t="s">
        <v>459</v>
      </c>
      <c r="D33" s="255" t="s">
        <v>460</v>
      </c>
      <c r="E33" s="251">
        <v>18270000</v>
      </c>
    </row>
    <row r="34" spans="1:5" ht="345">
      <c r="A34" s="257" t="s">
        <v>461</v>
      </c>
      <c r="B34" s="258" t="s">
        <v>461</v>
      </c>
      <c r="C34" s="266" t="s">
        <v>462</v>
      </c>
      <c r="D34" s="255" t="s">
        <v>463</v>
      </c>
      <c r="E34" s="251">
        <v>14450000</v>
      </c>
    </row>
    <row r="35" spans="1:5" ht="360">
      <c r="A35" s="257" t="s">
        <v>464</v>
      </c>
      <c r="B35" s="258" t="s">
        <v>464</v>
      </c>
      <c r="C35" s="266" t="s">
        <v>465</v>
      </c>
      <c r="D35" s="255" t="s">
        <v>466</v>
      </c>
      <c r="E35" s="251">
        <v>11599666</v>
      </c>
    </row>
    <row r="36" spans="1:5" ht="345">
      <c r="A36" s="257" t="s">
        <v>467</v>
      </c>
      <c r="B36" s="258" t="s">
        <v>467</v>
      </c>
      <c r="C36" s="266" t="s">
        <v>468</v>
      </c>
      <c r="D36" s="255" t="s">
        <v>469</v>
      </c>
      <c r="E36" s="251">
        <v>10708000</v>
      </c>
    </row>
    <row r="37" spans="1:5" ht="345">
      <c r="A37" s="257" t="s">
        <v>470</v>
      </c>
      <c r="B37" s="258" t="s">
        <v>470</v>
      </c>
      <c r="C37" s="266" t="s">
        <v>471</v>
      </c>
      <c r="D37" s="255" t="s">
        <v>472</v>
      </c>
      <c r="E37" s="251">
        <v>10708000</v>
      </c>
    </row>
    <row r="38" spans="1:5" ht="345">
      <c r="A38" s="257" t="s">
        <v>473</v>
      </c>
      <c r="B38" s="258" t="s">
        <v>473</v>
      </c>
      <c r="C38" s="266" t="s">
        <v>474</v>
      </c>
      <c r="D38" s="255" t="s">
        <v>475</v>
      </c>
      <c r="E38" s="251">
        <v>14450000</v>
      </c>
    </row>
    <row r="39" spans="1:5" ht="345">
      <c r="A39" s="257" t="s">
        <v>476</v>
      </c>
      <c r="B39" s="258" t="s">
        <v>476</v>
      </c>
      <c r="C39" s="266" t="s">
        <v>477</v>
      </c>
      <c r="D39" s="255" t="s">
        <v>478</v>
      </c>
      <c r="E39" s="251">
        <v>11600000</v>
      </c>
    </row>
    <row r="40" spans="1:5" ht="345">
      <c r="A40" s="257" t="s">
        <v>479</v>
      </c>
      <c r="B40" s="258" t="s">
        <v>479</v>
      </c>
      <c r="C40" s="266" t="s">
        <v>480</v>
      </c>
      <c r="D40" s="255" t="s">
        <v>481</v>
      </c>
      <c r="E40" s="251">
        <v>10708000</v>
      </c>
    </row>
    <row r="41" spans="1:5" ht="345">
      <c r="A41" s="257" t="s">
        <v>482</v>
      </c>
      <c r="B41" s="258" t="s">
        <v>482</v>
      </c>
      <c r="C41" s="266" t="s">
        <v>456</v>
      </c>
      <c r="D41" s="255" t="s">
        <v>483</v>
      </c>
      <c r="E41" s="251">
        <v>18000000</v>
      </c>
    </row>
    <row r="42" spans="1:5" ht="345">
      <c r="A42" s="257" t="s">
        <v>484</v>
      </c>
      <c r="B42" s="258" t="s">
        <v>484</v>
      </c>
      <c r="C42" s="266" t="s">
        <v>485</v>
      </c>
      <c r="D42" s="255" t="s">
        <v>486</v>
      </c>
      <c r="E42" s="251">
        <v>12180000</v>
      </c>
    </row>
    <row r="43" spans="1:5" ht="345">
      <c r="B43" s="258" t="s">
        <v>487</v>
      </c>
      <c r="C43" s="266" t="s">
        <v>488</v>
      </c>
      <c r="D43" s="255" t="s">
        <v>489</v>
      </c>
      <c r="E43" s="251">
        <v>12180000</v>
      </c>
    </row>
    <row r="44" spans="1:5" ht="345">
      <c r="B44" s="258" t="s">
        <v>490</v>
      </c>
      <c r="C44" s="266" t="s">
        <v>491</v>
      </c>
      <c r="D44" s="255" t="s">
        <v>492</v>
      </c>
      <c r="E44" s="251">
        <v>10708000</v>
      </c>
    </row>
    <row r="45" spans="1:5" ht="345">
      <c r="B45" s="258" t="s">
        <v>493</v>
      </c>
      <c r="C45" s="266" t="s">
        <v>494</v>
      </c>
      <c r="D45" s="255" t="s">
        <v>495</v>
      </c>
      <c r="E45" s="251">
        <v>10200000</v>
      </c>
    </row>
    <row r="46" spans="1:5" ht="345">
      <c r="B46" s="258" t="s">
        <v>496</v>
      </c>
      <c r="C46" s="267" t="s">
        <v>497</v>
      </c>
      <c r="D46" s="255" t="s">
        <v>498</v>
      </c>
      <c r="E46" s="251">
        <v>15120000</v>
      </c>
    </row>
    <row r="47" spans="1:5" ht="345">
      <c r="B47" s="258" t="s">
        <v>499</v>
      </c>
      <c r="C47" s="266" t="s">
        <v>500</v>
      </c>
      <c r="D47" s="255" t="s">
        <v>501</v>
      </c>
      <c r="E47" s="251">
        <v>15120000</v>
      </c>
    </row>
    <row r="48" spans="1:5" ht="345">
      <c r="B48" s="258" t="s">
        <v>502</v>
      </c>
      <c r="C48" s="266" t="s">
        <v>503</v>
      </c>
      <c r="D48" s="255" t="s">
        <v>504</v>
      </c>
      <c r="E48" s="251">
        <v>21200000</v>
      </c>
    </row>
    <row r="49" spans="2:5" ht="345">
      <c r="B49" s="258" t="s">
        <v>505</v>
      </c>
      <c r="C49" s="266" t="s">
        <v>506</v>
      </c>
      <c r="D49" s="255" t="s">
        <v>507</v>
      </c>
      <c r="E49" s="251">
        <v>17000000</v>
      </c>
    </row>
    <row r="50" spans="2:5" ht="360">
      <c r="B50" s="258" t="s">
        <v>508</v>
      </c>
      <c r="C50" s="266" t="s">
        <v>509</v>
      </c>
      <c r="D50" s="255" t="s">
        <v>510</v>
      </c>
      <c r="E50" s="251">
        <v>9552666</v>
      </c>
    </row>
    <row r="51" spans="2:5" ht="345">
      <c r="B51" s="258" t="s">
        <v>511</v>
      </c>
      <c r="C51" s="266" t="s">
        <v>512</v>
      </c>
      <c r="D51" s="255" t="s">
        <v>513</v>
      </c>
      <c r="E51" s="251">
        <v>10708000</v>
      </c>
    </row>
    <row r="52" spans="2:5" ht="345">
      <c r="B52" s="258" t="s">
        <v>514</v>
      </c>
      <c r="C52" s="266" t="s">
        <v>515</v>
      </c>
      <c r="D52" s="255" t="s">
        <v>516</v>
      </c>
      <c r="E52" s="251">
        <v>10708000</v>
      </c>
    </row>
    <row r="53" spans="2:5" ht="345">
      <c r="B53" s="258" t="s">
        <v>517</v>
      </c>
      <c r="C53" s="266" t="s">
        <v>518</v>
      </c>
      <c r="D53" s="255" t="s">
        <v>519</v>
      </c>
      <c r="E53" s="251">
        <v>20000000</v>
      </c>
    </row>
    <row r="54" spans="2:5" ht="345">
      <c r="B54" s="258" t="s">
        <v>520</v>
      </c>
      <c r="C54" s="266" t="s">
        <v>521</v>
      </c>
      <c r="D54" s="255" t="s">
        <v>522</v>
      </c>
      <c r="E54" s="251">
        <v>10708000</v>
      </c>
    </row>
    <row r="55" spans="2:5" ht="345">
      <c r="B55" s="258" t="s">
        <v>523</v>
      </c>
      <c r="C55" s="266" t="s">
        <v>524</v>
      </c>
      <c r="D55" s="255" t="s">
        <v>525</v>
      </c>
      <c r="E55" s="251">
        <v>10708000</v>
      </c>
    </row>
    <row r="56" spans="2:5" ht="345">
      <c r="B56" s="258" t="s">
        <v>526</v>
      </c>
      <c r="C56" s="266" t="s">
        <v>527</v>
      </c>
      <c r="D56" s="255" t="s">
        <v>528</v>
      </c>
      <c r="E56" s="251">
        <v>12180000</v>
      </c>
    </row>
    <row r="57" spans="2:5" ht="360">
      <c r="B57" s="258" t="s">
        <v>529</v>
      </c>
      <c r="C57" s="266" t="s">
        <v>530</v>
      </c>
      <c r="D57" s="255" t="s">
        <v>531</v>
      </c>
      <c r="E57" s="251">
        <v>7012000</v>
      </c>
    </row>
    <row r="58" spans="2:5" ht="345">
      <c r="B58" s="258" t="s">
        <v>532</v>
      </c>
      <c r="C58" s="266" t="s">
        <v>533</v>
      </c>
      <c r="D58" s="255" t="s">
        <v>534</v>
      </c>
      <c r="E58" s="251">
        <v>10708000</v>
      </c>
    </row>
    <row r="59" spans="2:5" ht="345">
      <c r="B59" s="258" t="s">
        <v>535</v>
      </c>
      <c r="C59" s="266" t="s">
        <v>536</v>
      </c>
      <c r="D59" s="255" t="s">
        <v>537</v>
      </c>
      <c r="E59" s="251">
        <v>10200000</v>
      </c>
    </row>
    <row r="60" spans="2:5" ht="345">
      <c r="B60" s="258" t="s">
        <v>538</v>
      </c>
      <c r="C60" s="266" t="s">
        <v>539</v>
      </c>
      <c r="D60" s="255" t="s">
        <v>540</v>
      </c>
      <c r="E60" s="251">
        <v>14400000</v>
      </c>
    </row>
    <row r="61" spans="2:5" ht="360">
      <c r="B61" s="258" t="s">
        <v>541</v>
      </c>
      <c r="C61" s="266" t="s">
        <v>542</v>
      </c>
      <c r="D61" s="255" t="s">
        <v>543</v>
      </c>
      <c r="E61" s="251">
        <v>7012000</v>
      </c>
    </row>
    <row r="62" spans="2:5" ht="345">
      <c r="B62" s="258" t="s">
        <v>544</v>
      </c>
      <c r="C62" s="266" t="s">
        <v>545</v>
      </c>
      <c r="D62" s="255" t="s">
        <v>546</v>
      </c>
      <c r="E62" s="251">
        <v>14400000</v>
      </c>
    </row>
    <row r="63" spans="2:5" ht="345">
      <c r="B63" s="258" t="s">
        <v>547</v>
      </c>
      <c r="C63" s="266" t="s">
        <v>548</v>
      </c>
      <c r="D63" s="255" t="s">
        <v>549</v>
      </c>
      <c r="E63" s="251">
        <v>15120000</v>
      </c>
    </row>
    <row r="64" spans="2:5" ht="345">
      <c r="B64" s="258" t="s">
        <v>550</v>
      </c>
      <c r="C64" s="268" t="s">
        <v>551</v>
      </c>
      <c r="D64" s="255" t="s">
        <v>552</v>
      </c>
      <c r="E64" s="251">
        <v>14400000</v>
      </c>
    </row>
    <row r="65" spans="2:5" ht="345">
      <c r="B65" s="258" t="s">
        <v>553</v>
      </c>
      <c r="C65" s="266" t="s">
        <v>554</v>
      </c>
      <c r="D65" s="255" t="s">
        <v>555</v>
      </c>
      <c r="E65" s="251">
        <v>17000000</v>
      </c>
    </row>
    <row r="66" spans="2:5" ht="345">
      <c r="B66" s="258" t="s">
        <v>556</v>
      </c>
      <c r="C66" s="266" t="s">
        <v>557</v>
      </c>
      <c r="D66" s="255" t="s">
        <v>558</v>
      </c>
      <c r="E66" s="251">
        <v>15120000</v>
      </c>
    </row>
    <row r="67" spans="2:5" ht="345">
      <c r="B67" s="258" t="s">
        <v>559</v>
      </c>
      <c r="C67" s="266" t="s">
        <v>560</v>
      </c>
      <c r="D67" s="255" t="s">
        <v>561</v>
      </c>
      <c r="E67" s="251">
        <v>17666666</v>
      </c>
    </row>
    <row r="68" spans="2:5" ht="360">
      <c r="B68" s="249" t="s">
        <v>365</v>
      </c>
      <c r="C68" s="250" t="s">
        <v>366</v>
      </c>
      <c r="D68" s="255" t="s">
        <v>562</v>
      </c>
      <c r="E68" s="251">
        <v>9518933</v>
      </c>
    </row>
    <row r="69" spans="2:5" ht="405">
      <c r="B69" s="249" t="s">
        <v>368</v>
      </c>
      <c r="C69" s="250" t="s">
        <v>369</v>
      </c>
      <c r="D69" s="255" t="s">
        <v>563</v>
      </c>
      <c r="E69" s="251">
        <v>3739733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113"/>
  <sheetViews>
    <sheetView topLeftCell="E40" zoomScaleNormal="100" workbookViewId="0">
      <selection activeCell="N33" sqref="N33:N34"/>
    </sheetView>
  </sheetViews>
  <sheetFormatPr baseColWidth="10" defaultColWidth="12.5703125" defaultRowHeight="15.75"/>
  <cols>
    <col min="1" max="1" width="59.5703125" style="178" customWidth="1"/>
    <col min="2" max="2" width="7.140625" style="269" customWidth="1"/>
    <col min="3" max="3" width="19.140625" style="179" customWidth="1"/>
    <col min="4" max="4" width="10.140625" style="180" customWidth="1"/>
    <col min="5" max="5" width="20.140625" style="3" customWidth="1"/>
    <col min="6" max="6" width="19.85546875" style="4" customWidth="1"/>
    <col min="7" max="7" width="12.140625" style="181" customWidth="1"/>
    <col min="8" max="8" width="12.7109375" style="182" customWidth="1"/>
    <col min="9" max="9" width="20.7109375" style="5" customWidth="1"/>
    <col min="10" max="10" width="19.28515625" style="6" bestFit="1" customWidth="1"/>
    <col min="11" max="11" width="14" style="6" customWidth="1"/>
    <col min="12" max="12" width="11.140625" style="180" customWidth="1"/>
    <col min="13" max="14" width="14" style="180" customWidth="1"/>
    <col min="15" max="15" width="35.85546875" style="180" customWidth="1"/>
    <col min="16" max="16" width="20.7109375" style="180" bestFit="1" customWidth="1"/>
    <col min="17" max="17" width="14.42578125" style="180" customWidth="1"/>
    <col min="18" max="18" width="18.5703125" style="180" customWidth="1"/>
    <col min="19" max="19" width="33.85546875" style="180" customWidth="1"/>
    <col min="20" max="20" width="12.5703125" style="180" hidden="1" customWidth="1"/>
    <col min="21" max="21" width="24.28515625" style="180" customWidth="1"/>
    <col min="22" max="22" width="22.5703125" style="180" customWidth="1"/>
    <col min="23" max="24" width="12.5703125" style="180"/>
    <col min="25" max="25" width="16.85546875" style="180" customWidth="1"/>
    <col min="26" max="26" width="12.5703125" style="180"/>
    <col min="27" max="27" width="30.140625" style="180" customWidth="1"/>
    <col min="28" max="28" width="15.42578125" style="180" customWidth="1"/>
    <col min="29" max="29" width="15.85546875" style="180" customWidth="1"/>
    <col min="30" max="30" width="24.42578125" style="180" customWidth="1"/>
    <col min="31" max="31" width="17.140625" style="180" customWidth="1"/>
    <col min="32" max="16384" width="12.5703125" style="180"/>
  </cols>
  <sheetData>
    <row r="1" spans="1:248" ht="27.95" customHeight="1">
      <c r="A1" s="461"/>
      <c r="B1" s="802" t="s">
        <v>726</v>
      </c>
      <c r="C1" s="803"/>
      <c r="D1" s="803"/>
      <c r="E1" s="803"/>
      <c r="F1" s="803"/>
      <c r="G1" s="803"/>
      <c r="H1" s="804"/>
      <c r="I1" s="611" t="s">
        <v>727</v>
      </c>
      <c r="J1" s="612"/>
      <c r="K1" s="612"/>
      <c r="L1" s="613"/>
      <c r="M1" s="805"/>
      <c r="N1" s="806"/>
      <c r="O1" s="807"/>
    </row>
    <row r="2" spans="1:248" ht="27.95" customHeight="1">
      <c r="A2" s="462"/>
      <c r="B2" s="808"/>
      <c r="C2" s="809"/>
      <c r="D2" s="809"/>
      <c r="E2" s="809"/>
      <c r="F2" s="809"/>
      <c r="G2" s="809"/>
      <c r="H2" s="810"/>
      <c r="I2" s="611" t="s">
        <v>728</v>
      </c>
      <c r="J2" s="612"/>
      <c r="K2" s="612"/>
      <c r="L2" s="613"/>
      <c r="M2" s="607"/>
      <c r="N2" s="811"/>
      <c r="O2" s="807"/>
    </row>
    <row r="3" spans="1:248" ht="27.95" customHeight="1">
      <c r="A3" s="462"/>
      <c r="B3" s="614" t="s">
        <v>729</v>
      </c>
      <c r="C3" s="615"/>
      <c r="D3" s="615"/>
      <c r="E3" s="615"/>
      <c r="F3" s="615"/>
      <c r="G3" s="615"/>
      <c r="H3" s="616"/>
      <c r="I3" s="611" t="s">
        <v>730</v>
      </c>
      <c r="J3" s="612"/>
      <c r="K3" s="612"/>
      <c r="L3" s="613"/>
      <c r="M3" s="607"/>
      <c r="N3" s="811"/>
      <c r="O3" s="807"/>
    </row>
    <row r="4" spans="1:248" ht="27.95" customHeight="1">
      <c r="A4" s="462"/>
      <c r="B4" s="812"/>
      <c r="C4" s="813"/>
      <c r="D4" s="813"/>
      <c r="E4" s="813"/>
      <c r="F4" s="813"/>
      <c r="G4" s="813"/>
      <c r="H4" s="814"/>
      <c r="I4" s="815" t="s">
        <v>731</v>
      </c>
      <c r="J4" s="816"/>
      <c r="K4" s="816"/>
      <c r="L4" s="817"/>
      <c r="M4" s="607"/>
      <c r="N4" s="811"/>
      <c r="O4" s="807"/>
    </row>
    <row r="5" spans="1:248" ht="28.5" customHeight="1">
      <c r="A5" s="818"/>
      <c r="B5" s="818"/>
      <c r="C5" s="818"/>
      <c r="D5" s="818"/>
      <c r="E5" s="818"/>
      <c r="F5" s="818"/>
      <c r="G5" s="818"/>
      <c r="H5" s="818"/>
      <c r="I5" s="818"/>
      <c r="J5" s="818"/>
      <c r="K5" s="818"/>
      <c r="L5" s="818"/>
      <c r="M5" s="818"/>
      <c r="N5" s="818"/>
      <c r="O5" s="807"/>
    </row>
    <row r="6" spans="1:248" ht="31.5" customHeight="1">
      <c r="A6" s="819" t="s">
        <v>72</v>
      </c>
      <c r="B6" s="819"/>
      <c r="C6" s="819"/>
      <c r="D6" s="819"/>
      <c r="E6" s="819"/>
      <c r="F6" s="819"/>
      <c r="G6" s="819"/>
      <c r="H6" s="819"/>
      <c r="I6" s="819"/>
      <c r="J6" s="819"/>
      <c r="K6" s="819"/>
      <c r="L6" s="819"/>
      <c r="M6" s="819"/>
      <c r="N6" s="819"/>
      <c r="O6" s="807"/>
    </row>
    <row r="7" spans="1:248">
      <c r="A7" s="820" t="s">
        <v>47</v>
      </c>
      <c r="B7" s="819" t="s">
        <v>73</v>
      </c>
      <c r="C7" s="819"/>
      <c r="D7" s="819"/>
      <c r="E7" s="819"/>
      <c r="F7" s="819"/>
      <c r="G7" s="819"/>
      <c r="H7" s="819"/>
      <c r="I7" s="819"/>
      <c r="J7" s="821"/>
      <c r="K7" s="821"/>
      <c r="L7" s="821"/>
      <c r="M7" s="821"/>
      <c r="N7" s="821"/>
    </row>
    <row r="8" spans="1:248">
      <c r="A8" s="271" t="s">
        <v>74</v>
      </c>
      <c r="B8" s="822" t="s">
        <v>75</v>
      </c>
      <c r="C8" s="823"/>
      <c r="D8" s="823"/>
      <c r="E8" s="823"/>
      <c r="F8" s="824"/>
      <c r="G8" s="825" t="s">
        <v>76</v>
      </c>
      <c r="H8" s="826"/>
      <c r="I8" s="827"/>
      <c r="J8" s="797" t="s">
        <v>28</v>
      </c>
      <c r="K8" s="797"/>
      <c r="L8" s="797"/>
      <c r="M8" s="797"/>
      <c r="N8" s="797"/>
      <c r="O8" s="828"/>
      <c r="Q8" s="829"/>
      <c r="R8" s="829"/>
      <c r="S8" s="829"/>
      <c r="T8" s="829"/>
      <c r="U8" s="829"/>
    </row>
    <row r="9" spans="1:248">
      <c r="A9" s="830" t="s">
        <v>27</v>
      </c>
      <c r="B9" s="496" t="s">
        <v>77</v>
      </c>
      <c r="C9" s="496"/>
      <c r="D9" s="496"/>
      <c r="E9" s="496"/>
      <c r="F9" s="497"/>
      <c r="G9" s="825"/>
      <c r="H9" s="826"/>
      <c r="I9" s="827"/>
      <c r="J9" s="195" t="s">
        <v>26</v>
      </c>
      <c r="K9" s="793" t="s">
        <v>25</v>
      </c>
      <c r="L9" s="793"/>
      <c r="M9" s="793"/>
      <c r="N9" s="195" t="s">
        <v>24</v>
      </c>
      <c r="O9" s="828"/>
      <c r="Q9" s="831"/>
      <c r="R9" s="831"/>
      <c r="S9" s="831"/>
      <c r="T9" s="831"/>
      <c r="U9" s="831"/>
    </row>
    <row r="10" spans="1:248">
      <c r="A10" s="275" t="s">
        <v>23</v>
      </c>
      <c r="B10" s="832" t="s">
        <v>78</v>
      </c>
      <c r="C10" s="833"/>
      <c r="D10" s="833"/>
      <c r="E10" s="833"/>
      <c r="F10" s="834"/>
      <c r="G10" s="825"/>
      <c r="H10" s="826"/>
      <c r="I10" s="827"/>
      <c r="J10" s="65"/>
      <c r="K10" s="835"/>
      <c r="L10" s="835"/>
      <c r="M10" s="835"/>
      <c r="N10" s="198"/>
      <c r="O10" s="828"/>
      <c r="Q10" s="836"/>
      <c r="R10" s="837"/>
      <c r="S10" s="837"/>
      <c r="T10" s="837"/>
      <c r="U10" s="836"/>
      <c r="W10" s="269"/>
      <c r="X10" s="269"/>
    </row>
    <row r="11" spans="1:248" ht="41.25" customHeight="1">
      <c r="A11" s="275" t="s">
        <v>22</v>
      </c>
      <c r="B11" s="832" t="s">
        <v>79</v>
      </c>
      <c r="C11" s="833"/>
      <c r="D11" s="833"/>
      <c r="E11" s="833"/>
      <c r="F11" s="834"/>
      <c r="G11" s="825"/>
      <c r="H11" s="826"/>
      <c r="I11" s="827"/>
      <c r="J11" s="201"/>
      <c r="K11" s="798"/>
      <c r="L11" s="798"/>
      <c r="M11" s="798"/>
      <c r="N11" s="202"/>
      <c r="O11" s="828"/>
      <c r="Q11" s="838"/>
      <c r="R11" s="839"/>
      <c r="S11" s="839"/>
      <c r="T11" s="839"/>
      <c r="U11" s="840"/>
      <c r="W11" s="204"/>
      <c r="X11" s="74"/>
      <c r="Y11" s="205"/>
    </row>
    <row r="12" spans="1:248">
      <c r="A12" s="830" t="s">
        <v>21</v>
      </c>
      <c r="B12" s="841">
        <v>2020730010004</v>
      </c>
      <c r="C12" s="842"/>
      <c r="D12" s="842"/>
      <c r="E12" s="842"/>
      <c r="F12" s="843"/>
      <c r="G12" s="825"/>
      <c r="H12" s="826"/>
      <c r="I12" s="827"/>
      <c r="J12" s="206"/>
      <c r="K12" s="790"/>
      <c r="L12" s="790"/>
      <c r="M12" s="790"/>
      <c r="N12" s="202"/>
      <c r="O12" s="828"/>
      <c r="Q12" s="838"/>
      <c r="R12" s="839"/>
      <c r="S12" s="839"/>
      <c r="T12" s="839"/>
      <c r="U12" s="840"/>
      <c r="W12" s="204"/>
      <c r="X12" s="74"/>
      <c r="Y12" s="205"/>
    </row>
    <row r="13" spans="1:248" ht="33" customHeight="1">
      <c r="A13" s="781" t="s">
        <v>758</v>
      </c>
      <c r="B13" s="781"/>
      <c r="C13" s="781"/>
      <c r="D13" s="781"/>
      <c r="E13" s="781"/>
      <c r="F13" s="781"/>
      <c r="G13" s="844"/>
      <c r="H13" s="845"/>
      <c r="I13" s="846"/>
      <c r="J13" s="201"/>
      <c r="K13" s="790"/>
      <c r="L13" s="790"/>
      <c r="M13" s="790"/>
      <c r="N13" s="184"/>
      <c r="O13" s="828"/>
      <c r="Q13" s="847"/>
      <c r="R13" s="839"/>
      <c r="S13" s="839"/>
      <c r="T13" s="848"/>
      <c r="U13" s="840"/>
      <c r="V13" s="849"/>
      <c r="W13" s="204"/>
      <c r="X13" s="74"/>
      <c r="Y13" s="205"/>
    </row>
    <row r="14" spans="1:248" ht="15" customHeight="1">
      <c r="A14" s="850" t="s">
        <v>20</v>
      </c>
      <c r="B14" s="546" t="s">
        <v>146</v>
      </c>
      <c r="C14" s="547" t="s">
        <v>19</v>
      </c>
      <c r="D14" s="547" t="s">
        <v>18</v>
      </c>
      <c r="E14" s="851" t="s">
        <v>80</v>
      </c>
      <c r="F14" s="548" t="s">
        <v>81</v>
      </c>
      <c r="G14" s="549"/>
      <c r="H14" s="549"/>
      <c r="I14" s="550"/>
      <c r="J14" s="547" t="s">
        <v>17</v>
      </c>
      <c r="K14" s="547"/>
      <c r="L14" s="769" t="s">
        <v>82</v>
      </c>
      <c r="M14" s="769"/>
      <c r="N14" s="769"/>
      <c r="O14" s="852"/>
      <c r="P14" s="852"/>
      <c r="Q14" s="853"/>
      <c r="R14" s="854"/>
      <c r="S14" s="854"/>
      <c r="T14" s="852"/>
      <c r="U14" s="840"/>
      <c r="V14" s="852"/>
      <c r="W14" s="855"/>
      <c r="X14" s="74"/>
      <c r="Y14" s="205"/>
      <c r="Z14" s="852"/>
      <c r="AA14" s="852"/>
      <c r="AB14" s="852"/>
      <c r="AC14" s="852"/>
      <c r="AD14" s="852"/>
      <c r="AE14" s="852"/>
      <c r="AF14" s="852"/>
      <c r="AG14" s="852"/>
      <c r="AH14" s="852"/>
      <c r="AI14" s="852"/>
      <c r="AJ14" s="852"/>
      <c r="AK14" s="852"/>
      <c r="AL14" s="852"/>
      <c r="AM14" s="852"/>
      <c r="AN14" s="852"/>
      <c r="AO14" s="852"/>
      <c r="AP14" s="852"/>
      <c r="AQ14" s="852"/>
      <c r="AR14" s="852"/>
      <c r="AS14" s="852"/>
      <c r="AT14" s="852"/>
      <c r="AU14" s="852"/>
      <c r="AV14" s="852"/>
      <c r="AW14" s="852"/>
      <c r="AX14" s="852"/>
      <c r="AY14" s="852"/>
      <c r="AZ14" s="852"/>
      <c r="BA14" s="852"/>
      <c r="BB14" s="852"/>
      <c r="BC14" s="852"/>
      <c r="BD14" s="852"/>
      <c r="BE14" s="852"/>
      <c r="BF14" s="852"/>
      <c r="BG14" s="852"/>
      <c r="BH14" s="852"/>
      <c r="BI14" s="852"/>
      <c r="BJ14" s="852"/>
      <c r="BK14" s="852"/>
      <c r="BL14" s="852"/>
      <c r="BM14" s="852"/>
      <c r="BN14" s="852"/>
      <c r="BO14" s="852"/>
      <c r="BP14" s="852"/>
      <c r="BQ14" s="852"/>
      <c r="BR14" s="852"/>
      <c r="BS14" s="852"/>
      <c r="BT14" s="852"/>
      <c r="BU14" s="852"/>
      <c r="BV14" s="852"/>
      <c r="BW14" s="852"/>
      <c r="BX14" s="852"/>
      <c r="BY14" s="852"/>
      <c r="BZ14" s="852"/>
      <c r="CA14" s="852"/>
      <c r="CB14" s="852"/>
      <c r="CC14" s="852"/>
      <c r="CD14" s="852"/>
      <c r="CE14" s="852"/>
      <c r="CF14" s="852"/>
      <c r="CG14" s="852"/>
      <c r="CH14" s="852"/>
      <c r="CI14" s="852"/>
      <c r="CJ14" s="852"/>
      <c r="CK14" s="852"/>
      <c r="CL14" s="852"/>
      <c r="CM14" s="852"/>
      <c r="CN14" s="852"/>
      <c r="CO14" s="852"/>
      <c r="CP14" s="852"/>
      <c r="CQ14" s="852"/>
      <c r="CR14" s="852"/>
      <c r="CS14" s="852"/>
      <c r="CT14" s="852"/>
      <c r="CU14" s="852"/>
      <c r="CV14" s="852"/>
      <c r="CW14" s="852"/>
      <c r="CX14" s="852"/>
      <c r="CY14" s="852"/>
      <c r="CZ14" s="852"/>
      <c r="DA14" s="852"/>
      <c r="DB14" s="852"/>
      <c r="DC14" s="852"/>
      <c r="DD14" s="852"/>
      <c r="DE14" s="852"/>
      <c r="DF14" s="852"/>
      <c r="DG14" s="852"/>
      <c r="DH14" s="852"/>
      <c r="DI14" s="852"/>
      <c r="DJ14" s="852"/>
      <c r="DK14" s="852"/>
      <c r="DL14" s="852"/>
      <c r="DM14" s="852"/>
      <c r="DN14" s="852"/>
      <c r="DO14" s="852"/>
      <c r="DP14" s="852"/>
      <c r="DQ14" s="852"/>
      <c r="DR14" s="852"/>
      <c r="DS14" s="852"/>
      <c r="DT14" s="852"/>
      <c r="DU14" s="852"/>
      <c r="DV14" s="852"/>
      <c r="DW14" s="852"/>
      <c r="DX14" s="852"/>
      <c r="DY14" s="852"/>
      <c r="DZ14" s="852"/>
      <c r="EA14" s="852"/>
      <c r="EB14" s="852"/>
      <c r="EC14" s="852"/>
      <c r="ED14" s="852"/>
      <c r="EE14" s="852"/>
      <c r="EF14" s="852"/>
      <c r="EG14" s="852"/>
      <c r="EH14" s="852"/>
      <c r="EI14" s="852"/>
      <c r="EJ14" s="852"/>
      <c r="EK14" s="852"/>
      <c r="EL14" s="852"/>
      <c r="EM14" s="852"/>
      <c r="EN14" s="852"/>
      <c r="EO14" s="852"/>
      <c r="EP14" s="852"/>
      <c r="EQ14" s="852"/>
      <c r="ER14" s="852"/>
      <c r="ES14" s="852"/>
      <c r="ET14" s="852"/>
      <c r="EU14" s="852"/>
      <c r="EV14" s="852"/>
      <c r="EW14" s="852"/>
      <c r="EX14" s="852"/>
      <c r="EY14" s="852"/>
      <c r="EZ14" s="852"/>
      <c r="FA14" s="852"/>
      <c r="FB14" s="852"/>
      <c r="FC14" s="852"/>
      <c r="FD14" s="852"/>
      <c r="FE14" s="852"/>
      <c r="FF14" s="852"/>
      <c r="FG14" s="852"/>
      <c r="FH14" s="852"/>
      <c r="FI14" s="852"/>
      <c r="FJ14" s="852"/>
      <c r="FK14" s="852"/>
      <c r="FL14" s="852"/>
      <c r="FM14" s="852"/>
      <c r="FN14" s="852"/>
      <c r="FO14" s="852"/>
      <c r="FP14" s="852"/>
      <c r="FQ14" s="852"/>
      <c r="FR14" s="852"/>
      <c r="FS14" s="852"/>
      <c r="FT14" s="852"/>
      <c r="FU14" s="852"/>
      <c r="FV14" s="852"/>
      <c r="FW14" s="852"/>
      <c r="FX14" s="852"/>
      <c r="FY14" s="852"/>
      <c r="FZ14" s="852"/>
      <c r="GA14" s="852"/>
      <c r="GB14" s="852"/>
      <c r="GC14" s="852"/>
      <c r="GD14" s="852"/>
      <c r="GE14" s="852"/>
      <c r="GF14" s="852"/>
      <c r="GG14" s="852"/>
      <c r="GH14" s="852"/>
      <c r="GI14" s="852"/>
      <c r="GJ14" s="852"/>
      <c r="GK14" s="852"/>
      <c r="GL14" s="852"/>
      <c r="GM14" s="852"/>
      <c r="GN14" s="852"/>
      <c r="GO14" s="852"/>
      <c r="GP14" s="852"/>
      <c r="GQ14" s="852"/>
      <c r="GR14" s="852"/>
      <c r="GS14" s="852"/>
      <c r="GT14" s="852"/>
      <c r="GU14" s="852"/>
      <c r="GV14" s="852"/>
      <c r="GW14" s="852"/>
      <c r="GX14" s="852"/>
      <c r="GY14" s="852"/>
      <c r="GZ14" s="852"/>
      <c r="HA14" s="852"/>
      <c r="HB14" s="852"/>
      <c r="HC14" s="852"/>
      <c r="HD14" s="852"/>
      <c r="HE14" s="852"/>
      <c r="HF14" s="852"/>
      <c r="HG14" s="852"/>
      <c r="HH14" s="852"/>
      <c r="HI14" s="852"/>
      <c r="HJ14" s="852"/>
      <c r="HK14" s="852"/>
      <c r="HL14" s="852"/>
      <c r="HM14" s="852"/>
      <c r="HN14" s="852"/>
      <c r="HO14" s="852"/>
      <c r="HP14" s="852"/>
      <c r="HQ14" s="852"/>
      <c r="HR14" s="852"/>
      <c r="HS14" s="852"/>
      <c r="HT14" s="852"/>
      <c r="HU14" s="852"/>
      <c r="HV14" s="852"/>
      <c r="HW14" s="852"/>
      <c r="HX14" s="852"/>
      <c r="HY14" s="852"/>
      <c r="HZ14" s="852"/>
      <c r="IA14" s="852"/>
      <c r="IB14" s="852"/>
      <c r="IC14" s="852"/>
      <c r="ID14" s="852"/>
      <c r="IE14" s="852"/>
      <c r="IF14" s="852"/>
      <c r="IG14" s="852"/>
      <c r="IH14" s="852"/>
      <c r="II14" s="852"/>
      <c r="IJ14" s="852"/>
      <c r="IK14" s="852"/>
      <c r="IL14" s="852"/>
      <c r="IM14" s="852"/>
      <c r="IN14" s="852"/>
    </row>
    <row r="15" spans="1:248" ht="20.25" customHeight="1">
      <c r="A15" s="850"/>
      <c r="B15" s="547"/>
      <c r="C15" s="547"/>
      <c r="D15" s="547"/>
      <c r="E15" s="851"/>
      <c r="F15" s="551"/>
      <c r="G15" s="552"/>
      <c r="H15" s="552"/>
      <c r="I15" s="553"/>
      <c r="J15" s="547"/>
      <c r="K15" s="547"/>
      <c r="L15" s="547" t="s">
        <v>15</v>
      </c>
      <c r="M15" s="547" t="s">
        <v>14</v>
      </c>
      <c r="N15" s="769" t="s">
        <v>13</v>
      </c>
      <c r="O15" s="852"/>
      <c r="P15" s="852"/>
      <c r="Q15" s="849"/>
      <c r="R15" s="854"/>
      <c r="S15" s="854"/>
      <c r="T15" s="852"/>
      <c r="U15" s="856"/>
      <c r="V15" s="852"/>
      <c r="W15" s="855"/>
      <c r="X15" s="74"/>
      <c r="Y15" s="205"/>
      <c r="Z15" s="852"/>
      <c r="AA15" s="852"/>
      <c r="AB15" s="852"/>
      <c r="AC15" s="852"/>
      <c r="AD15" s="852"/>
      <c r="AE15" s="852"/>
      <c r="AF15" s="852"/>
      <c r="AG15" s="852"/>
      <c r="AH15" s="852"/>
      <c r="AI15" s="852"/>
      <c r="AJ15" s="852"/>
      <c r="AK15" s="852"/>
      <c r="AL15" s="852"/>
      <c r="AM15" s="852"/>
      <c r="AN15" s="852"/>
      <c r="AO15" s="852"/>
      <c r="AP15" s="852"/>
      <c r="AQ15" s="852"/>
      <c r="AR15" s="852"/>
      <c r="AS15" s="852"/>
      <c r="AT15" s="852"/>
      <c r="AU15" s="852"/>
      <c r="AV15" s="852"/>
      <c r="AW15" s="852"/>
      <c r="AX15" s="852"/>
      <c r="AY15" s="852"/>
      <c r="AZ15" s="852"/>
      <c r="BA15" s="852"/>
      <c r="BB15" s="852"/>
      <c r="BC15" s="852"/>
      <c r="BD15" s="852"/>
      <c r="BE15" s="852"/>
      <c r="BF15" s="852"/>
      <c r="BG15" s="852"/>
      <c r="BH15" s="852"/>
      <c r="BI15" s="852"/>
      <c r="BJ15" s="852"/>
      <c r="BK15" s="852"/>
      <c r="BL15" s="852"/>
      <c r="BM15" s="852"/>
      <c r="BN15" s="852"/>
      <c r="BO15" s="852"/>
      <c r="BP15" s="852"/>
      <c r="BQ15" s="852"/>
      <c r="BR15" s="852"/>
      <c r="BS15" s="852"/>
      <c r="BT15" s="852"/>
      <c r="BU15" s="852"/>
      <c r="BV15" s="852"/>
      <c r="BW15" s="852"/>
      <c r="BX15" s="852"/>
      <c r="BY15" s="852"/>
      <c r="BZ15" s="852"/>
      <c r="CA15" s="852"/>
      <c r="CB15" s="852"/>
      <c r="CC15" s="852"/>
      <c r="CD15" s="852"/>
      <c r="CE15" s="852"/>
      <c r="CF15" s="852"/>
      <c r="CG15" s="852"/>
      <c r="CH15" s="852"/>
      <c r="CI15" s="852"/>
      <c r="CJ15" s="852"/>
      <c r="CK15" s="852"/>
      <c r="CL15" s="852"/>
      <c r="CM15" s="852"/>
      <c r="CN15" s="852"/>
      <c r="CO15" s="852"/>
      <c r="CP15" s="852"/>
      <c r="CQ15" s="852"/>
      <c r="CR15" s="852"/>
      <c r="CS15" s="852"/>
      <c r="CT15" s="852"/>
      <c r="CU15" s="852"/>
      <c r="CV15" s="852"/>
      <c r="CW15" s="852"/>
      <c r="CX15" s="852"/>
      <c r="CY15" s="852"/>
      <c r="CZ15" s="852"/>
      <c r="DA15" s="852"/>
      <c r="DB15" s="852"/>
      <c r="DC15" s="852"/>
      <c r="DD15" s="852"/>
      <c r="DE15" s="852"/>
      <c r="DF15" s="852"/>
      <c r="DG15" s="852"/>
      <c r="DH15" s="852"/>
      <c r="DI15" s="852"/>
      <c r="DJ15" s="852"/>
      <c r="DK15" s="852"/>
      <c r="DL15" s="852"/>
      <c r="DM15" s="852"/>
      <c r="DN15" s="852"/>
      <c r="DO15" s="852"/>
      <c r="DP15" s="852"/>
      <c r="DQ15" s="852"/>
      <c r="DR15" s="852"/>
      <c r="DS15" s="852"/>
      <c r="DT15" s="852"/>
      <c r="DU15" s="852"/>
      <c r="DV15" s="852"/>
      <c r="DW15" s="852"/>
      <c r="DX15" s="852"/>
      <c r="DY15" s="852"/>
      <c r="DZ15" s="852"/>
      <c r="EA15" s="852"/>
      <c r="EB15" s="852"/>
      <c r="EC15" s="852"/>
      <c r="ED15" s="852"/>
      <c r="EE15" s="852"/>
      <c r="EF15" s="852"/>
      <c r="EG15" s="852"/>
      <c r="EH15" s="852"/>
      <c r="EI15" s="852"/>
      <c r="EJ15" s="852"/>
      <c r="EK15" s="852"/>
      <c r="EL15" s="852"/>
      <c r="EM15" s="852"/>
      <c r="EN15" s="852"/>
      <c r="EO15" s="852"/>
      <c r="EP15" s="852"/>
      <c r="EQ15" s="852"/>
      <c r="ER15" s="852"/>
      <c r="ES15" s="852"/>
      <c r="ET15" s="852"/>
      <c r="EU15" s="852"/>
      <c r="EV15" s="852"/>
      <c r="EW15" s="852"/>
      <c r="EX15" s="852"/>
      <c r="EY15" s="852"/>
      <c r="EZ15" s="852"/>
      <c r="FA15" s="852"/>
      <c r="FB15" s="852"/>
      <c r="FC15" s="852"/>
      <c r="FD15" s="852"/>
      <c r="FE15" s="852"/>
      <c r="FF15" s="852"/>
      <c r="FG15" s="852"/>
      <c r="FH15" s="852"/>
      <c r="FI15" s="852"/>
      <c r="FJ15" s="852"/>
      <c r="FK15" s="852"/>
      <c r="FL15" s="852"/>
      <c r="FM15" s="852"/>
      <c r="FN15" s="852"/>
      <c r="FO15" s="852"/>
      <c r="FP15" s="852"/>
      <c r="FQ15" s="852"/>
      <c r="FR15" s="852"/>
      <c r="FS15" s="852"/>
      <c r="FT15" s="852"/>
      <c r="FU15" s="852"/>
      <c r="FV15" s="852"/>
      <c r="FW15" s="852"/>
      <c r="FX15" s="852"/>
      <c r="FY15" s="852"/>
      <c r="FZ15" s="852"/>
      <c r="GA15" s="852"/>
      <c r="GB15" s="852"/>
      <c r="GC15" s="852"/>
      <c r="GD15" s="852"/>
      <c r="GE15" s="852"/>
      <c r="GF15" s="852"/>
      <c r="GG15" s="852"/>
      <c r="GH15" s="852"/>
      <c r="GI15" s="852"/>
      <c r="GJ15" s="852"/>
      <c r="GK15" s="852"/>
      <c r="GL15" s="852"/>
      <c r="GM15" s="852"/>
      <c r="GN15" s="852"/>
      <c r="GO15" s="852"/>
      <c r="GP15" s="852"/>
      <c r="GQ15" s="852"/>
      <c r="GR15" s="852"/>
      <c r="GS15" s="852"/>
      <c r="GT15" s="852"/>
      <c r="GU15" s="852"/>
      <c r="GV15" s="852"/>
      <c r="GW15" s="852"/>
      <c r="GX15" s="852"/>
      <c r="GY15" s="852"/>
      <c r="GZ15" s="852"/>
      <c r="HA15" s="852"/>
      <c r="HB15" s="852"/>
      <c r="HC15" s="852"/>
      <c r="HD15" s="852"/>
      <c r="HE15" s="852"/>
      <c r="HF15" s="852"/>
      <c r="HG15" s="852"/>
      <c r="HH15" s="852"/>
      <c r="HI15" s="852"/>
      <c r="HJ15" s="852"/>
      <c r="HK15" s="852"/>
      <c r="HL15" s="852"/>
      <c r="HM15" s="852"/>
      <c r="HN15" s="852"/>
      <c r="HO15" s="852"/>
      <c r="HP15" s="852"/>
      <c r="HQ15" s="852"/>
      <c r="HR15" s="852"/>
      <c r="HS15" s="852"/>
      <c r="HT15" s="852"/>
      <c r="HU15" s="852"/>
      <c r="HV15" s="852"/>
      <c r="HW15" s="852"/>
      <c r="HX15" s="852"/>
      <c r="HY15" s="852"/>
      <c r="HZ15" s="852"/>
      <c r="IA15" s="852"/>
      <c r="IB15" s="852"/>
      <c r="IC15" s="852"/>
      <c r="ID15" s="852"/>
      <c r="IE15" s="852"/>
      <c r="IF15" s="852"/>
      <c r="IG15" s="852"/>
      <c r="IH15" s="852"/>
      <c r="II15" s="852"/>
      <c r="IJ15" s="852"/>
      <c r="IK15" s="852"/>
      <c r="IL15" s="852"/>
      <c r="IM15" s="852"/>
      <c r="IN15" s="852"/>
    </row>
    <row r="16" spans="1:248" ht="24.75" customHeight="1">
      <c r="A16" s="850"/>
      <c r="B16" s="547"/>
      <c r="C16" s="547"/>
      <c r="D16" s="547"/>
      <c r="E16" s="851"/>
      <c r="F16" s="857" t="s">
        <v>12</v>
      </c>
      <c r="G16" s="211" t="s">
        <v>11</v>
      </c>
      <c r="H16" s="211" t="s">
        <v>10</v>
      </c>
      <c r="I16" s="858" t="s">
        <v>83</v>
      </c>
      <c r="J16" s="211" t="s">
        <v>9</v>
      </c>
      <c r="K16" s="213" t="s">
        <v>8</v>
      </c>
      <c r="L16" s="547"/>
      <c r="M16" s="547"/>
      <c r="N16" s="769"/>
      <c r="O16" s="852"/>
      <c r="P16" s="852"/>
      <c r="Q16" s="209"/>
      <c r="R16" s="854"/>
      <c r="S16" s="854"/>
      <c r="U16" s="74"/>
      <c r="W16" s="855"/>
      <c r="X16" s="74"/>
      <c r="Y16" s="205"/>
      <c r="Z16" s="852"/>
      <c r="AA16" s="852"/>
      <c r="AB16" s="852"/>
      <c r="AC16" s="852"/>
      <c r="AD16" s="852"/>
      <c r="AE16" s="852"/>
      <c r="AF16" s="852"/>
      <c r="AG16" s="852"/>
      <c r="AH16" s="852"/>
      <c r="AI16" s="852"/>
      <c r="AJ16" s="852"/>
      <c r="AK16" s="852"/>
      <c r="AL16" s="852"/>
      <c r="AM16" s="852"/>
      <c r="AN16" s="852"/>
      <c r="AO16" s="852"/>
      <c r="AP16" s="852"/>
      <c r="AQ16" s="852"/>
      <c r="AR16" s="852"/>
      <c r="AS16" s="852"/>
      <c r="AT16" s="852"/>
      <c r="AU16" s="852"/>
      <c r="AV16" s="852"/>
      <c r="AW16" s="852"/>
      <c r="AX16" s="852"/>
      <c r="AY16" s="852"/>
      <c r="AZ16" s="852"/>
      <c r="BA16" s="852"/>
      <c r="BB16" s="852"/>
      <c r="BC16" s="852"/>
      <c r="BD16" s="852"/>
      <c r="BE16" s="852"/>
      <c r="BF16" s="852"/>
      <c r="BG16" s="852"/>
      <c r="BH16" s="852"/>
      <c r="BI16" s="852"/>
      <c r="BJ16" s="852"/>
      <c r="BK16" s="852"/>
      <c r="BL16" s="852"/>
      <c r="BM16" s="852"/>
      <c r="BN16" s="852"/>
      <c r="BO16" s="852"/>
      <c r="BP16" s="852"/>
      <c r="BQ16" s="852"/>
      <c r="BR16" s="852"/>
      <c r="BS16" s="852"/>
      <c r="BT16" s="852"/>
      <c r="BU16" s="852"/>
      <c r="BV16" s="852"/>
      <c r="BW16" s="852"/>
      <c r="BX16" s="852"/>
      <c r="BY16" s="852"/>
      <c r="BZ16" s="852"/>
      <c r="CA16" s="852"/>
      <c r="CB16" s="852"/>
      <c r="CC16" s="852"/>
      <c r="CD16" s="852"/>
      <c r="CE16" s="852"/>
      <c r="CF16" s="852"/>
      <c r="CG16" s="852"/>
      <c r="CH16" s="852"/>
      <c r="CI16" s="852"/>
      <c r="CJ16" s="852"/>
      <c r="CK16" s="852"/>
      <c r="CL16" s="852"/>
      <c r="CM16" s="852"/>
      <c r="CN16" s="852"/>
      <c r="CO16" s="852"/>
      <c r="CP16" s="852"/>
      <c r="CQ16" s="852"/>
      <c r="CR16" s="852"/>
      <c r="CS16" s="852"/>
      <c r="CT16" s="852"/>
      <c r="CU16" s="852"/>
      <c r="CV16" s="852"/>
      <c r="CW16" s="852"/>
      <c r="CX16" s="852"/>
      <c r="CY16" s="852"/>
      <c r="CZ16" s="852"/>
      <c r="DA16" s="852"/>
      <c r="DB16" s="852"/>
      <c r="DC16" s="852"/>
      <c r="DD16" s="852"/>
      <c r="DE16" s="852"/>
      <c r="DF16" s="852"/>
      <c r="DG16" s="852"/>
      <c r="DH16" s="852"/>
      <c r="DI16" s="852"/>
      <c r="DJ16" s="852"/>
      <c r="DK16" s="852"/>
      <c r="DL16" s="852"/>
      <c r="DM16" s="852"/>
      <c r="DN16" s="852"/>
      <c r="DO16" s="852"/>
      <c r="DP16" s="852"/>
      <c r="DQ16" s="852"/>
      <c r="DR16" s="852"/>
      <c r="DS16" s="852"/>
      <c r="DT16" s="852"/>
      <c r="DU16" s="852"/>
      <c r="DV16" s="852"/>
      <c r="DW16" s="852"/>
      <c r="DX16" s="852"/>
      <c r="DY16" s="852"/>
      <c r="DZ16" s="852"/>
      <c r="EA16" s="852"/>
      <c r="EB16" s="852"/>
      <c r="EC16" s="852"/>
      <c r="ED16" s="852"/>
      <c r="EE16" s="852"/>
      <c r="EF16" s="852"/>
      <c r="EG16" s="852"/>
      <c r="EH16" s="852"/>
      <c r="EI16" s="852"/>
      <c r="EJ16" s="852"/>
      <c r="EK16" s="852"/>
      <c r="EL16" s="852"/>
      <c r="EM16" s="852"/>
      <c r="EN16" s="852"/>
      <c r="EO16" s="852"/>
      <c r="EP16" s="852"/>
      <c r="EQ16" s="852"/>
      <c r="ER16" s="852"/>
      <c r="ES16" s="852"/>
      <c r="ET16" s="852"/>
      <c r="EU16" s="852"/>
      <c r="EV16" s="852"/>
      <c r="EW16" s="852"/>
      <c r="EX16" s="852"/>
      <c r="EY16" s="852"/>
      <c r="EZ16" s="852"/>
      <c r="FA16" s="852"/>
      <c r="FB16" s="852"/>
      <c r="FC16" s="852"/>
      <c r="FD16" s="852"/>
      <c r="FE16" s="852"/>
      <c r="FF16" s="852"/>
      <c r="FG16" s="852"/>
      <c r="FH16" s="852"/>
      <c r="FI16" s="852"/>
      <c r="FJ16" s="852"/>
      <c r="FK16" s="852"/>
      <c r="FL16" s="852"/>
      <c r="FM16" s="852"/>
      <c r="FN16" s="852"/>
      <c r="FO16" s="852"/>
      <c r="FP16" s="852"/>
      <c r="FQ16" s="852"/>
      <c r="FR16" s="852"/>
      <c r="FS16" s="852"/>
      <c r="FT16" s="852"/>
      <c r="FU16" s="852"/>
      <c r="FV16" s="852"/>
      <c r="FW16" s="852"/>
      <c r="FX16" s="852"/>
      <c r="FY16" s="852"/>
      <c r="FZ16" s="852"/>
      <c r="GA16" s="852"/>
      <c r="GB16" s="852"/>
      <c r="GC16" s="852"/>
      <c r="GD16" s="852"/>
      <c r="GE16" s="852"/>
      <c r="GF16" s="852"/>
      <c r="GG16" s="852"/>
      <c r="GH16" s="852"/>
      <c r="GI16" s="852"/>
      <c r="GJ16" s="852"/>
      <c r="GK16" s="852"/>
      <c r="GL16" s="852"/>
      <c r="GM16" s="852"/>
      <c r="GN16" s="852"/>
      <c r="GO16" s="852"/>
      <c r="GP16" s="852"/>
      <c r="GQ16" s="852"/>
      <c r="GR16" s="852"/>
      <c r="GS16" s="852"/>
      <c r="GT16" s="852"/>
      <c r="GU16" s="852"/>
      <c r="GV16" s="852"/>
      <c r="GW16" s="852"/>
      <c r="GX16" s="852"/>
      <c r="GY16" s="852"/>
      <c r="GZ16" s="852"/>
      <c r="HA16" s="852"/>
      <c r="HB16" s="852"/>
      <c r="HC16" s="852"/>
      <c r="HD16" s="852"/>
      <c r="HE16" s="852"/>
      <c r="HF16" s="852"/>
      <c r="HG16" s="852"/>
      <c r="HH16" s="852"/>
      <c r="HI16" s="852"/>
      <c r="HJ16" s="852"/>
      <c r="HK16" s="852"/>
      <c r="HL16" s="852"/>
      <c r="HM16" s="852"/>
      <c r="HN16" s="852"/>
      <c r="HO16" s="852"/>
      <c r="HP16" s="852"/>
      <c r="HQ16" s="852"/>
      <c r="HR16" s="852"/>
      <c r="HS16" s="852"/>
      <c r="HT16" s="852"/>
      <c r="HU16" s="852"/>
      <c r="HV16" s="852"/>
      <c r="HW16" s="852"/>
      <c r="HX16" s="852"/>
      <c r="HY16" s="852"/>
      <c r="HZ16" s="852"/>
      <c r="IA16" s="852"/>
      <c r="IB16" s="852"/>
      <c r="IC16" s="852"/>
      <c r="ID16" s="852"/>
      <c r="IE16" s="852"/>
      <c r="IF16" s="852"/>
      <c r="IG16" s="852"/>
      <c r="IH16" s="852"/>
      <c r="II16" s="852"/>
      <c r="IJ16" s="852"/>
      <c r="IK16" s="852"/>
      <c r="IL16" s="852"/>
      <c r="IM16" s="852"/>
      <c r="IN16" s="852"/>
    </row>
    <row r="17" spans="1:248" ht="18.75" customHeight="1">
      <c r="A17" s="537" t="s">
        <v>84</v>
      </c>
      <c r="B17" s="213" t="s">
        <v>85</v>
      </c>
      <c r="C17" s="537" t="s">
        <v>86</v>
      </c>
      <c r="D17" s="229">
        <v>1</v>
      </c>
      <c r="E17" s="859">
        <f>+F17+I17</f>
        <v>10000000</v>
      </c>
      <c r="F17" s="860">
        <v>10000000</v>
      </c>
      <c r="G17" s="211"/>
      <c r="H17" s="211"/>
      <c r="I17" s="861"/>
      <c r="J17" s="864">
        <v>44927</v>
      </c>
      <c r="K17" s="864">
        <v>45291</v>
      </c>
      <c r="L17" s="947">
        <v>0</v>
      </c>
      <c r="M17" s="947">
        <v>0</v>
      </c>
      <c r="N17" s="949">
        <v>0</v>
      </c>
      <c r="O17" s="852"/>
      <c r="P17" s="852"/>
      <c r="Q17" s="209"/>
      <c r="R17" s="862"/>
      <c r="S17" s="862"/>
      <c r="U17" s="74"/>
      <c r="W17" s="855"/>
      <c r="X17" s="74"/>
      <c r="Y17" s="205"/>
      <c r="Z17" s="852"/>
      <c r="AA17" s="852"/>
      <c r="AB17" s="852"/>
      <c r="AC17" s="852"/>
      <c r="AD17" s="852"/>
      <c r="AE17" s="852"/>
      <c r="AF17" s="852"/>
      <c r="AG17" s="852"/>
      <c r="AH17" s="852"/>
      <c r="AI17" s="852"/>
      <c r="AJ17" s="852"/>
      <c r="AK17" s="852"/>
      <c r="AL17" s="852"/>
      <c r="AM17" s="852"/>
      <c r="AN17" s="852"/>
      <c r="AO17" s="852"/>
      <c r="AP17" s="852"/>
      <c r="AQ17" s="852"/>
      <c r="AR17" s="852"/>
      <c r="AS17" s="852"/>
      <c r="AT17" s="852"/>
      <c r="AU17" s="852"/>
      <c r="AV17" s="852"/>
      <c r="AW17" s="852"/>
      <c r="AX17" s="852"/>
      <c r="AY17" s="852"/>
      <c r="AZ17" s="852"/>
      <c r="BA17" s="852"/>
      <c r="BB17" s="852"/>
      <c r="BC17" s="852"/>
      <c r="BD17" s="852"/>
      <c r="BE17" s="852"/>
      <c r="BF17" s="852"/>
      <c r="BG17" s="852"/>
      <c r="BH17" s="852"/>
      <c r="BI17" s="852"/>
      <c r="BJ17" s="852"/>
      <c r="BK17" s="852"/>
      <c r="BL17" s="852"/>
      <c r="BM17" s="852"/>
      <c r="BN17" s="852"/>
      <c r="BO17" s="852"/>
      <c r="BP17" s="852"/>
      <c r="BQ17" s="852"/>
      <c r="BR17" s="852"/>
      <c r="BS17" s="852"/>
      <c r="BT17" s="852"/>
      <c r="BU17" s="852"/>
      <c r="BV17" s="852"/>
      <c r="BW17" s="852"/>
      <c r="BX17" s="852"/>
      <c r="BY17" s="852"/>
      <c r="BZ17" s="852"/>
      <c r="CA17" s="852"/>
      <c r="CB17" s="852"/>
      <c r="CC17" s="852"/>
      <c r="CD17" s="852"/>
      <c r="CE17" s="852"/>
      <c r="CF17" s="852"/>
      <c r="CG17" s="852"/>
      <c r="CH17" s="852"/>
      <c r="CI17" s="852"/>
      <c r="CJ17" s="852"/>
      <c r="CK17" s="852"/>
      <c r="CL17" s="852"/>
      <c r="CM17" s="852"/>
      <c r="CN17" s="852"/>
      <c r="CO17" s="852"/>
      <c r="CP17" s="852"/>
      <c r="CQ17" s="852"/>
      <c r="CR17" s="852"/>
      <c r="CS17" s="852"/>
      <c r="CT17" s="852"/>
      <c r="CU17" s="852"/>
      <c r="CV17" s="852"/>
      <c r="CW17" s="852"/>
      <c r="CX17" s="852"/>
      <c r="CY17" s="852"/>
      <c r="CZ17" s="852"/>
      <c r="DA17" s="852"/>
      <c r="DB17" s="852"/>
      <c r="DC17" s="852"/>
      <c r="DD17" s="852"/>
      <c r="DE17" s="852"/>
      <c r="DF17" s="852"/>
      <c r="DG17" s="852"/>
      <c r="DH17" s="852"/>
      <c r="DI17" s="852"/>
      <c r="DJ17" s="852"/>
      <c r="DK17" s="852"/>
      <c r="DL17" s="852"/>
      <c r="DM17" s="852"/>
      <c r="DN17" s="852"/>
      <c r="DO17" s="852"/>
      <c r="DP17" s="852"/>
      <c r="DQ17" s="852"/>
      <c r="DR17" s="852"/>
      <c r="DS17" s="852"/>
      <c r="DT17" s="852"/>
      <c r="DU17" s="852"/>
      <c r="DV17" s="852"/>
      <c r="DW17" s="852"/>
      <c r="DX17" s="852"/>
      <c r="DY17" s="852"/>
      <c r="DZ17" s="852"/>
      <c r="EA17" s="852"/>
      <c r="EB17" s="852"/>
      <c r="EC17" s="852"/>
      <c r="ED17" s="852"/>
      <c r="EE17" s="852"/>
      <c r="EF17" s="852"/>
      <c r="EG17" s="852"/>
      <c r="EH17" s="852"/>
      <c r="EI17" s="852"/>
      <c r="EJ17" s="852"/>
      <c r="EK17" s="852"/>
      <c r="EL17" s="852"/>
      <c r="EM17" s="852"/>
      <c r="EN17" s="852"/>
      <c r="EO17" s="852"/>
      <c r="EP17" s="852"/>
      <c r="EQ17" s="852"/>
      <c r="ER17" s="852"/>
      <c r="ES17" s="852"/>
      <c r="ET17" s="852"/>
      <c r="EU17" s="852"/>
      <c r="EV17" s="852"/>
      <c r="EW17" s="852"/>
      <c r="EX17" s="852"/>
      <c r="EY17" s="852"/>
      <c r="EZ17" s="852"/>
      <c r="FA17" s="852"/>
      <c r="FB17" s="852"/>
      <c r="FC17" s="852"/>
      <c r="FD17" s="852"/>
      <c r="FE17" s="852"/>
      <c r="FF17" s="852"/>
      <c r="FG17" s="852"/>
      <c r="FH17" s="852"/>
      <c r="FI17" s="852"/>
      <c r="FJ17" s="852"/>
      <c r="FK17" s="852"/>
      <c r="FL17" s="852"/>
      <c r="FM17" s="852"/>
      <c r="FN17" s="852"/>
      <c r="FO17" s="852"/>
      <c r="FP17" s="852"/>
      <c r="FQ17" s="852"/>
      <c r="FR17" s="852"/>
      <c r="FS17" s="852"/>
      <c r="FT17" s="852"/>
      <c r="FU17" s="852"/>
      <c r="FV17" s="852"/>
      <c r="FW17" s="852"/>
      <c r="FX17" s="852"/>
      <c r="FY17" s="852"/>
      <c r="FZ17" s="852"/>
      <c r="GA17" s="852"/>
      <c r="GB17" s="852"/>
      <c r="GC17" s="852"/>
      <c r="GD17" s="852"/>
      <c r="GE17" s="852"/>
      <c r="GF17" s="852"/>
      <c r="GG17" s="852"/>
      <c r="GH17" s="852"/>
      <c r="GI17" s="852"/>
      <c r="GJ17" s="852"/>
      <c r="GK17" s="852"/>
      <c r="GL17" s="852"/>
      <c r="GM17" s="852"/>
      <c r="GN17" s="852"/>
      <c r="GO17" s="852"/>
      <c r="GP17" s="852"/>
      <c r="GQ17" s="852"/>
      <c r="GR17" s="852"/>
      <c r="GS17" s="852"/>
      <c r="GT17" s="852"/>
      <c r="GU17" s="852"/>
      <c r="GV17" s="852"/>
      <c r="GW17" s="852"/>
      <c r="GX17" s="852"/>
      <c r="GY17" s="852"/>
      <c r="GZ17" s="852"/>
      <c r="HA17" s="852"/>
      <c r="HB17" s="852"/>
      <c r="HC17" s="852"/>
      <c r="HD17" s="852"/>
      <c r="HE17" s="852"/>
      <c r="HF17" s="852"/>
      <c r="HG17" s="852"/>
      <c r="HH17" s="852"/>
      <c r="HI17" s="852"/>
      <c r="HJ17" s="852"/>
      <c r="HK17" s="852"/>
      <c r="HL17" s="852"/>
      <c r="HM17" s="852"/>
      <c r="HN17" s="852"/>
      <c r="HO17" s="852"/>
      <c r="HP17" s="852"/>
      <c r="HQ17" s="852"/>
      <c r="HR17" s="852"/>
      <c r="HS17" s="852"/>
      <c r="HT17" s="852"/>
      <c r="HU17" s="852"/>
      <c r="HV17" s="852"/>
      <c r="HW17" s="852"/>
      <c r="HX17" s="852"/>
      <c r="HY17" s="852"/>
      <c r="HZ17" s="852"/>
      <c r="IA17" s="852"/>
      <c r="IB17" s="852"/>
      <c r="IC17" s="852"/>
      <c r="ID17" s="852"/>
      <c r="IE17" s="852"/>
      <c r="IF17" s="852"/>
      <c r="IG17" s="852"/>
      <c r="IH17" s="852"/>
      <c r="II17" s="852"/>
      <c r="IJ17" s="852"/>
      <c r="IK17" s="852"/>
      <c r="IL17" s="852"/>
      <c r="IM17" s="852"/>
      <c r="IN17" s="852"/>
    </row>
    <row r="18" spans="1:248" ht="36" customHeight="1">
      <c r="A18" s="538"/>
      <c r="B18" s="211" t="s">
        <v>1</v>
      </c>
      <c r="C18" s="538"/>
      <c r="D18" s="229">
        <v>1</v>
      </c>
      <c r="E18" s="859">
        <v>0</v>
      </c>
      <c r="F18" s="180">
        <v>0</v>
      </c>
      <c r="G18" s="211"/>
      <c r="H18" s="211"/>
      <c r="I18" s="858"/>
      <c r="J18" s="864"/>
      <c r="K18" s="864"/>
      <c r="L18" s="948"/>
      <c r="M18" s="948"/>
      <c r="N18" s="950"/>
      <c r="O18" s="852"/>
      <c r="P18" s="852"/>
      <c r="Q18" s="209"/>
      <c r="R18" s="862"/>
      <c r="S18" s="862"/>
      <c r="U18" s="74"/>
      <c r="W18" s="855"/>
      <c r="X18" s="74"/>
      <c r="Y18" s="205"/>
      <c r="Z18" s="852"/>
      <c r="AA18" s="852"/>
      <c r="AB18" s="852"/>
      <c r="AC18" s="852"/>
      <c r="AD18" s="852"/>
      <c r="AE18" s="852"/>
      <c r="AF18" s="852"/>
      <c r="AG18" s="852"/>
      <c r="AH18" s="852"/>
      <c r="AI18" s="852"/>
      <c r="AJ18" s="852"/>
      <c r="AK18" s="852"/>
      <c r="AL18" s="852"/>
      <c r="AM18" s="852"/>
      <c r="AN18" s="852"/>
      <c r="AO18" s="852"/>
      <c r="AP18" s="852"/>
      <c r="AQ18" s="852"/>
      <c r="AR18" s="852"/>
      <c r="AS18" s="852"/>
      <c r="AT18" s="852"/>
      <c r="AU18" s="852"/>
      <c r="AV18" s="852"/>
      <c r="AW18" s="852"/>
      <c r="AX18" s="852"/>
      <c r="AY18" s="852"/>
      <c r="AZ18" s="852"/>
      <c r="BA18" s="852"/>
      <c r="BB18" s="852"/>
      <c r="BC18" s="852"/>
      <c r="BD18" s="852"/>
      <c r="BE18" s="852"/>
      <c r="BF18" s="852"/>
      <c r="BG18" s="852"/>
      <c r="BH18" s="852"/>
      <c r="BI18" s="852"/>
      <c r="BJ18" s="852"/>
      <c r="BK18" s="852"/>
      <c r="BL18" s="852"/>
      <c r="BM18" s="852"/>
      <c r="BN18" s="852"/>
      <c r="BO18" s="852"/>
      <c r="BP18" s="852"/>
      <c r="BQ18" s="852"/>
      <c r="BR18" s="852"/>
      <c r="BS18" s="852"/>
      <c r="BT18" s="852"/>
      <c r="BU18" s="852"/>
      <c r="BV18" s="852"/>
      <c r="BW18" s="852"/>
      <c r="BX18" s="852"/>
      <c r="BY18" s="852"/>
      <c r="BZ18" s="852"/>
      <c r="CA18" s="852"/>
      <c r="CB18" s="852"/>
      <c r="CC18" s="852"/>
      <c r="CD18" s="852"/>
      <c r="CE18" s="852"/>
      <c r="CF18" s="852"/>
      <c r="CG18" s="852"/>
      <c r="CH18" s="852"/>
      <c r="CI18" s="852"/>
      <c r="CJ18" s="852"/>
      <c r="CK18" s="852"/>
      <c r="CL18" s="852"/>
      <c r="CM18" s="852"/>
      <c r="CN18" s="852"/>
      <c r="CO18" s="852"/>
      <c r="CP18" s="852"/>
      <c r="CQ18" s="852"/>
      <c r="CR18" s="852"/>
      <c r="CS18" s="852"/>
      <c r="CT18" s="852"/>
      <c r="CU18" s="852"/>
      <c r="CV18" s="852"/>
      <c r="CW18" s="852"/>
      <c r="CX18" s="852"/>
      <c r="CY18" s="852"/>
      <c r="CZ18" s="852"/>
      <c r="DA18" s="852"/>
      <c r="DB18" s="852"/>
      <c r="DC18" s="852"/>
      <c r="DD18" s="852"/>
      <c r="DE18" s="852"/>
      <c r="DF18" s="852"/>
      <c r="DG18" s="852"/>
      <c r="DH18" s="852"/>
      <c r="DI18" s="852"/>
      <c r="DJ18" s="852"/>
      <c r="DK18" s="852"/>
      <c r="DL18" s="852"/>
      <c r="DM18" s="852"/>
      <c r="DN18" s="852"/>
      <c r="DO18" s="852"/>
      <c r="DP18" s="852"/>
      <c r="DQ18" s="852"/>
      <c r="DR18" s="852"/>
      <c r="DS18" s="852"/>
      <c r="DT18" s="852"/>
      <c r="DU18" s="852"/>
      <c r="DV18" s="852"/>
      <c r="DW18" s="852"/>
      <c r="DX18" s="852"/>
      <c r="DY18" s="852"/>
      <c r="DZ18" s="852"/>
      <c r="EA18" s="852"/>
      <c r="EB18" s="852"/>
      <c r="EC18" s="852"/>
      <c r="ED18" s="852"/>
      <c r="EE18" s="852"/>
      <c r="EF18" s="852"/>
      <c r="EG18" s="852"/>
      <c r="EH18" s="852"/>
      <c r="EI18" s="852"/>
      <c r="EJ18" s="852"/>
      <c r="EK18" s="852"/>
      <c r="EL18" s="852"/>
      <c r="EM18" s="852"/>
      <c r="EN18" s="852"/>
      <c r="EO18" s="852"/>
      <c r="EP18" s="852"/>
      <c r="EQ18" s="852"/>
      <c r="ER18" s="852"/>
      <c r="ES18" s="852"/>
      <c r="ET18" s="852"/>
      <c r="EU18" s="852"/>
      <c r="EV18" s="852"/>
      <c r="EW18" s="852"/>
      <c r="EX18" s="852"/>
      <c r="EY18" s="852"/>
      <c r="EZ18" s="852"/>
      <c r="FA18" s="852"/>
      <c r="FB18" s="852"/>
      <c r="FC18" s="852"/>
      <c r="FD18" s="852"/>
      <c r="FE18" s="852"/>
      <c r="FF18" s="852"/>
      <c r="FG18" s="852"/>
      <c r="FH18" s="852"/>
      <c r="FI18" s="852"/>
      <c r="FJ18" s="852"/>
      <c r="FK18" s="852"/>
      <c r="FL18" s="852"/>
      <c r="FM18" s="852"/>
      <c r="FN18" s="852"/>
      <c r="FO18" s="852"/>
      <c r="FP18" s="852"/>
      <c r="FQ18" s="852"/>
      <c r="FR18" s="852"/>
      <c r="FS18" s="852"/>
      <c r="FT18" s="852"/>
      <c r="FU18" s="852"/>
      <c r="FV18" s="852"/>
      <c r="FW18" s="852"/>
      <c r="FX18" s="852"/>
      <c r="FY18" s="852"/>
      <c r="FZ18" s="852"/>
      <c r="GA18" s="852"/>
      <c r="GB18" s="852"/>
      <c r="GC18" s="852"/>
      <c r="GD18" s="852"/>
      <c r="GE18" s="852"/>
      <c r="GF18" s="852"/>
      <c r="GG18" s="852"/>
      <c r="GH18" s="852"/>
      <c r="GI18" s="852"/>
      <c r="GJ18" s="852"/>
      <c r="GK18" s="852"/>
      <c r="GL18" s="852"/>
      <c r="GM18" s="852"/>
      <c r="GN18" s="852"/>
      <c r="GO18" s="852"/>
      <c r="GP18" s="852"/>
      <c r="GQ18" s="852"/>
      <c r="GR18" s="852"/>
      <c r="GS18" s="852"/>
      <c r="GT18" s="852"/>
      <c r="GU18" s="852"/>
      <c r="GV18" s="852"/>
      <c r="GW18" s="852"/>
      <c r="GX18" s="852"/>
      <c r="GY18" s="852"/>
      <c r="GZ18" s="852"/>
      <c r="HA18" s="852"/>
      <c r="HB18" s="852"/>
      <c r="HC18" s="852"/>
      <c r="HD18" s="852"/>
      <c r="HE18" s="852"/>
      <c r="HF18" s="852"/>
      <c r="HG18" s="852"/>
      <c r="HH18" s="852"/>
      <c r="HI18" s="852"/>
      <c r="HJ18" s="852"/>
      <c r="HK18" s="852"/>
      <c r="HL18" s="852"/>
      <c r="HM18" s="852"/>
      <c r="HN18" s="852"/>
      <c r="HO18" s="852"/>
      <c r="HP18" s="852"/>
      <c r="HQ18" s="852"/>
      <c r="HR18" s="852"/>
      <c r="HS18" s="852"/>
      <c r="HT18" s="852"/>
      <c r="HU18" s="852"/>
      <c r="HV18" s="852"/>
      <c r="HW18" s="852"/>
      <c r="HX18" s="852"/>
      <c r="HY18" s="852"/>
      <c r="HZ18" s="852"/>
      <c r="IA18" s="852"/>
      <c r="IB18" s="852"/>
      <c r="IC18" s="852"/>
      <c r="ID18" s="852"/>
      <c r="IE18" s="852"/>
      <c r="IF18" s="852"/>
      <c r="IG18" s="852"/>
      <c r="IH18" s="852"/>
      <c r="II18" s="852"/>
      <c r="IJ18" s="852"/>
      <c r="IK18" s="852"/>
      <c r="IL18" s="852"/>
      <c r="IM18" s="852"/>
      <c r="IN18" s="852"/>
    </row>
    <row r="19" spans="1:248" ht="18.75" customHeight="1">
      <c r="A19" s="537" t="s">
        <v>87</v>
      </c>
      <c r="B19" s="213" t="s">
        <v>85</v>
      </c>
      <c r="C19" s="537" t="s">
        <v>88</v>
      </c>
      <c r="D19" s="229">
        <v>1</v>
      </c>
      <c r="E19" s="859">
        <f>+F19</f>
        <v>18000000</v>
      </c>
      <c r="F19" s="860">
        <v>18000000</v>
      </c>
      <c r="G19" s="863">
        <v>0</v>
      </c>
      <c r="H19" s="863">
        <v>0</v>
      </c>
      <c r="I19" s="180">
        <v>0</v>
      </c>
      <c r="J19" s="864">
        <v>44927</v>
      </c>
      <c r="K19" s="864">
        <v>45291</v>
      </c>
      <c r="L19" s="951">
        <v>0</v>
      </c>
      <c r="M19" s="951">
        <v>0</v>
      </c>
      <c r="N19" s="949">
        <v>0</v>
      </c>
      <c r="O19" s="852"/>
      <c r="P19" s="852"/>
      <c r="Q19" s="209"/>
      <c r="R19" s="862"/>
      <c r="S19" s="862"/>
      <c r="U19" s="74"/>
      <c r="W19" s="855"/>
      <c r="X19" s="74"/>
      <c r="Y19" s="205"/>
      <c r="Z19" s="852"/>
      <c r="AA19" s="852"/>
      <c r="AB19" s="852"/>
      <c r="AC19" s="852"/>
      <c r="AD19" s="852"/>
      <c r="AE19" s="852"/>
      <c r="AF19" s="852"/>
      <c r="AG19" s="852"/>
      <c r="AH19" s="852"/>
      <c r="AI19" s="852"/>
      <c r="AJ19" s="852"/>
      <c r="AK19" s="852"/>
      <c r="AL19" s="852"/>
      <c r="AM19" s="852"/>
      <c r="AN19" s="852"/>
      <c r="AO19" s="852"/>
      <c r="AP19" s="852"/>
      <c r="AQ19" s="852"/>
      <c r="AR19" s="852"/>
      <c r="AS19" s="852"/>
      <c r="AT19" s="852"/>
      <c r="AU19" s="852"/>
      <c r="AV19" s="852"/>
      <c r="AW19" s="852"/>
      <c r="AX19" s="852"/>
      <c r="AY19" s="852"/>
      <c r="AZ19" s="852"/>
      <c r="BA19" s="852"/>
      <c r="BB19" s="852"/>
      <c r="BC19" s="852"/>
      <c r="BD19" s="852"/>
      <c r="BE19" s="852"/>
      <c r="BF19" s="852"/>
      <c r="BG19" s="852"/>
      <c r="BH19" s="852"/>
      <c r="BI19" s="852"/>
      <c r="BJ19" s="852"/>
      <c r="BK19" s="852"/>
      <c r="BL19" s="852"/>
      <c r="BM19" s="852"/>
      <c r="BN19" s="852"/>
      <c r="BO19" s="852"/>
      <c r="BP19" s="852"/>
      <c r="BQ19" s="852"/>
      <c r="BR19" s="852"/>
      <c r="BS19" s="852"/>
      <c r="BT19" s="852"/>
      <c r="BU19" s="852"/>
      <c r="BV19" s="852"/>
      <c r="BW19" s="852"/>
      <c r="BX19" s="852"/>
      <c r="BY19" s="852"/>
      <c r="BZ19" s="852"/>
      <c r="CA19" s="852"/>
      <c r="CB19" s="852"/>
      <c r="CC19" s="852"/>
      <c r="CD19" s="852"/>
      <c r="CE19" s="852"/>
      <c r="CF19" s="852"/>
      <c r="CG19" s="852"/>
      <c r="CH19" s="852"/>
      <c r="CI19" s="852"/>
      <c r="CJ19" s="852"/>
      <c r="CK19" s="852"/>
      <c r="CL19" s="852"/>
      <c r="CM19" s="852"/>
      <c r="CN19" s="852"/>
      <c r="CO19" s="852"/>
      <c r="CP19" s="852"/>
      <c r="CQ19" s="852"/>
      <c r="CR19" s="852"/>
      <c r="CS19" s="852"/>
      <c r="CT19" s="852"/>
      <c r="CU19" s="852"/>
      <c r="CV19" s="852"/>
      <c r="CW19" s="852"/>
      <c r="CX19" s="852"/>
      <c r="CY19" s="852"/>
      <c r="CZ19" s="852"/>
      <c r="DA19" s="852"/>
      <c r="DB19" s="852"/>
      <c r="DC19" s="852"/>
      <c r="DD19" s="852"/>
      <c r="DE19" s="852"/>
      <c r="DF19" s="852"/>
      <c r="DG19" s="852"/>
      <c r="DH19" s="852"/>
      <c r="DI19" s="852"/>
      <c r="DJ19" s="852"/>
      <c r="DK19" s="852"/>
      <c r="DL19" s="852"/>
      <c r="DM19" s="852"/>
      <c r="DN19" s="852"/>
      <c r="DO19" s="852"/>
      <c r="DP19" s="852"/>
      <c r="DQ19" s="852"/>
      <c r="DR19" s="852"/>
      <c r="DS19" s="852"/>
      <c r="DT19" s="852"/>
      <c r="DU19" s="852"/>
      <c r="DV19" s="852"/>
      <c r="DW19" s="852"/>
      <c r="DX19" s="852"/>
      <c r="DY19" s="852"/>
      <c r="DZ19" s="852"/>
      <c r="EA19" s="852"/>
      <c r="EB19" s="852"/>
      <c r="EC19" s="852"/>
      <c r="ED19" s="852"/>
      <c r="EE19" s="852"/>
      <c r="EF19" s="852"/>
      <c r="EG19" s="852"/>
      <c r="EH19" s="852"/>
      <c r="EI19" s="852"/>
      <c r="EJ19" s="852"/>
      <c r="EK19" s="852"/>
      <c r="EL19" s="852"/>
      <c r="EM19" s="852"/>
      <c r="EN19" s="852"/>
      <c r="EO19" s="852"/>
      <c r="EP19" s="852"/>
      <c r="EQ19" s="852"/>
      <c r="ER19" s="852"/>
      <c r="ES19" s="852"/>
      <c r="ET19" s="852"/>
      <c r="EU19" s="852"/>
      <c r="EV19" s="852"/>
      <c r="EW19" s="852"/>
      <c r="EX19" s="852"/>
      <c r="EY19" s="852"/>
      <c r="EZ19" s="852"/>
      <c r="FA19" s="852"/>
      <c r="FB19" s="852"/>
      <c r="FC19" s="852"/>
      <c r="FD19" s="852"/>
      <c r="FE19" s="852"/>
      <c r="FF19" s="852"/>
      <c r="FG19" s="852"/>
      <c r="FH19" s="852"/>
      <c r="FI19" s="852"/>
      <c r="FJ19" s="852"/>
      <c r="FK19" s="852"/>
      <c r="FL19" s="852"/>
      <c r="FM19" s="852"/>
      <c r="FN19" s="852"/>
      <c r="FO19" s="852"/>
      <c r="FP19" s="852"/>
      <c r="FQ19" s="852"/>
      <c r="FR19" s="852"/>
      <c r="FS19" s="852"/>
      <c r="FT19" s="852"/>
      <c r="FU19" s="852"/>
      <c r="FV19" s="852"/>
      <c r="FW19" s="852"/>
      <c r="FX19" s="852"/>
      <c r="FY19" s="852"/>
      <c r="FZ19" s="852"/>
      <c r="GA19" s="852"/>
      <c r="GB19" s="852"/>
      <c r="GC19" s="852"/>
      <c r="GD19" s="852"/>
      <c r="GE19" s="852"/>
      <c r="GF19" s="852"/>
      <c r="GG19" s="852"/>
      <c r="GH19" s="852"/>
      <c r="GI19" s="852"/>
      <c r="GJ19" s="852"/>
      <c r="GK19" s="852"/>
      <c r="GL19" s="852"/>
      <c r="GM19" s="852"/>
      <c r="GN19" s="852"/>
      <c r="GO19" s="852"/>
      <c r="GP19" s="852"/>
      <c r="GQ19" s="852"/>
      <c r="GR19" s="852"/>
      <c r="GS19" s="852"/>
      <c r="GT19" s="852"/>
      <c r="GU19" s="852"/>
      <c r="GV19" s="852"/>
      <c r="GW19" s="852"/>
      <c r="GX19" s="852"/>
      <c r="GY19" s="852"/>
      <c r="GZ19" s="852"/>
      <c r="HA19" s="852"/>
      <c r="HB19" s="852"/>
      <c r="HC19" s="852"/>
      <c r="HD19" s="852"/>
      <c r="HE19" s="852"/>
      <c r="HF19" s="852"/>
      <c r="HG19" s="852"/>
      <c r="HH19" s="852"/>
      <c r="HI19" s="852"/>
      <c r="HJ19" s="852"/>
      <c r="HK19" s="852"/>
      <c r="HL19" s="852"/>
      <c r="HM19" s="852"/>
      <c r="HN19" s="852"/>
      <c r="HO19" s="852"/>
      <c r="HP19" s="852"/>
      <c r="HQ19" s="852"/>
      <c r="HR19" s="852"/>
      <c r="HS19" s="852"/>
      <c r="HT19" s="852"/>
      <c r="HU19" s="852"/>
      <c r="HV19" s="852"/>
      <c r="HW19" s="852"/>
      <c r="HX19" s="852"/>
      <c r="HY19" s="852"/>
      <c r="HZ19" s="852"/>
      <c r="IA19" s="852"/>
      <c r="IB19" s="852"/>
      <c r="IC19" s="852"/>
      <c r="ID19" s="852"/>
      <c r="IE19" s="852"/>
      <c r="IF19" s="852"/>
      <c r="IG19" s="852"/>
      <c r="IH19" s="852"/>
      <c r="II19" s="852"/>
      <c r="IJ19" s="852"/>
      <c r="IK19" s="852"/>
      <c r="IL19" s="852"/>
      <c r="IM19" s="852"/>
      <c r="IN19" s="852"/>
    </row>
    <row r="20" spans="1:248" ht="28.5" customHeight="1">
      <c r="A20" s="538"/>
      <c r="B20" s="211" t="s">
        <v>1</v>
      </c>
      <c r="C20" s="538"/>
      <c r="D20" s="229">
        <v>0</v>
      </c>
      <c r="E20" s="859">
        <v>0</v>
      </c>
      <c r="F20" s="865">
        <v>0</v>
      </c>
      <c r="G20" s="863">
        <v>0</v>
      </c>
      <c r="H20" s="863">
        <v>0</v>
      </c>
      <c r="I20" s="861">
        <v>0</v>
      </c>
      <c r="J20" s="864"/>
      <c r="K20" s="864"/>
      <c r="L20" s="952"/>
      <c r="M20" s="952"/>
      <c r="N20" s="950"/>
      <c r="O20" s="852"/>
      <c r="P20" s="852"/>
      <c r="Q20" s="209"/>
      <c r="R20" s="862"/>
      <c r="S20" s="862"/>
      <c r="U20" s="74"/>
      <c r="W20" s="855"/>
      <c r="X20" s="74"/>
      <c r="Y20" s="205"/>
      <c r="Z20" s="852"/>
      <c r="AA20" s="852"/>
      <c r="AB20" s="852"/>
      <c r="AC20" s="852"/>
      <c r="AD20" s="852"/>
      <c r="AE20" s="852"/>
      <c r="AF20" s="852"/>
      <c r="AG20" s="852"/>
      <c r="AH20" s="852"/>
      <c r="AI20" s="852"/>
      <c r="AJ20" s="852"/>
      <c r="AK20" s="852"/>
      <c r="AL20" s="852"/>
      <c r="AM20" s="852"/>
      <c r="AN20" s="852"/>
      <c r="AO20" s="852"/>
      <c r="AP20" s="852"/>
      <c r="AQ20" s="852"/>
      <c r="AR20" s="852"/>
      <c r="AS20" s="852"/>
      <c r="AT20" s="852"/>
      <c r="AU20" s="852"/>
      <c r="AV20" s="852"/>
      <c r="AW20" s="852"/>
      <c r="AX20" s="852"/>
      <c r="AY20" s="852"/>
      <c r="AZ20" s="852"/>
      <c r="BA20" s="852"/>
      <c r="BB20" s="852"/>
      <c r="BC20" s="852"/>
      <c r="BD20" s="852"/>
      <c r="BE20" s="852"/>
      <c r="BF20" s="852"/>
      <c r="BG20" s="852"/>
      <c r="BH20" s="852"/>
      <c r="BI20" s="852"/>
      <c r="BJ20" s="852"/>
      <c r="BK20" s="852"/>
      <c r="BL20" s="852"/>
      <c r="BM20" s="852"/>
      <c r="BN20" s="852"/>
      <c r="BO20" s="852"/>
      <c r="BP20" s="852"/>
      <c r="BQ20" s="852"/>
      <c r="BR20" s="852"/>
      <c r="BS20" s="852"/>
      <c r="BT20" s="852"/>
      <c r="BU20" s="852"/>
      <c r="BV20" s="852"/>
      <c r="BW20" s="852"/>
      <c r="BX20" s="852"/>
      <c r="BY20" s="852"/>
      <c r="BZ20" s="852"/>
      <c r="CA20" s="852"/>
      <c r="CB20" s="852"/>
      <c r="CC20" s="852"/>
      <c r="CD20" s="852"/>
      <c r="CE20" s="852"/>
      <c r="CF20" s="852"/>
      <c r="CG20" s="852"/>
      <c r="CH20" s="852"/>
      <c r="CI20" s="852"/>
      <c r="CJ20" s="852"/>
      <c r="CK20" s="852"/>
      <c r="CL20" s="852"/>
      <c r="CM20" s="852"/>
      <c r="CN20" s="852"/>
      <c r="CO20" s="852"/>
      <c r="CP20" s="852"/>
      <c r="CQ20" s="852"/>
      <c r="CR20" s="852"/>
      <c r="CS20" s="852"/>
      <c r="CT20" s="852"/>
      <c r="CU20" s="852"/>
      <c r="CV20" s="852"/>
      <c r="CW20" s="852"/>
      <c r="CX20" s="852"/>
      <c r="CY20" s="852"/>
      <c r="CZ20" s="852"/>
      <c r="DA20" s="852"/>
      <c r="DB20" s="852"/>
      <c r="DC20" s="852"/>
      <c r="DD20" s="852"/>
      <c r="DE20" s="852"/>
      <c r="DF20" s="852"/>
      <c r="DG20" s="852"/>
      <c r="DH20" s="852"/>
      <c r="DI20" s="852"/>
      <c r="DJ20" s="852"/>
      <c r="DK20" s="852"/>
      <c r="DL20" s="852"/>
      <c r="DM20" s="852"/>
      <c r="DN20" s="852"/>
      <c r="DO20" s="852"/>
      <c r="DP20" s="852"/>
      <c r="DQ20" s="852"/>
      <c r="DR20" s="852"/>
      <c r="DS20" s="852"/>
      <c r="DT20" s="852"/>
      <c r="DU20" s="852"/>
      <c r="DV20" s="852"/>
      <c r="DW20" s="852"/>
      <c r="DX20" s="852"/>
      <c r="DY20" s="852"/>
      <c r="DZ20" s="852"/>
      <c r="EA20" s="852"/>
      <c r="EB20" s="852"/>
      <c r="EC20" s="852"/>
      <c r="ED20" s="852"/>
      <c r="EE20" s="852"/>
      <c r="EF20" s="852"/>
      <c r="EG20" s="852"/>
      <c r="EH20" s="852"/>
      <c r="EI20" s="852"/>
      <c r="EJ20" s="852"/>
      <c r="EK20" s="852"/>
      <c r="EL20" s="852"/>
      <c r="EM20" s="852"/>
      <c r="EN20" s="852"/>
      <c r="EO20" s="852"/>
      <c r="EP20" s="852"/>
      <c r="EQ20" s="852"/>
      <c r="ER20" s="852"/>
      <c r="ES20" s="852"/>
      <c r="ET20" s="852"/>
      <c r="EU20" s="852"/>
      <c r="EV20" s="852"/>
      <c r="EW20" s="852"/>
      <c r="EX20" s="852"/>
      <c r="EY20" s="852"/>
      <c r="EZ20" s="852"/>
      <c r="FA20" s="852"/>
      <c r="FB20" s="852"/>
      <c r="FC20" s="852"/>
      <c r="FD20" s="852"/>
      <c r="FE20" s="852"/>
      <c r="FF20" s="852"/>
      <c r="FG20" s="852"/>
      <c r="FH20" s="852"/>
      <c r="FI20" s="852"/>
      <c r="FJ20" s="852"/>
      <c r="FK20" s="852"/>
      <c r="FL20" s="852"/>
      <c r="FM20" s="852"/>
      <c r="FN20" s="852"/>
      <c r="FO20" s="852"/>
      <c r="FP20" s="852"/>
      <c r="FQ20" s="852"/>
      <c r="FR20" s="852"/>
      <c r="FS20" s="852"/>
      <c r="FT20" s="852"/>
      <c r="FU20" s="852"/>
      <c r="FV20" s="852"/>
      <c r="FW20" s="852"/>
      <c r="FX20" s="852"/>
      <c r="FY20" s="852"/>
      <c r="FZ20" s="852"/>
      <c r="GA20" s="852"/>
      <c r="GB20" s="852"/>
      <c r="GC20" s="852"/>
      <c r="GD20" s="852"/>
      <c r="GE20" s="852"/>
      <c r="GF20" s="852"/>
      <c r="GG20" s="852"/>
      <c r="GH20" s="852"/>
      <c r="GI20" s="852"/>
      <c r="GJ20" s="852"/>
      <c r="GK20" s="852"/>
      <c r="GL20" s="852"/>
      <c r="GM20" s="852"/>
      <c r="GN20" s="852"/>
      <c r="GO20" s="852"/>
      <c r="GP20" s="852"/>
      <c r="GQ20" s="852"/>
      <c r="GR20" s="852"/>
      <c r="GS20" s="852"/>
      <c r="GT20" s="852"/>
      <c r="GU20" s="852"/>
      <c r="GV20" s="852"/>
      <c r="GW20" s="852"/>
      <c r="GX20" s="852"/>
      <c r="GY20" s="852"/>
      <c r="GZ20" s="852"/>
      <c r="HA20" s="852"/>
      <c r="HB20" s="852"/>
      <c r="HC20" s="852"/>
      <c r="HD20" s="852"/>
      <c r="HE20" s="852"/>
      <c r="HF20" s="852"/>
      <c r="HG20" s="852"/>
      <c r="HH20" s="852"/>
      <c r="HI20" s="852"/>
      <c r="HJ20" s="852"/>
      <c r="HK20" s="852"/>
      <c r="HL20" s="852"/>
      <c r="HM20" s="852"/>
      <c r="HN20" s="852"/>
      <c r="HO20" s="852"/>
      <c r="HP20" s="852"/>
      <c r="HQ20" s="852"/>
      <c r="HR20" s="852"/>
      <c r="HS20" s="852"/>
      <c r="HT20" s="852"/>
      <c r="HU20" s="852"/>
      <c r="HV20" s="852"/>
      <c r="HW20" s="852"/>
      <c r="HX20" s="852"/>
      <c r="HY20" s="852"/>
      <c r="HZ20" s="852"/>
      <c r="IA20" s="852"/>
      <c r="IB20" s="852"/>
      <c r="IC20" s="852"/>
      <c r="ID20" s="852"/>
      <c r="IE20" s="852"/>
      <c r="IF20" s="852"/>
      <c r="IG20" s="852"/>
      <c r="IH20" s="852"/>
      <c r="II20" s="852"/>
      <c r="IJ20" s="852"/>
      <c r="IK20" s="852"/>
      <c r="IL20" s="852"/>
      <c r="IM20" s="852"/>
      <c r="IN20" s="852"/>
    </row>
    <row r="21" spans="1:248">
      <c r="A21" s="784" t="s">
        <v>89</v>
      </c>
      <c r="B21" s="211" t="s">
        <v>2</v>
      </c>
      <c r="C21" s="780" t="s">
        <v>90</v>
      </c>
      <c r="D21" s="229">
        <v>9</v>
      </c>
      <c r="E21" s="859">
        <f>+F21+I21</f>
        <v>2618865200</v>
      </c>
      <c r="F21" s="860">
        <v>217000000</v>
      </c>
      <c r="G21" s="863">
        <v>0</v>
      </c>
      <c r="H21" s="863">
        <v>0</v>
      </c>
      <c r="I21" s="866">
        <f>2201865200+66000000+134000000</f>
        <v>2401865200</v>
      </c>
      <c r="J21" s="864">
        <v>44927</v>
      </c>
      <c r="K21" s="864">
        <v>45291</v>
      </c>
      <c r="L21" s="868">
        <f>D22/D21</f>
        <v>1</v>
      </c>
      <c r="M21" s="868">
        <f>E22/E21</f>
        <v>0</v>
      </c>
      <c r="N21" s="949">
        <v>1</v>
      </c>
    </row>
    <row r="22" spans="1:248" ht="28.5" customHeight="1">
      <c r="A22" s="784"/>
      <c r="B22" s="211" t="s">
        <v>1</v>
      </c>
      <c r="C22" s="780"/>
      <c r="D22" s="229">
        <v>9</v>
      </c>
      <c r="E22" s="859">
        <v>0</v>
      </c>
      <c r="F22" s="860">
        <v>0</v>
      </c>
      <c r="G22" s="863">
        <v>0</v>
      </c>
      <c r="H22" s="863">
        <v>0</v>
      </c>
      <c r="I22" s="866">
        <v>0</v>
      </c>
      <c r="J22" s="864"/>
      <c r="K22" s="864"/>
      <c r="L22" s="868"/>
      <c r="M22" s="868"/>
      <c r="N22" s="950"/>
    </row>
    <row r="23" spans="1:248" ht="23.25" customHeight="1">
      <c r="A23" s="869" t="s">
        <v>91</v>
      </c>
      <c r="B23" s="211" t="s">
        <v>2</v>
      </c>
      <c r="C23" s="537" t="s">
        <v>92</v>
      </c>
      <c r="D23" s="229">
        <v>9</v>
      </c>
      <c r="E23" s="859">
        <f>+F23</f>
        <v>160000000</v>
      </c>
      <c r="F23" s="870">
        <v>160000000</v>
      </c>
      <c r="G23" s="863">
        <v>0</v>
      </c>
      <c r="H23" s="863">
        <v>0</v>
      </c>
      <c r="I23" s="866">
        <v>0</v>
      </c>
      <c r="J23" s="864">
        <v>44927</v>
      </c>
      <c r="K23" s="864">
        <v>45291</v>
      </c>
      <c r="L23" s="868">
        <f>D24/D23</f>
        <v>0.66666666666666663</v>
      </c>
      <c r="M23" s="868">
        <f>E24/E23</f>
        <v>0.97884707500000001</v>
      </c>
      <c r="N23" s="871">
        <f>L23*L23/M23</f>
        <v>0.45404890691883043</v>
      </c>
    </row>
    <row r="24" spans="1:248" ht="30" customHeight="1">
      <c r="A24" s="872"/>
      <c r="B24" s="211" t="s">
        <v>1</v>
      </c>
      <c r="C24" s="873"/>
      <c r="D24" s="229">
        <v>6</v>
      </c>
      <c r="E24" s="859">
        <f>+F24</f>
        <v>156615532</v>
      </c>
      <c r="F24" s="870">
        <v>156615532</v>
      </c>
      <c r="G24" s="863">
        <v>0</v>
      </c>
      <c r="H24" s="863">
        <v>0</v>
      </c>
      <c r="I24" s="866">
        <v>0</v>
      </c>
      <c r="J24" s="864"/>
      <c r="K24" s="864"/>
      <c r="L24" s="868"/>
      <c r="M24" s="868"/>
      <c r="N24" s="871"/>
    </row>
    <row r="25" spans="1:248" ht="25.5" customHeight="1">
      <c r="A25" s="869" t="s">
        <v>93</v>
      </c>
      <c r="B25" s="211" t="s">
        <v>2</v>
      </c>
      <c r="C25" s="537" t="s">
        <v>94</v>
      </c>
      <c r="D25" s="229">
        <v>8</v>
      </c>
      <c r="E25" s="859">
        <f>+F25</f>
        <v>220000000</v>
      </c>
      <c r="F25" s="870">
        <v>220000000</v>
      </c>
      <c r="G25" s="863">
        <v>0</v>
      </c>
      <c r="H25" s="863">
        <v>0</v>
      </c>
      <c r="I25" s="866">
        <v>0</v>
      </c>
      <c r="J25" s="864">
        <v>44927</v>
      </c>
      <c r="K25" s="864">
        <v>45291</v>
      </c>
      <c r="L25" s="951">
        <v>0</v>
      </c>
      <c r="M25" s="951">
        <v>0</v>
      </c>
      <c r="N25" s="871">
        <v>0</v>
      </c>
    </row>
    <row r="26" spans="1:248" ht="20.25" customHeight="1">
      <c r="A26" s="872"/>
      <c r="B26" s="211" t="s">
        <v>1</v>
      </c>
      <c r="C26" s="538"/>
      <c r="D26" s="229">
        <v>0</v>
      </c>
      <c r="E26" s="859">
        <v>0</v>
      </c>
      <c r="F26" s="870">
        <v>0</v>
      </c>
      <c r="G26" s="863">
        <v>0</v>
      </c>
      <c r="H26" s="863">
        <v>0</v>
      </c>
      <c r="I26" s="866">
        <v>0</v>
      </c>
      <c r="J26" s="864"/>
      <c r="K26" s="864"/>
      <c r="L26" s="952"/>
      <c r="M26" s="952"/>
      <c r="N26" s="871"/>
    </row>
    <row r="27" spans="1:248" ht="23.25" customHeight="1">
      <c r="A27" s="869" t="s">
        <v>95</v>
      </c>
      <c r="B27" s="211" t="s">
        <v>2</v>
      </c>
      <c r="C27" s="780" t="s">
        <v>96</v>
      </c>
      <c r="D27" s="229">
        <v>2</v>
      </c>
      <c r="E27" s="859">
        <f>+F27</f>
        <v>10720000</v>
      </c>
      <c r="F27" s="870">
        <v>10720000</v>
      </c>
      <c r="G27" s="863">
        <v>0</v>
      </c>
      <c r="H27" s="863">
        <v>0</v>
      </c>
      <c r="I27" s="866">
        <v>0</v>
      </c>
      <c r="J27" s="864">
        <v>44927</v>
      </c>
      <c r="K27" s="864">
        <v>45291</v>
      </c>
      <c r="L27" s="951">
        <v>0</v>
      </c>
      <c r="M27" s="951">
        <v>0</v>
      </c>
      <c r="N27" s="871">
        <v>0</v>
      </c>
    </row>
    <row r="28" spans="1:248" ht="21.75" customHeight="1">
      <c r="A28" s="872"/>
      <c r="B28" s="211" t="s">
        <v>1</v>
      </c>
      <c r="C28" s="780"/>
      <c r="D28" s="229">
        <v>1</v>
      </c>
      <c r="E28" s="288">
        <v>0</v>
      </c>
      <c r="F28" s="870">
        <v>0</v>
      </c>
      <c r="G28" s="863">
        <v>0</v>
      </c>
      <c r="H28" s="863">
        <v>0</v>
      </c>
      <c r="I28" s="866">
        <v>0</v>
      </c>
      <c r="J28" s="864"/>
      <c r="K28" s="864"/>
      <c r="L28" s="952"/>
      <c r="M28" s="952"/>
      <c r="N28" s="871"/>
    </row>
    <row r="29" spans="1:248" ht="25.5" customHeight="1">
      <c r="A29" s="874" t="s">
        <v>97</v>
      </c>
      <c r="B29" s="211" t="s">
        <v>2</v>
      </c>
      <c r="C29" s="780" t="s">
        <v>98</v>
      </c>
      <c r="D29" s="229">
        <v>2</v>
      </c>
      <c r="E29" s="288">
        <f>+F29</f>
        <v>34000000</v>
      </c>
      <c r="F29" s="870">
        <v>34000000</v>
      </c>
      <c r="G29" s="863">
        <v>0</v>
      </c>
      <c r="H29" s="863">
        <v>0</v>
      </c>
      <c r="I29" s="866">
        <v>0</v>
      </c>
      <c r="J29" s="864">
        <v>44927</v>
      </c>
      <c r="K29" s="864">
        <v>45291</v>
      </c>
      <c r="L29" s="868">
        <f>D30/D29</f>
        <v>1</v>
      </c>
      <c r="M29" s="868">
        <f t="shared" ref="M29:M31" si="0">E30/E29</f>
        <v>0.98199999999999998</v>
      </c>
      <c r="N29" s="871">
        <f>L29*L29/M29</f>
        <v>1.0183299389002036</v>
      </c>
    </row>
    <row r="30" spans="1:248" ht="27" customHeight="1">
      <c r="A30" s="875"/>
      <c r="B30" s="211" t="s">
        <v>1</v>
      </c>
      <c r="C30" s="780"/>
      <c r="D30" s="229">
        <v>2</v>
      </c>
      <c r="E30" s="288">
        <f>+F30</f>
        <v>33388000</v>
      </c>
      <c r="F30" s="870">
        <v>33388000</v>
      </c>
      <c r="G30" s="863">
        <v>0</v>
      </c>
      <c r="H30" s="863">
        <v>0</v>
      </c>
      <c r="I30" s="866">
        <v>0</v>
      </c>
      <c r="J30" s="864"/>
      <c r="K30" s="864"/>
      <c r="L30" s="868"/>
      <c r="M30" s="868"/>
      <c r="N30" s="871"/>
    </row>
    <row r="31" spans="1:248" ht="26.25" customHeight="1">
      <c r="A31" s="876" t="s">
        <v>99</v>
      </c>
      <c r="B31" s="211" t="s">
        <v>2</v>
      </c>
      <c r="C31" s="780" t="s">
        <v>100</v>
      </c>
      <c r="D31" s="229">
        <v>6</v>
      </c>
      <c r="E31" s="288">
        <f>+F31</f>
        <v>30000000</v>
      </c>
      <c r="F31" s="870">
        <v>30000000</v>
      </c>
      <c r="G31" s="863">
        <v>0</v>
      </c>
      <c r="H31" s="863">
        <v>0</v>
      </c>
      <c r="I31" s="866">
        <v>0</v>
      </c>
      <c r="J31" s="864">
        <v>44927</v>
      </c>
      <c r="K31" s="864">
        <v>45291</v>
      </c>
      <c r="L31" s="868">
        <f>D32/D31</f>
        <v>1</v>
      </c>
      <c r="M31" s="868">
        <f t="shared" si="0"/>
        <v>0</v>
      </c>
      <c r="N31" s="871">
        <v>0</v>
      </c>
    </row>
    <row r="32" spans="1:248">
      <c r="A32" s="877"/>
      <c r="B32" s="211" t="s">
        <v>1</v>
      </c>
      <c r="C32" s="780"/>
      <c r="D32" s="229">
        <v>6</v>
      </c>
      <c r="E32" s="288">
        <v>0</v>
      </c>
      <c r="F32" s="870">
        <v>0</v>
      </c>
      <c r="G32" s="863">
        <v>0</v>
      </c>
      <c r="H32" s="863">
        <v>0</v>
      </c>
      <c r="I32" s="878">
        <v>0</v>
      </c>
      <c r="J32" s="864"/>
      <c r="K32" s="864"/>
      <c r="L32" s="868"/>
      <c r="M32" s="868"/>
      <c r="N32" s="871"/>
    </row>
    <row r="33" spans="1:14">
      <c r="A33" s="876" t="s">
        <v>101</v>
      </c>
      <c r="B33" s="211" t="s">
        <v>2</v>
      </c>
      <c r="C33" s="780" t="s">
        <v>96</v>
      </c>
      <c r="D33" s="229">
        <v>2</v>
      </c>
      <c r="E33" s="288">
        <v>71000000</v>
      </c>
      <c r="F33" s="870">
        <f>+E33</f>
        <v>71000000</v>
      </c>
      <c r="G33" s="863">
        <v>0</v>
      </c>
      <c r="H33" s="863">
        <v>0</v>
      </c>
      <c r="I33" s="878">
        <v>0</v>
      </c>
      <c r="J33" s="864">
        <v>44927</v>
      </c>
      <c r="K33" s="864">
        <v>45291</v>
      </c>
      <c r="L33" s="868">
        <f>D34/D33</f>
        <v>1</v>
      </c>
      <c r="M33" s="868">
        <f t="shared" ref="M33" si="1">E34/E33</f>
        <v>0.99010563380281691</v>
      </c>
      <c r="N33" s="871">
        <f>L33*L33/M33</f>
        <v>1.0099932430029517</v>
      </c>
    </row>
    <row r="34" spans="1:14" ht="29.25" customHeight="1">
      <c r="A34" s="877"/>
      <c r="B34" s="211" t="s">
        <v>1</v>
      </c>
      <c r="C34" s="780"/>
      <c r="D34" s="229">
        <v>2</v>
      </c>
      <c r="E34" s="288">
        <v>70297500</v>
      </c>
      <c r="F34" s="870">
        <v>70297500</v>
      </c>
      <c r="G34" s="863">
        <v>0</v>
      </c>
      <c r="H34" s="863">
        <v>0</v>
      </c>
      <c r="I34" s="878">
        <v>0</v>
      </c>
      <c r="J34" s="864"/>
      <c r="K34" s="864"/>
      <c r="L34" s="868"/>
      <c r="M34" s="868"/>
      <c r="N34" s="871"/>
    </row>
    <row r="35" spans="1:14">
      <c r="A35" s="784" t="s">
        <v>102</v>
      </c>
      <c r="B35" s="211" t="s">
        <v>2</v>
      </c>
      <c r="C35" s="538" t="s">
        <v>103</v>
      </c>
      <c r="D35" s="229">
        <v>4</v>
      </c>
      <c r="E35" s="296">
        <f>+F35+I35</f>
        <v>1468335965</v>
      </c>
      <c r="F35" s="870">
        <v>85781200</v>
      </c>
      <c r="G35" s="863">
        <v>0</v>
      </c>
      <c r="H35" s="863">
        <v>0</v>
      </c>
      <c r="I35" s="866">
        <f>668067400+220000000+494487365</f>
        <v>1382554765</v>
      </c>
      <c r="J35" s="864">
        <v>44927</v>
      </c>
      <c r="K35" s="864">
        <v>45291</v>
      </c>
      <c r="L35" s="868">
        <f>D36/D35</f>
        <v>0</v>
      </c>
      <c r="M35" s="868">
        <f t="shared" ref="M35:M45" si="2">E36/E35</f>
        <v>0.82385537631368988</v>
      </c>
      <c r="N35" s="871">
        <f>L35*L35/M35</f>
        <v>0</v>
      </c>
    </row>
    <row r="36" spans="1:14">
      <c r="A36" s="784"/>
      <c r="B36" s="211" t="s">
        <v>1</v>
      </c>
      <c r="C36" s="780"/>
      <c r="D36" s="229">
        <v>0</v>
      </c>
      <c r="E36" s="288">
        <f>+F36+I36</f>
        <v>1209696479</v>
      </c>
      <c r="F36" s="870">
        <v>0</v>
      </c>
      <c r="G36" s="863">
        <v>0</v>
      </c>
      <c r="H36" s="863">
        <v>0</v>
      </c>
      <c r="I36" s="866">
        <v>1209696479</v>
      </c>
      <c r="J36" s="864"/>
      <c r="K36" s="864"/>
      <c r="L36" s="868"/>
      <c r="M36" s="868"/>
      <c r="N36" s="871"/>
    </row>
    <row r="37" spans="1:14" ht="23.25" customHeight="1">
      <c r="A37" s="537" t="s">
        <v>104</v>
      </c>
      <c r="B37" s="211" t="s">
        <v>2</v>
      </c>
      <c r="C37" s="537" t="s">
        <v>105</v>
      </c>
      <c r="D37" s="229">
        <v>2</v>
      </c>
      <c r="E37" s="288">
        <f>+I37</f>
        <v>329658243</v>
      </c>
      <c r="F37" s="870">
        <v>0</v>
      </c>
      <c r="G37" s="863">
        <v>0</v>
      </c>
      <c r="H37" s="863">
        <v>0</v>
      </c>
      <c r="I37" s="866">
        <v>329658243</v>
      </c>
      <c r="J37" s="864">
        <v>44927</v>
      </c>
      <c r="K37" s="864">
        <v>45291</v>
      </c>
      <c r="L37" s="868">
        <f>D38/D37</f>
        <v>0</v>
      </c>
      <c r="M37" s="868">
        <f t="shared" ref="M37:M43" si="3">E38/E37</f>
        <v>0</v>
      </c>
      <c r="N37" s="871">
        <v>0</v>
      </c>
    </row>
    <row r="38" spans="1:14" ht="30.75" customHeight="1">
      <c r="A38" s="538"/>
      <c r="B38" s="211" t="s">
        <v>1</v>
      </c>
      <c r="C38" s="538"/>
      <c r="D38" s="229">
        <v>0</v>
      </c>
      <c r="E38" s="288">
        <v>0</v>
      </c>
      <c r="F38" s="870">
        <v>0</v>
      </c>
      <c r="G38" s="863">
        <v>0</v>
      </c>
      <c r="H38" s="870">
        <v>0</v>
      </c>
      <c r="I38" s="879">
        <v>0</v>
      </c>
      <c r="J38" s="864"/>
      <c r="K38" s="864"/>
      <c r="L38" s="868"/>
      <c r="M38" s="868"/>
      <c r="N38" s="871"/>
    </row>
    <row r="39" spans="1:14">
      <c r="A39" s="784" t="s">
        <v>106</v>
      </c>
      <c r="B39" s="211" t="s">
        <v>2</v>
      </c>
      <c r="C39" s="780" t="s">
        <v>107</v>
      </c>
      <c r="D39" s="229">
        <v>2</v>
      </c>
      <c r="E39" s="288">
        <f>+F39+I39</f>
        <v>6802121479</v>
      </c>
      <c r="F39" s="870">
        <v>113000000</v>
      </c>
      <c r="G39" s="863">
        <v>0</v>
      </c>
      <c r="H39" s="863">
        <v>0</v>
      </c>
      <c r="I39" s="866">
        <f>396000000+6293121479</f>
        <v>6689121479</v>
      </c>
      <c r="J39" s="864">
        <v>44927</v>
      </c>
      <c r="K39" s="864">
        <v>45291</v>
      </c>
      <c r="L39" s="868">
        <f>D40/D39</f>
        <v>1</v>
      </c>
      <c r="M39" s="868">
        <f t="shared" ref="M39" si="4">E40/E39</f>
        <v>1.6589922180659133E-2</v>
      </c>
      <c r="N39" s="871">
        <f>L39*L39/M39</f>
        <v>60.277558213372465</v>
      </c>
    </row>
    <row r="40" spans="1:14">
      <c r="A40" s="784"/>
      <c r="B40" s="211" t="s">
        <v>1</v>
      </c>
      <c r="C40" s="780"/>
      <c r="D40" s="229">
        <v>2</v>
      </c>
      <c r="E40" s="288">
        <f>+F40</f>
        <v>112846666</v>
      </c>
      <c r="F40" s="870">
        <v>112846666</v>
      </c>
      <c r="G40" s="863">
        <v>0</v>
      </c>
      <c r="H40" s="863">
        <v>0</v>
      </c>
      <c r="I40" s="866">
        <v>0</v>
      </c>
      <c r="J40" s="864"/>
      <c r="K40" s="864"/>
      <c r="L40" s="868"/>
      <c r="M40" s="868"/>
      <c r="N40" s="871"/>
    </row>
    <row r="41" spans="1:14" ht="15" customHeight="1">
      <c r="A41" s="784" t="s">
        <v>108</v>
      </c>
      <c r="B41" s="211" t="s">
        <v>2</v>
      </c>
      <c r="C41" s="780" t="s">
        <v>109</v>
      </c>
      <c r="D41" s="229">
        <v>2</v>
      </c>
      <c r="E41" s="288">
        <f>+F41</f>
        <v>252000000</v>
      </c>
      <c r="F41" s="870">
        <v>252000000</v>
      </c>
      <c r="G41" s="863">
        <v>0</v>
      </c>
      <c r="H41" s="863">
        <v>0</v>
      </c>
      <c r="I41" s="866">
        <v>0</v>
      </c>
      <c r="J41" s="864">
        <v>44927</v>
      </c>
      <c r="K41" s="864">
        <v>45291</v>
      </c>
      <c r="L41" s="868">
        <f>D42/D41</f>
        <v>1</v>
      </c>
      <c r="M41" s="868">
        <f t="shared" si="3"/>
        <v>0.99976190476190474</v>
      </c>
      <c r="N41" s="871">
        <f>L41*L41/M41</f>
        <v>1.0002381519409382</v>
      </c>
    </row>
    <row r="42" spans="1:14" ht="37.5" customHeight="1">
      <c r="A42" s="784"/>
      <c r="B42" s="211" t="s">
        <v>1</v>
      </c>
      <c r="C42" s="780"/>
      <c r="D42" s="229">
        <v>2</v>
      </c>
      <c r="E42" s="288">
        <f>+F42</f>
        <v>251940000</v>
      </c>
      <c r="F42" s="870">
        <v>251940000</v>
      </c>
      <c r="G42" s="863">
        <v>0</v>
      </c>
      <c r="H42" s="863">
        <v>0</v>
      </c>
      <c r="I42" s="866">
        <v>0</v>
      </c>
      <c r="J42" s="864"/>
      <c r="K42" s="864"/>
      <c r="L42" s="868"/>
      <c r="M42" s="868"/>
      <c r="N42" s="871"/>
    </row>
    <row r="43" spans="1:14" ht="23.25" customHeight="1">
      <c r="A43" s="537" t="s">
        <v>110</v>
      </c>
      <c r="B43" s="211" t="s">
        <v>2</v>
      </c>
      <c r="C43" s="537" t="s">
        <v>111</v>
      </c>
      <c r="D43" s="229">
        <v>2</v>
      </c>
      <c r="E43" s="296">
        <f>+F43+I43</f>
        <v>40000000</v>
      </c>
      <c r="F43" s="870">
        <v>40000000</v>
      </c>
      <c r="G43" s="863">
        <v>0</v>
      </c>
      <c r="H43" s="863">
        <v>0</v>
      </c>
      <c r="I43" s="866">
        <v>0</v>
      </c>
      <c r="J43" s="864">
        <v>44927</v>
      </c>
      <c r="K43" s="864">
        <v>45291</v>
      </c>
      <c r="L43" s="868">
        <f>D44/D43</f>
        <v>0.5</v>
      </c>
      <c r="M43" s="868">
        <f t="shared" si="3"/>
        <v>0.88895000000000002</v>
      </c>
      <c r="N43" s="871">
        <f>L43*L43/M43</f>
        <v>0.28123066539175429</v>
      </c>
    </row>
    <row r="44" spans="1:14" ht="27.75" customHeight="1">
      <c r="A44" s="538"/>
      <c r="B44" s="211" t="s">
        <v>1</v>
      </c>
      <c r="C44" s="538"/>
      <c r="D44" s="229">
        <v>1</v>
      </c>
      <c r="E44" s="288">
        <f t="shared" ref="E44:E50" si="5">+F44</f>
        <v>35558000</v>
      </c>
      <c r="F44" s="870">
        <v>35558000</v>
      </c>
      <c r="G44" s="863">
        <v>0</v>
      </c>
      <c r="H44" s="863">
        <v>0</v>
      </c>
      <c r="I44" s="866">
        <v>0</v>
      </c>
      <c r="J44" s="864"/>
      <c r="K44" s="864"/>
      <c r="L44" s="868"/>
      <c r="M44" s="868"/>
      <c r="N44" s="871"/>
    </row>
    <row r="45" spans="1:14">
      <c r="A45" s="784" t="s">
        <v>112</v>
      </c>
      <c r="B45" s="211" t="s">
        <v>2</v>
      </c>
      <c r="C45" s="880" t="s">
        <v>113</v>
      </c>
      <c r="D45" s="229">
        <v>3</v>
      </c>
      <c r="E45" s="288">
        <f t="shared" si="5"/>
        <v>86000000</v>
      </c>
      <c r="F45" s="870">
        <v>86000000</v>
      </c>
      <c r="G45" s="863">
        <v>0</v>
      </c>
      <c r="H45" s="863">
        <v>0</v>
      </c>
      <c r="I45" s="866">
        <v>0</v>
      </c>
      <c r="J45" s="864">
        <v>44927</v>
      </c>
      <c r="K45" s="864">
        <v>45291</v>
      </c>
      <c r="L45" s="868">
        <f>D46/D45</f>
        <v>1</v>
      </c>
      <c r="M45" s="868">
        <f t="shared" si="2"/>
        <v>0.99058139534883716</v>
      </c>
      <c r="N45" s="871">
        <f>L45*L45/M45</f>
        <v>1.0095081582345347</v>
      </c>
    </row>
    <row r="46" spans="1:14" ht="19.5" customHeight="1">
      <c r="A46" s="784"/>
      <c r="B46" s="211" t="s">
        <v>1</v>
      </c>
      <c r="C46" s="880"/>
      <c r="D46" s="229">
        <v>3</v>
      </c>
      <c r="E46" s="288">
        <f t="shared" si="5"/>
        <v>85190000</v>
      </c>
      <c r="F46" s="870">
        <v>85190000</v>
      </c>
      <c r="G46" s="863">
        <v>0</v>
      </c>
      <c r="H46" s="863">
        <v>0</v>
      </c>
      <c r="I46" s="866">
        <v>0</v>
      </c>
      <c r="J46" s="864"/>
      <c r="K46" s="864"/>
      <c r="L46" s="868"/>
      <c r="M46" s="868"/>
      <c r="N46" s="871"/>
    </row>
    <row r="47" spans="1:14" ht="22.5" customHeight="1">
      <c r="A47" s="784" t="s">
        <v>114</v>
      </c>
      <c r="B47" s="211" t="s">
        <v>2</v>
      </c>
      <c r="C47" s="873" t="s">
        <v>115</v>
      </c>
      <c r="D47" s="229">
        <v>3</v>
      </c>
      <c r="E47" s="296">
        <f t="shared" si="5"/>
        <v>20000000</v>
      </c>
      <c r="F47" s="870">
        <v>20000000</v>
      </c>
      <c r="G47" s="863">
        <v>0</v>
      </c>
      <c r="H47" s="863">
        <v>0</v>
      </c>
      <c r="I47" s="878">
        <v>0</v>
      </c>
      <c r="J47" s="864">
        <v>44927</v>
      </c>
      <c r="K47" s="864">
        <v>45291</v>
      </c>
      <c r="L47" s="868">
        <f>D48/D47</f>
        <v>0.33333333333333331</v>
      </c>
      <c r="M47" s="868">
        <f>E48/E47</f>
        <v>0.87656665</v>
      </c>
      <c r="N47" s="871">
        <f>L47*L47/M47</f>
        <v>0.12675717369707268</v>
      </c>
    </row>
    <row r="48" spans="1:14" ht="25.5" customHeight="1">
      <c r="A48" s="784"/>
      <c r="B48" s="211" t="s">
        <v>1</v>
      </c>
      <c r="C48" s="538"/>
      <c r="D48" s="229">
        <v>1</v>
      </c>
      <c r="E48" s="288">
        <f t="shared" si="5"/>
        <v>17531333</v>
      </c>
      <c r="F48" s="870">
        <v>17531333</v>
      </c>
      <c r="G48" s="863">
        <v>0</v>
      </c>
      <c r="H48" s="863">
        <v>0</v>
      </c>
      <c r="I48" s="878">
        <v>0</v>
      </c>
      <c r="J48" s="864"/>
      <c r="K48" s="864"/>
      <c r="L48" s="868"/>
      <c r="M48" s="868"/>
      <c r="N48" s="871"/>
    </row>
    <row r="49" spans="1:15" ht="25.5" customHeight="1">
      <c r="A49" s="537" t="s">
        <v>116</v>
      </c>
      <c r="B49" s="211" t="s">
        <v>2</v>
      </c>
      <c r="C49" s="537" t="s">
        <v>117</v>
      </c>
      <c r="D49" s="229">
        <v>1</v>
      </c>
      <c r="E49" s="881">
        <f t="shared" si="5"/>
        <v>21000000</v>
      </c>
      <c r="F49" s="882">
        <v>21000000</v>
      </c>
      <c r="G49" s="883">
        <v>0</v>
      </c>
      <c r="H49" s="883">
        <v>0</v>
      </c>
      <c r="I49" s="884">
        <v>0</v>
      </c>
      <c r="J49" s="864">
        <v>44927</v>
      </c>
      <c r="K49" s="864">
        <v>45291</v>
      </c>
      <c r="L49" s="951"/>
      <c r="M49" s="951"/>
      <c r="N49" s="951"/>
    </row>
    <row r="50" spans="1:15" ht="25.5" customHeight="1">
      <c r="A50" s="538"/>
      <c r="B50" s="211" t="s">
        <v>1</v>
      </c>
      <c r="C50" s="538"/>
      <c r="D50" s="229">
        <v>1</v>
      </c>
      <c r="E50" s="881">
        <f t="shared" si="5"/>
        <v>20400000</v>
      </c>
      <c r="F50" s="882">
        <v>20400000</v>
      </c>
      <c r="G50" s="883">
        <v>0</v>
      </c>
      <c r="H50" s="883">
        <v>0</v>
      </c>
      <c r="I50" s="884">
        <v>0</v>
      </c>
      <c r="J50" s="864"/>
      <c r="K50" s="864"/>
      <c r="L50" s="952"/>
      <c r="M50" s="952"/>
      <c r="N50" s="952"/>
    </row>
    <row r="51" spans="1:15" ht="22.5" customHeight="1">
      <c r="A51" s="885" t="s">
        <v>118</v>
      </c>
      <c r="B51" s="211" t="s">
        <v>2</v>
      </c>
      <c r="C51" s="537"/>
      <c r="D51" s="229"/>
      <c r="E51" s="886">
        <f>+E17+E19+E21+E23+E25+E27+E29+E31+E33+E35+E37+E39+E41+E43+E45+E47+E49</f>
        <v>12191700887</v>
      </c>
      <c r="F51" s="886">
        <f>+F17+F19+F21+F23+F25+F27+F29+F31+F33+F35+F37+F39+F41+F43+F45+F47+F49</f>
        <v>1388501200</v>
      </c>
      <c r="G51" s="886">
        <f t="shared" ref="G51:H51" si="6">+G17+G19+G21+G23+G25+G27+G29+G31+G33+G35+G37+G39+G41+G43+G45+G47+G49</f>
        <v>0</v>
      </c>
      <c r="H51" s="886">
        <f t="shared" si="6"/>
        <v>0</v>
      </c>
      <c r="I51" s="886">
        <f>+I17+I21+I35+I37+I39</f>
        <v>10803199687</v>
      </c>
      <c r="J51" s="887"/>
      <c r="K51" s="867"/>
      <c r="L51" s="888" t="s">
        <v>119</v>
      </c>
      <c r="M51" s="888" t="s">
        <v>119</v>
      </c>
      <c r="N51" s="888" t="s">
        <v>119</v>
      </c>
    </row>
    <row r="52" spans="1:15" ht="22.5" customHeight="1">
      <c r="A52" s="889"/>
      <c r="B52" s="211" t="s">
        <v>1</v>
      </c>
      <c r="C52" s="538"/>
      <c r="D52" s="229"/>
      <c r="E52" s="886">
        <f>+E18+E20+E22+E24+E26+E28+E30+E32+E34+E36+E38+E40+E42+E44+E46+E48+E50</f>
        <v>1993463510</v>
      </c>
      <c r="F52" s="890">
        <f>+F18+F20+F22+F24+F28+F30+F32+F34+F36+F38+F40+F42+F44+F46+F48+F50</f>
        <v>783767031</v>
      </c>
      <c r="G52" s="890">
        <v>0</v>
      </c>
      <c r="H52" s="890">
        <v>0</v>
      </c>
      <c r="I52" s="890">
        <f t="shared" ref="I52" si="7">+I18+I20+I22+I24+I28+I30+I32+I34+I36+I38+I40+I42+I44+I46+I48+I50</f>
        <v>1209696479</v>
      </c>
      <c r="J52" s="867"/>
      <c r="K52" s="867"/>
      <c r="L52" s="888"/>
      <c r="M52" s="888"/>
      <c r="N52" s="888"/>
    </row>
    <row r="53" spans="1:15">
      <c r="B53" s="234"/>
      <c r="E53" s="891"/>
      <c r="F53" s="892"/>
      <c r="G53" s="892"/>
      <c r="H53" s="893"/>
      <c r="I53" s="894"/>
      <c r="J53" s="301"/>
      <c r="K53" s="301"/>
      <c r="L53" s="300"/>
      <c r="M53" s="302"/>
      <c r="N53" s="302"/>
      <c r="O53" s="895"/>
    </row>
    <row r="54" spans="1:15">
      <c r="A54" s="896" t="s">
        <v>6</v>
      </c>
      <c r="B54" s="495" t="s">
        <v>5</v>
      </c>
      <c r="C54" s="496"/>
      <c r="D54" s="497"/>
      <c r="E54" s="498" t="s">
        <v>4</v>
      </c>
      <c r="F54" s="499"/>
      <c r="G54" s="499"/>
      <c r="H54" s="499"/>
      <c r="I54" s="897"/>
      <c r="J54" s="898" t="s">
        <v>3</v>
      </c>
      <c r="K54" s="569"/>
      <c r="L54" s="569"/>
      <c r="M54" s="569"/>
      <c r="N54" s="569"/>
    </row>
    <row r="55" spans="1:15">
      <c r="A55" s="899" t="s">
        <v>759</v>
      </c>
      <c r="B55" s="900" t="s">
        <v>760</v>
      </c>
      <c r="C55" s="900"/>
      <c r="D55" s="900"/>
      <c r="E55" s="901" t="s">
        <v>120</v>
      </c>
      <c r="F55" s="901"/>
      <c r="G55" s="901"/>
      <c r="H55" s="902" t="s">
        <v>2</v>
      </c>
      <c r="I55" s="903">
        <v>1</v>
      </c>
      <c r="J55" s="793"/>
      <c r="K55" s="793"/>
      <c r="L55" s="793"/>
      <c r="M55" s="793"/>
      <c r="N55" s="793"/>
    </row>
    <row r="56" spans="1:15" ht="29.25" customHeight="1">
      <c r="A56" s="904"/>
      <c r="B56" s="900"/>
      <c r="C56" s="900"/>
      <c r="D56" s="900"/>
      <c r="E56" s="901"/>
      <c r="F56" s="901"/>
      <c r="G56" s="901"/>
      <c r="H56" s="905" t="s">
        <v>1</v>
      </c>
      <c r="I56" s="903">
        <v>0</v>
      </c>
      <c r="J56" s="793"/>
      <c r="K56" s="793"/>
      <c r="L56" s="793"/>
      <c r="M56" s="793"/>
      <c r="N56" s="793"/>
    </row>
    <row r="57" spans="1:15" ht="21" customHeight="1">
      <c r="A57" s="899" t="s">
        <v>759</v>
      </c>
      <c r="B57" s="906" t="s">
        <v>761</v>
      </c>
      <c r="C57" s="907"/>
      <c r="D57" s="908"/>
      <c r="E57" s="909" t="s">
        <v>88</v>
      </c>
      <c r="F57" s="910"/>
      <c r="G57" s="911"/>
      <c r="H57" s="902" t="s">
        <v>2</v>
      </c>
      <c r="I57" s="912">
        <v>1</v>
      </c>
      <c r="J57" s="479" t="s">
        <v>121</v>
      </c>
      <c r="K57" s="479"/>
      <c r="L57" s="479"/>
      <c r="M57" s="479"/>
      <c r="N57" s="479"/>
    </row>
    <row r="58" spans="1:15" ht="30.75" customHeight="1">
      <c r="A58" s="904"/>
      <c r="B58" s="913"/>
      <c r="C58" s="914"/>
      <c r="D58" s="915"/>
      <c r="E58" s="916"/>
      <c r="F58" s="917"/>
      <c r="G58" s="918"/>
      <c r="H58" s="905" t="s">
        <v>1</v>
      </c>
      <c r="I58" s="912">
        <v>1</v>
      </c>
      <c r="J58" s="479"/>
      <c r="K58" s="479"/>
      <c r="L58" s="479"/>
      <c r="M58" s="479"/>
      <c r="N58" s="479"/>
    </row>
    <row r="59" spans="1:15">
      <c r="A59" s="785" t="s">
        <v>762</v>
      </c>
      <c r="B59" s="906" t="s">
        <v>763</v>
      </c>
      <c r="C59" s="907"/>
      <c r="D59" s="908"/>
      <c r="E59" s="909" t="s">
        <v>122</v>
      </c>
      <c r="F59" s="910"/>
      <c r="G59" s="911"/>
      <c r="H59" s="905" t="s">
        <v>2</v>
      </c>
      <c r="I59" s="912">
        <v>9</v>
      </c>
      <c r="J59" s="479"/>
      <c r="K59" s="479"/>
      <c r="L59" s="479"/>
      <c r="M59" s="479"/>
      <c r="N59" s="479"/>
    </row>
    <row r="60" spans="1:15" ht="31.5" customHeight="1">
      <c r="A60" s="785"/>
      <c r="B60" s="913"/>
      <c r="C60" s="914"/>
      <c r="D60" s="915"/>
      <c r="E60" s="916"/>
      <c r="F60" s="917"/>
      <c r="G60" s="918"/>
      <c r="H60" s="905" t="s">
        <v>1</v>
      </c>
      <c r="I60" s="912">
        <v>9</v>
      </c>
      <c r="J60" s="479"/>
      <c r="K60" s="479"/>
      <c r="L60" s="479"/>
      <c r="M60" s="479"/>
      <c r="N60" s="479"/>
    </row>
    <row r="61" spans="1:15" ht="39" customHeight="1">
      <c r="A61" s="785" t="s">
        <v>764</v>
      </c>
      <c r="B61" s="906" t="s">
        <v>765</v>
      </c>
      <c r="C61" s="907"/>
      <c r="D61" s="908"/>
      <c r="E61" s="919" t="s">
        <v>123</v>
      </c>
      <c r="F61" s="920"/>
      <c r="G61" s="921"/>
      <c r="H61" s="905" t="s">
        <v>2</v>
      </c>
      <c r="I61" s="912">
        <v>1</v>
      </c>
      <c r="J61" s="479"/>
      <c r="K61" s="479"/>
      <c r="L61" s="479"/>
      <c r="M61" s="479"/>
      <c r="N61" s="479"/>
    </row>
    <row r="62" spans="1:15" ht="30" customHeight="1">
      <c r="A62" s="785"/>
      <c r="B62" s="913"/>
      <c r="C62" s="914"/>
      <c r="D62" s="915"/>
      <c r="E62" s="922"/>
      <c r="F62" s="923"/>
      <c r="G62" s="924"/>
      <c r="H62" s="905" t="s">
        <v>1</v>
      </c>
      <c r="I62" s="912" t="s">
        <v>124</v>
      </c>
      <c r="J62" s="925" t="s">
        <v>0</v>
      </c>
      <c r="K62" s="926"/>
      <c r="L62" s="926"/>
      <c r="M62" s="926"/>
      <c r="N62" s="927"/>
    </row>
    <row r="63" spans="1:15">
      <c r="A63" s="785" t="s">
        <v>766</v>
      </c>
      <c r="B63" s="906" t="s">
        <v>767</v>
      </c>
      <c r="C63" s="907"/>
      <c r="D63" s="908"/>
      <c r="E63" s="928" t="s">
        <v>125</v>
      </c>
      <c r="F63" s="928"/>
      <c r="G63" s="928"/>
      <c r="H63" s="905" t="s">
        <v>2</v>
      </c>
      <c r="I63" s="912">
        <v>1</v>
      </c>
      <c r="J63" s="929"/>
      <c r="K63" s="930"/>
      <c r="L63" s="930"/>
      <c r="M63" s="930"/>
      <c r="N63" s="931"/>
    </row>
    <row r="64" spans="1:15" ht="24.75" customHeight="1">
      <c r="A64" s="785"/>
      <c r="B64" s="913"/>
      <c r="C64" s="914"/>
      <c r="D64" s="915"/>
      <c r="E64" s="928"/>
      <c r="F64" s="928"/>
      <c r="G64" s="928"/>
      <c r="H64" s="905" t="s">
        <v>1</v>
      </c>
      <c r="I64" s="912">
        <v>1</v>
      </c>
      <c r="J64" s="929"/>
      <c r="K64" s="930"/>
      <c r="L64" s="930"/>
      <c r="M64" s="930"/>
      <c r="N64" s="931"/>
    </row>
    <row r="65" spans="1:15" ht="25.5" customHeight="1">
      <c r="A65" s="785" t="s">
        <v>768</v>
      </c>
      <c r="B65" s="906" t="s">
        <v>769</v>
      </c>
      <c r="C65" s="907"/>
      <c r="D65" s="908"/>
      <c r="E65" s="928" t="s">
        <v>126</v>
      </c>
      <c r="F65" s="850"/>
      <c r="G65" s="850"/>
      <c r="H65" s="905" t="s">
        <v>2</v>
      </c>
      <c r="I65" s="912">
        <v>8</v>
      </c>
      <c r="J65" s="929"/>
      <c r="K65" s="930"/>
      <c r="L65" s="930"/>
      <c r="M65" s="930"/>
      <c r="N65" s="931"/>
    </row>
    <row r="66" spans="1:15" ht="23.25" customHeight="1">
      <c r="A66" s="785"/>
      <c r="B66" s="913"/>
      <c r="C66" s="914"/>
      <c r="D66" s="915"/>
      <c r="E66" s="850"/>
      <c r="F66" s="850"/>
      <c r="G66" s="850"/>
      <c r="H66" s="905" t="s">
        <v>1</v>
      </c>
      <c r="I66" s="912">
        <v>0</v>
      </c>
      <c r="J66" s="929"/>
      <c r="K66" s="930"/>
      <c r="L66" s="930"/>
      <c r="M66" s="930"/>
      <c r="N66" s="931"/>
    </row>
    <row r="67" spans="1:15">
      <c r="A67" s="781" t="s">
        <v>770</v>
      </c>
      <c r="B67" s="906" t="s">
        <v>771</v>
      </c>
      <c r="C67" s="907"/>
      <c r="D67" s="908"/>
      <c r="E67" s="928" t="s">
        <v>127</v>
      </c>
      <c r="F67" s="928"/>
      <c r="G67" s="928"/>
      <c r="H67" s="905" t="s">
        <v>2</v>
      </c>
      <c r="I67" s="912">
        <v>1</v>
      </c>
      <c r="J67" s="929"/>
      <c r="K67" s="930"/>
      <c r="L67" s="930"/>
      <c r="M67" s="930"/>
      <c r="N67" s="931"/>
    </row>
    <row r="68" spans="1:15" ht="31.5" customHeight="1">
      <c r="A68" s="781"/>
      <c r="B68" s="913"/>
      <c r="C68" s="914"/>
      <c r="D68" s="915"/>
      <c r="E68" s="928"/>
      <c r="F68" s="928"/>
      <c r="G68" s="928"/>
      <c r="H68" s="905" t="s">
        <v>1</v>
      </c>
      <c r="I68" s="912" t="s">
        <v>128</v>
      </c>
      <c r="J68" s="929"/>
      <c r="K68" s="930"/>
      <c r="L68" s="930"/>
      <c r="M68" s="930"/>
      <c r="N68" s="931"/>
      <c r="O68" s="787"/>
    </row>
    <row r="69" spans="1:15" ht="28.5" customHeight="1">
      <c r="A69" s="932" t="s">
        <v>759</v>
      </c>
      <c r="B69" s="906" t="s">
        <v>772</v>
      </c>
      <c r="C69" s="907"/>
      <c r="D69" s="908"/>
      <c r="E69" s="784" t="s">
        <v>129</v>
      </c>
      <c r="F69" s="784"/>
      <c r="G69" s="784"/>
      <c r="H69" s="905" t="s">
        <v>2</v>
      </c>
      <c r="I69" s="912">
        <v>1</v>
      </c>
      <c r="J69" s="929"/>
      <c r="K69" s="930"/>
      <c r="L69" s="930"/>
      <c r="M69" s="930"/>
      <c r="N69" s="931"/>
      <c r="O69" s="787"/>
    </row>
    <row r="70" spans="1:15" ht="14.25" customHeight="1">
      <c r="A70" s="933"/>
      <c r="B70" s="913"/>
      <c r="C70" s="914"/>
      <c r="D70" s="915"/>
      <c r="E70" s="784"/>
      <c r="F70" s="784"/>
      <c r="G70" s="784"/>
      <c r="H70" s="905" t="s">
        <v>1</v>
      </c>
      <c r="I70" s="912">
        <v>0.5</v>
      </c>
      <c r="J70" s="929"/>
      <c r="K70" s="930"/>
      <c r="L70" s="930"/>
      <c r="M70" s="930"/>
      <c r="N70" s="931"/>
      <c r="O70" s="219"/>
    </row>
    <row r="71" spans="1:15">
      <c r="A71" s="785" t="s">
        <v>768</v>
      </c>
      <c r="B71" s="906" t="s">
        <v>773</v>
      </c>
      <c r="C71" s="907"/>
      <c r="D71" s="908"/>
      <c r="E71" s="928" t="s">
        <v>130</v>
      </c>
      <c r="F71" s="928"/>
      <c r="G71" s="928"/>
      <c r="H71" s="905" t="s">
        <v>2</v>
      </c>
      <c r="I71" s="912">
        <v>2</v>
      </c>
      <c r="J71" s="929"/>
      <c r="K71" s="930"/>
      <c r="L71" s="930"/>
      <c r="M71" s="930"/>
      <c r="N71" s="931"/>
    </row>
    <row r="72" spans="1:15">
      <c r="A72" s="785"/>
      <c r="B72" s="913"/>
      <c r="C72" s="914"/>
      <c r="D72" s="915"/>
      <c r="E72" s="928"/>
      <c r="F72" s="928"/>
      <c r="G72" s="928"/>
      <c r="H72" s="905" t="s">
        <v>1</v>
      </c>
      <c r="I72" s="912">
        <v>0</v>
      </c>
      <c r="J72" s="929"/>
      <c r="K72" s="930"/>
      <c r="L72" s="930"/>
      <c r="M72" s="930"/>
      <c r="N72" s="931"/>
    </row>
    <row r="73" spans="1:15">
      <c r="A73" s="785" t="s">
        <v>774</v>
      </c>
      <c r="B73" s="906" t="s">
        <v>775</v>
      </c>
      <c r="C73" s="907"/>
      <c r="D73" s="908"/>
      <c r="E73" s="928" t="s">
        <v>125</v>
      </c>
      <c r="F73" s="928"/>
      <c r="G73" s="928"/>
      <c r="H73" s="905" t="s">
        <v>2</v>
      </c>
      <c r="I73" s="912">
        <v>1</v>
      </c>
      <c r="J73" s="929"/>
      <c r="K73" s="930"/>
      <c r="L73" s="930"/>
      <c r="M73" s="930"/>
      <c r="N73" s="931"/>
    </row>
    <row r="74" spans="1:15" ht="20.25" customHeight="1">
      <c r="A74" s="785"/>
      <c r="B74" s="913"/>
      <c r="C74" s="914"/>
      <c r="D74" s="915"/>
      <c r="E74" s="928"/>
      <c r="F74" s="928"/>
      <c r="G74" s="928"/>
      <c r="H74" s="905" t="s">
        <v>1</v>
      </c>
      <c r="I74" s="912" t="s">
        <v>124</v>
      </c>
      <c r="J74" s="929"/>
      <c r="K74" s="930"/>
      <c r="L74" s="930"/>
      <c r="M74" s="930"/>
      <c r="N74" s="931"/>
    </row>
    <row r="75" spans="1:15">
      <c r="A75" s="899" t="s">
        <v>759</v>
      </c>
      <c r="B75" s="906" t="s">
        <v>776</v>
      </c>
      <c r="C75" s="907"/>
      <c r="D75" s="908"/>
      <c r="E75" s="928" t="s">
        <v>131</v>
      </c>
      <c r="F75" s="928"/>
      <c r="G75" s="928"/>
      <c r="H75" s="905" t="s">
        <v>2</v>
      </c>
      <c r="I75" s="912">
        <v>1</v>
      </c>
      <c r="J75" s="929"/>
      <c r="K75" s="930"/>
      <c r="L75" s="930"/>
      <c r="M75" s="930"/>
      <c r="N75" s="931"/>
    </row>
    <row r="76" spans="1:15">
      <c r="A76" s="904"/>
      <c r="B76" s="913"/>
      <c r="C76" s="914"/>
      <c r="D76" s="915"/>
      <c r="E76" s="928"/>
      <c r="F76" s="928"/>
      <c r="G76" s="928"/>
      <c r="H76" s="905" t="s">
        <v>1</v>
      </c>
      <c r="I76" s="912" t="s">
        <v>128</v>
      </c>
      <c r="J76" s="929"/>
      <c r="K76" s="930"/>
      <c r="L76" s="930"/>
      <c r="M76" s="930"/>
      <c r="N76" s="931"/>
    </row>
    <row r="77" spans="1:15" ht="24" customHeight="1">
      <c r="A77" s="785" t="s">
        <v>766</v>
      </c>
      <c r="B77" s="906" t="s">
        <v>777</v>
      </c>
      <c r="C77" s="907"/>
      <c r="D77" s="908"/>
      <c r="E77" s="934" t="s">
        <v>132</v>
      </c>
      <c r="F77" s="935"/>
      <c r="G77" s="936"/>
      <c r="H77" s="905" t="s">
        <v>2</v>
      </c>
      <c r="I77" s="912">
        <v>1</v>
      </c>
      <c r="J77" s="929"/>
      <c r="K77" s="930"/>
      <c r="L77" s="930"/>
      <c r="M77" s="930"/>
      <c r="N77" s="931"/>
    </row>
    <row r="78" spans="1:15" ht="35.1" customHeight="1">
      <c r="A78" s="785"/>
      <c r="B78" s="913"/>
      <c r="C78" s="914"/>
      <c r="D78" s="915"/>
      <c r="E78" s="937"/>
      <c r="F78" s="938"/>
      <c r="G78" s="939"/>
      <c r="H78" s="905" t="s">
        <v>1</v>
      </c>
      <c r="I78" s="912">
        <v>1</v>
      </c>
      <c r="J78" s="929"/>
      <c r="K78" s="930"/>
      <c r="L78" s="930"/>
      <c r="M78" s="930"/>
      <c r="N78" s="931"/>
    </row>
    <row r="79" spans="1:15" ht="27" customHeight="1">
      <c r="A79" s="785" t="s">
        <v>778</v>
      </c>
      <c r="B79" s="906" t="s">
        <v>779</v>
      </c>
      <c r="C79" s="907"/>
      <c r="D79" s="908"/>
      <c r="E79" s="919" t="s">
        <v>133</v>
      </c>
      <c r="F79" s="920"/>
      <c r="G79" s="921"/>
      <c r="H79" s="905" t="s">
        <v>2</v>
      </c>
      <c r="I79" s="912">
        <v>1</v>
      </c>
      <c r="J79" s="929"/>
      <c r="K79" s="930"/>
      <c r="L79" s="930"/>
      <c r="M79" s="930"/>
      <c r="N79" s="931"/>
    </row>
    <row r="80" spans="1:15" ht="27.75" customHeight="1">
      <c r="A80" s="785"/>
      <c r="B80" s="913"/>
      <c r="C80" s="914"/>
      <c r="D80" s="915"/>
      <c r="E80" s="922"/>
      <c r="F80" s="923"/>
      <c r="G80" s="924"/>
      <c r="H80" s="905" t="s">
        <v>1</v>
      </c>
      <c r="I80" s="912" t="s">
        <v>124</v>
      </c>
      <c r="J80" s="940"/>
      <c r="K80" s="941"/>
      <c r="L80" s="941"/>
      <c r="M80" s="941"/>
      <c r="N80" s="942"/>
    </row>
    <row r="81" spans="1:50" ht="15">
      <c r="A81" s="482" t="s">
        <v>134</v>
      </c>
      <c r="B81" s="482"/>
      <c r="C81" s="482"/>
      <c r="D81" s="482"/>
      <c r="E81" s="482"/>
      <c r="F81" s="482"/>
      <c r="G81" s="482"/>
      <c r="H81" s="482"/>
      <c r="I81" s="482"/>
      <c r="J81" s="482"/>
      <c r="K81" s="482"/>
      <c r="L81" s="482"/>
      <c r="M81" s="482"/>
      <c r="N81" s="482"/>
    </row>
    <row r="82" spans="1:50" ht="15.75" customHeight="1">
      <c r="A82" s="482"/>
      <c r="B82" s="482"/>
      <c r="C82" s="482"/>
      <c r="D82" s="482"/>
      <c r="E82" s="482"/>
      <c r="F82" s="482"/>
      <c r="G82" s="482"/>
      <c r="H82" s="482"/>
      <c r="I82" s="482"/>
      <c r="J82" s="482"/>
      <c r="K82" s="482"/>
      <c r="L82" s="482"/>
      <c r="M82" s="482"/>
      <c r="N82" s="482"/>
      <c r="O82" s="943"/>
      <c r="P82" s="943"/>
      <c r="Q82" s="943"/>
      <c r="R82" s="943"/>
      <c r="S82" s="943"/>
      <c r="T82" s="943"/>
      <c r="U82" s="943"/>
      <c r="V82" s="943"/>
      <c r="W82" s="943"/>
      <c r="X82" s="943"/>
      <c r="Y82" s="943"/>
      <c r="Z82" s="943"/>
      <c r="AA82" s="943"/>
      <c r="AB82" s="943"/>
      <c r="AC82" s="943"/>
      <c r="AD82" s="943"/>
      <c r="AE82" s="943"/>
      <c r="AF82" s="943"/>
      <c r="AG82" s="943"/>
      <c r="AH82" s="943"/>
      <c r="AI82" s="943"/>
      <c r="AJ82" s="943"/>
      <c r="AK82" s="943"/>
      <c r="AL82" s="943"/>
      <c r="AM82" s="943"/>
      <c r="AN82" s="943"/>
      <c r="AO82" s="943"/>
      <c r="AP82" s="943"/>
      <c r="AQ82" s="943"/>
      <c r="AR82" s="943"/>
      <c r="AS82" s="943"/>
      <c r="AT82" s="943"/>
      <c r="AU82" s="943"/>
      <c r="AV82" s="943"/>
      <c r="AW82" s="943"/>
      <c r="AX82" s="943"/>
    </row>
    <row r="83" spans="1:50" ht="23.25" customHeight="1">
      <c r="A83" s="944" t="s">
        <v>135</v>
      </c>
      <c r="B83" s="945"/>
      <c r="C83" s="945"/>
      <c r="D83" s="945"/>
      <c r="E83" s="945"/>
      <c r="F83" s="945"/>
      <c r="G83" s="945"/>
      <c r="H83" s="945"/>
      <c r="I83" s="945"/>
      <c r="J83" s="945"/>
      <c r="K83" s="945"/>
      <c r="L83" s="945"/>
      <c r="M83" s="945"/>
      <c r="N83" s="946"/>
      <c r="O83" s="943"/>
      <c r="P83" s="943"/>
      <c r="Q83" s="943"/>
      <c r="R83" s="943"/>
      <c r="S83" s="943"/>
      <c r="T83" s="943"/>
      <c r="U83" s="943"/>
      <c r="V83" s="943"/>
      <c r="W83" s="943"/>
      <c r="X83" s="943"/>
      <c r="Y83" s="943"/>
      <c r="Z83" s="943"/>
      <c r="AA83" s="943"/>
      <c r="AB83" s="943"/>
      <c r="AC83" s="943"/>
      <c r="AD83" s="943"/>
      <c r="AE83" s="943"/>
      <c r="AF83" s="943"/>
      <c r="AG83" s="943"/>
      <c r="AH83" s="943"/>
      <c r="AI83" s="943"/>
      <c r="AJ83" s="943"/>
      <c r="AK83" s="943"/>
      <c r="AL83" s="943"/>
      <c r="AM83" s="943"/>
      <c r="AN83" s="943"/>
      <c r="AO83" s="943"/>
      <c r="AP83" s="943"/>
      <c r="AQ83" s="943"/>
      <c r="AR83" s="943"/>
      <c r="AS83" s="943"/>
      <c r="AT83" s="943"/>
      <c r="AU83" s="943"/>
      <c r="AV83" s="943"/>
      <c r="AW83" s="943"/>
      <c r="AX83" s="943"/>
    </row>
    <row r="84" spans="1:50">
      <c r="O84" s="943"/>
      <c r="P84" s="943"/>
      <c r="Q84" s="943"/>
      <c r="R84" s="943"/>
      <c r="S84" s="943"/>
      <c r="T84" s="943"/>
      <c r="U84" s="943"/>
      <c r="V84" s="943"/>
      <c r="W84" s="943"/>
      <c r="X84" s="943"/>
      <c r="Y84" s="943"/>
      <c r="Z84" s="943"/>
      <c r="AA84" s="943"/>
      <c r="AB84" s="943"/>
      <c r="AC84" s="943"/>
      <c r="AD84" s="943"/>
      <c r="AE84" s="943"/>
      <c r="AF84" s="943"/>
      <c r="AG84" s="943"/>
      <c r="AH84" s="943"/>
      <c r="AI84" s="943"/>
      <c r="AJ84" s="943"/>
      <c r="AK84" s="943"/>
      <c r="AL84" s="943"/>
      <c r="AM84" s="943"/>
      <c r="AN84" s="943"/>
      <c r="AO84" s="943"/>
      <c r="AP84" s="943"/>
      <c r="AQ84" s="943"/>
      <c r="AR84" s="943"/>
      <c r="AS84" s="943"/>
      <c r="AT84" s="943"/>
      <c r="AU84" s="943"/>
      <c r="AV84" s="943"/>
      <c r="AW84" s="943"/>
      <c r="AX84" s="943"/>
    </row>
    <row r="85" spans="1:50">
      <c r="O85" s="943"/>
      <c r="P85" s="943"/>
      <c r="Q85" s="943"/>
      <c r="R85" s="943"/>
      <c r="S85" s="943"/>
      <c r="T85" s="943"/>
      <c r="U85" s="943"/>
      <c r="V85" s="943"/>
      <c r="W85" s="943"/>
      <c r="X85" s="943"/>
      <c r="Y85" s="943"/>
      <c r="Z85" s="943"/>
      <c r="AA85" s="943"/>
      <c r="AB85" s="943"/>
      <c r="AC85" s="943"/>
      <c r="AD85" s="943"/>
      <c r="AE85" s="943"/>
      <c r="AF85" s="943"/>
      <c r="AG85" s="943"/>
      <c r="AH85" s="943"/>
      <c r="AI85" s="943"/>
      <c r="AJ85" s="943"/>
      <c r="AK85" s="943"/>
      <c r="AL85" s="943"/>
      <c r="AM85" s="943"/>
      <c r="AN85" s="943"/>
      <c r="AO85" s="943"/>
      <c r="AP85" s="943"/>
      <c r="AQ85" s="943"/>
      <c r="AR85" s="943"/>
      <c r="AS85" s="943"/>
      <c r="AT85" s="943"/>
      <c r="AU85" s="943"/>
      <c r="AV85" s="943"/>
      <c r="AW85" s="943"/>
      <c r="AX85" s="943"/>
    </row>
    <row r="86" spans="1:50">
      <c r="C86" s="183"/>
      <c r="O86" s="943"/>
      <c r="P86" s="943"/>
      <c r="Q86" s="943"/>
      <c r="R86" s="943"/>
      <c r="S86" s="943"/>
      <c r="T86" s="943"/>
      <c r="U86" s="943"/>
      <c r="V86" s="943"/>
      <c r="W86" s="943"/>
      <c r="X86" s="943"/>
      <c r="Y86" s="943"/>
      <c r="Z86" s="943"/>
      <c r="AA86" s="943"/>
      <c r="AB86" s="943"/>
      <c r="AC86" s="943"/>
      <c r="AD86" s="943"/>
      <c r="AE86" s="943"/>
      <c r="AF86" s="943"/>
      <c r="AG86" s="943"/>
      <c r="AH86" s="943"/>
      <c r="AI86" s="943"/>
      <c r="AJ86" s="943"/>
      <c r="AK86" s="943"/>
      <c r="AL86" s="943"/>
      <c r="AM86" s="943"/>
      <c r="AN86" s="943"/>
      <c r="AO86" s="943"/>
      <c r="AP86" s="943"/>
      <c r="AQ86" s="943"/>
      <c r="AR86" s="943"/>
      <c r="AS86" s="943"/>
      <c r="AT86" s="943"/>
      <c r="AU86" s="943"/>
      <c r="AV86" s="943"/>
      <c r="AW86" s="943"/>
      <c r="AX86" s="943"/>
    </row>
    <row r="87" spans="1:50">
      <c r="C87" s="183"/>
      <c r="O87" s="943"/>
      <c r="P87" s="943"/>
      <c r="Q87" s="943"/>
      <c r="R87" s="943"/>
      <c r="S87" s="943"/>
      <c r="T87" s="943"/>
      <c r="U87" s="943"/>
      <c r="V87" s="943"/>
      <c r="W87" s="943"/>
      <c r="X87" s="943"/>
      <c r="Y87" s="943"/>
      <c r="Z87" s="943"/>
      <c r="AA87" s="943"/>
      <c r="AB87" s="943"/>
      <c r="AC87" s="943"/>
      <c r="AD87" s="943"/>
      <c r="AE87" s="943"/>
      <c r="AF87" s="943"/>
      <c r="AG87" s="943"/>
      <c r="AH87" s="943"/>
      <c r="AI87" s="943"/>
      <c r="AJ87" s="943"/>
      <c r="AK87" s="943"/>
      <c r="AL87" s="943"/>
      <c r="AM87" s="943"/>
      <c r="AN87" s="943"/>
      <c r="AO87" s="943"/>
      <c r="AP87" s="943"/>
      <c r="AQ87" s="943"/>
      <c r="AR87" s="943"/>
      <c r="AS87" s="943"/>
      <c r="AT87" s="943"/>
      <c r="AU87" s="943"/>
      <c r="AV87" s="943"/>
      <c r="AW87" s="943"/>
      <c r="AX87" s="943"/>
    </row>
    <row r="88" spans="1:50">
      <c r="O88" s="943"/>
      <c r="P88" s="943"/>
      <c r="Q88" s="943"/>
      <c r="R88" s="943"/>
      <c r="S88" s="943"/>
      <c r="T88" s="943"/>
      <c r="U88" s="943"/>
      <c r="V88" s="943"/>
      <c r="W88" s="943"/>
      <c r="X88" s="943"/>
      <c r="Y88" s="943"/>
      <c r="Z88" s="943"/>
      <c r="AA88" s="943"/>
      <c r="AB88" s="943"/>
      <c r="AC88" s="943"/>
      <c r="AD88" s="943"/>
      <c r="AE88" s="943"/>
      <c r="AF88" s="943"/>
      <c r="AG88" s="943"/>
      <c r="AH88" s="943"/>
      <c r="AI88" s="943"/>
      <c r="AJ88" s="943"/>
      <c r="AK88" s="943"/>
      <c r="AL88" s="943"/>
      <c r="AM88" s="943"/>
      <c r="AN88" s="943"/>
      <c r="AO88" s="943"/>
      <c r="AP88" s="943"/>
      <c r="AQ88" s="943"/>
      <c r="AR88" s="943"/>
      <c r="AS88" s="943"/>
      <c r="AT88" s="943"/>
      <c r="AU88" s="943"/>
      <c r="AV88" s="943"/>
      <c r="AW88" s="943"/>
      <c r="AX88" s="943"/>
    </row>
    <row r="89" spans="1:50">
      <c r="O89" s="943"/>
      <c r="P89" s="943"/>
      <c r="Q89" s="943"/>
      <c r="R89" s="943"/>
      <c r="S89" s="943"/>
      <c r="T89" s="943"/>
      <c r="U89" s="943"/>
      <c r="V89" s="943"/>
      <c r="W89" s="943"/>
      <c r="X89" s="943"/>
      <c r="Y89" s="943"/>
      <c r="Z89" s="943"/>
      <c r="AA89" s="943"/>
      <c r="AB89" s="943"/>
      <c r="AC89" s="943"/>
      <c r="AD89" s="943"/>
      <c r="AE89" s="943"/>
      <c r="AF89" s="943"/>
      <c r="AG89" s="943"/>
      <c r="AH89" s="943"/>
      <c r="AI89" s="943"/>
      <c r="AJ89" s="943"/>
      <c r="AK89" s="943"/>
      <c r="AL89" s="943"/>
      <c r="AM89" s="943"/>
      <c r="AN89" s="943"/>
      <c r="AO89" s="943"/>
      <c r="AP89" s="943"/>
      <c r="AQ89" s="943"/>
      <c r="AR89" s="943"/>
      <c r="AS89" s="943"/>
      <c r="AT89" s="943"/>
      <c r="AU89" s="943"/>
      <c r="AV89" s="943"/>
      <c r="AW89" s="943"/>
      <c r="AX89" s="943"/>
    </row>
    <row r="90" spans="1:50">
      <c r="O90" s="943"/>
      <c r="P90" s="943"/>
      <c r="Q90" s="943"/>
      <c r="R90" s="943"/>
      <c r="S90" s="943"/>
      <c r="T90" s="943"/>
      <c r="U90" s="943"/>
      <c r="V90" s="943"/>
      <c r="W90" s="943"/>
      <c r="X90" s="943"/>
      <c r="Y90" s="943"/>
      <c r="Z90" s="943"/>
      <c r="AA90" s="943"/>
      <c r="AB90" s="943"/>
      <c r="AC90" s="943"/>
      <c r="AD90" s="943"/>
      <c r="AE90" s="943"/>
      <c r="AF90" s="943"/>
      <c r="AG90" s="943"/>
      <c r="AH90" s="943"/>
      <c r="AI90" s="943"/>
      <c r="AJ90" s="943"/>
      <c r="AK90" s="943"/>
      <c r="AL90" s="943"/>
      <c r="AM90" s="943"/>
      <c r="AN90" s="943"/>
      <c r="AO90" s="943"/>
      <c r="AP90" s="943"/>
      <c r="AQ90" s="943"/>
      <c r="AR90" s="943"/>
      <c r="AS90" s="943"/>
      <c r="AT90" s="943"/>
      <c r="AU90" s="943"/>
      <c r="AV90" s="943"/>
      <c r="AW90" s="943"/>
      <c r="AX90" s="943"/>
    </row>
    <row r="91" spans="1:50">
      <c r="O91" s="943"/>
      <c r="P91" s="943"/>
      <c r="Q91" s="943"/>
      <c r="R91" s="943"/>
      <c r="S91" s="943"/>
      <c r="T91" s="943"/>
      <c r="U91" s="943"/>
      <c r="V91" s="943"/>
      <c r="W91" s="943"/>
      <c r="X91" s="943"/>
      <c r="Y91" s="943"/>
      <c r="Z91" s="943"/>
      <c r="AA91" s="943"/>
      <c r="AB91" s="943"/>
      <c r="AC91" s="943"/>
      <c r="AD91" s="943"/>
      <c r="AE91" s="943"/>
      <c r="AF91" s="943"/>
      <c r="AG91" s="943"/>
      <c r="AH91" s="943"/>
      <c r="AI91" s="943"/>
      <c r="AJ91" s="943"/>
      <c r="AK91" s="943"/>
      <c r="AL91" s="943"/>
      <c r="AM91" s="943"/>
      <c r="AN91" s="943"/>
      <c r="AO91" s="943"/>
      <c r="AP91" s="943"/>
      <c r="AQ91" s="943"/>
      <c r="AR91" s="943"/>
      <c r="AS91" s="943"/>
      <c r="AT91" s="943"/>
      <c r="AU91" s="943"/>
      <c r="AV91" s="943"/>
      <c r="AW91" s="943"/>
      <c r="AX91" s="943"/>
    </row>
    <row r="92" spans="1:50">
      <c r="O92" s="943"/>
      <c r="P92" s="943"/>
      <c r="Q92" s="943"/>
      <c r="R92" s="943"/>
      <c r="S92" s="943"/>
      <c r="T92" s="943"/>
      <c r="U92" s="943"/>
      <c r="V92" s="943"/>
      <c r="W92" s="943"/>
      <c r="X92" s="943"/>
      <c r="Y92" s="943"/>
      <c r="Z92" s="943"/>
      <c r="AA92" s="943"/>
      <c r="AB92" s="943"/>
      <c r="AC92" s="943"/>
      <c r="AD92" s="943"/>
      <c r="AE92" s="943"/>
      <c r="AF92" s="943"/>
      <c r="AG92" s="943"/>
      <c r="AH92" s="943"/>
      <c r="AI92" s="943"/>
      <c r="AJ92" s="943"/>
      <c r="AK92" s="943"/>
      <c r="AL92" s="943"/>
      <c r="AM92" s="943"/>
      <c r="AN92" s="943"/>
      <c r="AO92" s="943"/>
      <c r="AP92" s="943"/>
      <c r="AQ92" s="943"/>
      <c r="AR92" s="943"/>
      <c r="AS92" s="943"/>
      <c r="AT92" s="943"/>
      <c r="AU92" s="943"/>
      <c r="AV92" s="943"/>
      <c r="AW92" s="943"/>
      <c r="AX92" s="943"/>
    </row>
    <row r="93" spans="1:50">
      <c r="O93" s="943"/>
      <c r="P93" s="943"/>
      <c r="Q93" s="943"/>
      <c r="R93" s="943"/>
      <c r="S93" s="943"/>
      <c r="T93" s="943"/>
      <c r="U93" s="943"/>
      <c r="V93" s="943"/>
      <c r="W93" s="943"/>
      <c r="X93" s="943"/>
      <c r="Y93" s="943"/>
      <c r="Z93" s="943"/>
      <c r="AA93" s="943"/>
      <c r="AB93" s="943"/>
      <c r="AC93" s="943"/>
      <c r="AD93" s="943"/>
      <c r="AE93" s="943"/>
      <c r="AF93" s="943"/>
      <c r="AG93" s="943"/>
      <c r="AH93" s="943"/>
      <c r="AI93" s="943"/>
      <c r="AJ93" s="943"/>
      <c r="AK93" s="943"/>
      <c r="AL93" s="943"/>
      <c r="AM93" s="943"/>
      <c r="AN93" s="943"/>
      <c r="AO93" s="943"/>
      <c r="AP93" s="943"/>
      <c r="AQ93" s="943"/>
      <c r="AR93" s="943"/>
      <c r="AS93" s="943"/>
      <c r="AT93" s="943"/>
      <c r="AU93" s="943"/>
      <c r="AV93" s="943"/>
      <c r="AW93" s="943"/>
      <c r="AX93" s="943"/>
    </row>
    <row r="94" spans="1:50">
      <c r="O94" s="943"/>
      <c r="P94" s="943"/>
      <c r="Q94" s="943"/>
      <c r="R94" s="943"/>
      <c r="S94" s="943"/>
      <c r="T94" s="943"/>
      <c r="U94" s="943"/>
      <c r="V94" s="943"/>
      <c r="W94" s="943"/>
      <c r="X94" s="943"/>
      <c r="Y94" s="943"/>
      <c r="Z94" s="943"/>
      <c r="AA94" s="943"/>
      <c r="AB94" s="943"/>
      <c r="AC94" s="943"/>
      <c r="AD94" s="943"/>
      <c r="AE94" s="943"/>
      <c r="AF94" s="943"/>
      <c r="AG94" s="943"/>
      <c r="AH94" s="943"/>
      <c r="AI94" s="943"/>
      <c r="AJ94" s="943"/>
      <c r="AK94" s="943"/>
      <c r="AL94" s="943"/>
      <c r="AM94" s="943"/>
      <c r="AN94" s="943"/>
      <c r="AO94" s="943"/>
      <c r="AP94" s="943"/>
      <c r="AQ94" s="943"/>
      <c r="AR94" s="943"/>
      <c r="AS94" s="943"/>
      <c r="AT94" s="943"/>
      <c r="AU94" s="943"/>
      <c r="AV94" s="943"/>
      <c r="AW94" s="943"/>
      <c r="AX94" s="943"/>
    </row>
    <row r="95" spans="1:50">
      <c r="O95" s="943"/>
      <c r="P95" s="943"/>
      <c r="Q95" s="943"/>
      <c r="R95" s="943"/>
      <c r="S95" s="943"/>
      <c r="T95" s="943"/>
      <c r="U95" s="943"/>
      <c r="V95" s="943"/>
      <c r="W95" s="943"/>
      <c r="X95" s="943"/>
      <c r="Y95" s="943"/>
      <c r="Z95" s="943"/>
      <c r="AA95" s="943"/>
      <c r="AB95" s="943"/>
      <c r="AC95" s="943"/>
      <c r="AD95" s="943"/>
      <c r="AE95" s="943"/>
      <c r="AF95" s="943"/>
      <c r="AG95" s="943"/>
      <c r="AH95" s="943"/>
      <c r="AI95" s="943"/>
      <c r="AJ95" s="943"/>
      <c r="AK95" s="943"/>
      <c r="AL95" s="943"/>
      <c r="AM95" s="943"/>
      <c r="AN95" s="943"/>
      <c r="AO95" s="943"/>
      <c r="AP95" s="943"/>
      <c r="AQ95" s="943"/>
      <c r="AR95" s="943"/>
      <c r="AS95" s="943"/>
      <c r="AT95" s="943"/>
      <c r="AU95" s="943"/>
      <c r="AV95" s="943"/>
      <c r="AW95" s="943"/>
      <c r="AX95" s="943"/>
    </row>
    <row r="96" spans="1:50">
      <c r="O96" s="943"/>
      <c r="P96" s="943"/>
      <c r="Q96" s="943"/>
      <c r="R96" s="943"/>
      <c r="S96" s="943"/>
      <c r="T96" s="943"/>
      <c r="U96" s="943"/>
      <c r="V96" s="943"/>
      <c r="W96" s="943"/>
      <c r="X96" s="943"/>
      <c r="Y96" s="943"/>
      <c r="Z96" s="943"/>
      <c r="AA96" s="943"/>
      <c r="AB96" s="943"/>
      <c r="AC96" s="943"/>
      <c r="AD96" s="943"/>
      <c r="AE96" s="943"/>
      <c r="AF96" s="943"/>
      <c r="AG96" s="943"/>
      <c r="AH96" s="943"/>
      <c r="AI96" s="943"/>
      <c r="AJ96" s="943"/>
      <c r="AK96" s="943"/>
      <c r="AL96" s="943"/>
      <c r="AM96" s="943"/>
      <c r="AN96" s="943"/>
      <c r="AO96" s="943"/>
      <c r="AP96" s="943"/>
      <c r="AQ96" s="943"/>
      <c r="AR96" s="943"/>
      <c r="AS96" s="943"/>
      <c r="AT96" s="943"/>
      <c r="AU96" s="943"/>
      <c r="AV96" s="943"/>
      <c r="AW96" s="943"/>
      <c r="AX96" s="943"/>
    </row>
    <row r="97" spans="15:50">
      <c r="O97" s="943"/>
      <c r="P97" s="943"/>
      <c r="Q97" s="943"/>
      <c r="R97" s="943"/>
      <c r="S97" s="943"/>
      <c r="T97" s="943"/>
      <c r="U97" s="943"/>
      <c r="V97" s="943"/>
      <c r="W97" s="943"/>
      <c r="X97" s="943"/>
      <c r="Y97" s="943"/>
      <c r="Z97" s="943"/>
      <c r="AA97" s="943"/>
      <c r="AB97" s="943"/>
      <c r="AC97" s="943"/>
      <c r="AD97" s="943"/>
      <c r="AE97" s="943"/>
      <c r="AF97" s="943"/>
      <c r="AG97" s="943"/>
      <c r="AH97" s="943"/>
      <c r="AI97" s="943"/>
      <c r="AJ97" s="943"/>
      <c r="AK97" s="943"/>
      <c r="AL97" s="943"/>
      <c r="AM97" s="943"/>
      <c r="AN97" s="943"/>
      <c r="AO97" s="943"/>
      <c r="AP97" s="943"/>
      <c r="AQ97" s="943"/>
      <c r="AR97" s="943"/>
      <c r="AS97" s="943"/>
      <c r="AT97" s="943"/>
      <c r="AU97" s="943"/>
      <c r="AV97" s="943"/>
      <c r="AW97" s="943"/>
      <c r="AX97" s="943"/>
    </row>
    <row r="98" spans="15:50">
      <c r="O98" s="943"/>
      <c r="P98" s="943"/>
      <c r="Q98" s="943"/>
      <c r="R98" s="943"/>
      <c r="S98" s="943"/>
      <c r="T98" s="943"/>
      <c r="U98" s="943"/>
      <c r="V98" s="943"/>
      <c r="W98" s="943"/>
      <c r="X98" s="943"/>
      <c r="Y98" s="943"/>
      <c r="Z98" s="943"/>
      <c r="AA98" s="943"/>
      <c r="AB98" s="943"/>
      <c r="AC98" s="943"/>
      <c r="AD98" s="943"/>
      <c r="AE98" s="943"/>
      <c r="AF98" s="943"/>
      <c r="AG98" s="943"/>
      <c r="AH98" s="943"/>
      <c r="AI98" s="943"/>
      <c r="AJ98" s="943"/>
      <c r="AK98" s="943"/>
      <c r="AL98" s="943"/>
      <c r="AM98" s="943"/>
      <c r="AN98" s="943"/>
      <c r="AO98" s="943"/>
      <c r="AP98" s="943"/>
      <c r="AQ98" s="943"/>
      <c r="AR98" s="943"/>
      <c r="AS98" s="943"/>
      <c r="AT98" s="943"/>
      <c r="AU98" s="943"/>
      <c r="AV98" s="943"/>
      <c r="AW98" s="943"/>
      <c r="AX98" s="943"/>
    </row>
    <row r="99" spans="15:50">
      <c r="O99" s="943"/>
      <c r="P99" s="943"/>
      <c r="Q99" s="943"/>
      <c r="R99" s="943"/>
      <c r="S99" s="943"/>
      <c r="T99" s="943"/>
      <c r="U99" s="943"/>
      <c r="V99" s="943"/>
      <c r="W99" s="943"/>
      <c r="X99" s="943"/>
      <c r="Y99" s="943"/>
      <c r="Z99" s="943"/>
      <c r="AA99" s="943"/>
      <c r="AB99" s="943"/>
      <c r="AC99" s="943"/>
      <c r="AD99" s="943"/>
      <c r="AE99" s="943"/>
      <c r="AF99" s="943"/>
      <c r="AG99" s="943"/>
      <c r="AH99" s="943"/>
      <c r="AI99" s="943"/>
      <c r="AJ99" s="943"/>
      <c r="AK99" s="943"/>
      <c r="AL99" s="943"/>
      <c r="AM99" s="943"/>
      <c r="AN99" s="943"/>
      <c r="AO99" s="943"/>
      <c r="AP99" s="943"/>
      <c r="AQ99" s="943"/>
      <c r="AR99" s="943"/>
      <c r="AS99" s="943"/>
      <c r="AT99" s="943"/>
      <c r="AU99" s="943"/>
      <c r="AV99" s="943"/>
      <c r="AW99" s="943"/>
      <c r="AX99" s="943"/>
    </row>
    <row r="100" spans="15:50">
      <c r="O100" s="943"/>
      <c r="P100" s="943"/>
      <c r="Q100" s="943"/>
      <c r="R100" s="943"/>
      <c r="S100" s="943"/>
      <c r="T100" s="943"/>
      <c r="U100" s="943"/>
      <c r="V100" s="943"/>
      <c r="W100" s="943"/>
      <c r="X100" s="943"/>
      <c r="Y100" s="943"/>
      <c r="Z100" s="943"/>
      <c r="AA100" s="943"/>
      <c r="AB100" s="943"/>
      <c r="AC100" s="943"/>
      <c r="AD100" s="943"/>
      <c r="AE100" s="943"/>
      <c r="AF100" s="943"/>
      <c r="AG100" s="943"/>
      <c r="AH100" s="943"/>
      <c r="AI100" s="943"/>
      <c r="AJ100" s="943"/>
      <c r="AK100" s="943"/>
      <c r="AL100" s="943"/>
      <c r="AM100" s="943"/>
      <c r="AN100" s="943"/>
      <c r="AO100" s="943"/>
      <c r="AP100" s="943"/>
      <c r="AQ100" s="943"/>
      <c r="AR100" s="943"/>
      <c r="AS100" s="943"/>
      <c r="AT100" s="943"/>
      <c r="AU100" s="943"/>
      <c r="AV100" s="943"/>
      <c r="AW100" s="943"/>
      <c r="AX100" s="943"/>
    </row>
    <row r="101" spans="15:50">
      <c r="O101" s="943"/>
      <c r="P101" s="943"/>
      <c r="Q101" s="943"/>
      <c r="R101" s="943"/>
      <c r="S101" s="943"/>
      <c r="T101" s="943"/>
      <c r="U101" s="943"/>
      <c r="V101" s="943"/>
      <c r="W101" s="943"/>
      <c r="X101" s="943"/>
      <c r="Y101" s="943"/>
      <c r="Z101" s="943"/>
      <c r="AA101" s="943"/>
      <c r="AB101" s="943"/>
      <c r="AC101" s="943"/>
      <c r="AD101" s="943"/>
      <c r="AE101" s="943"/>
      <c r="AF101" s="943"/>
      <c r="AG101" s="943"/>
      <c r="AH101" s="943"/>
      <c r="AI101" s="943"/>
      <c r="AJ101" s="943"/>
      <c r="AK101" s="943"/>
      <c r="AL101" s="943"/>
      <c r="AM101" s="943"/>
      <c r="AN101" s="943"/>
      <c r="AO101" s="943"/>
      <c r="AP101" s="943"/>
      <c r="AQ101" s="943"/>
      <c r="AR101" s="943"/>
      <c r="AS101" s="943"/>
      <c r="AT101" s="943"/>
      <c r="AU101" s="943"/>
      <c r="AV101" s="943"/>
      <c r="AW101" s="943"/>
      <c r="AX101" s="943"/>
    </row>
    <row r="102" spans="15:50">
      <c r="O102" s="943"/>
      <c r="P102" s="943"/>
      <c r="Q102" s="943"/>
      <c r="R102" s="943"/>
      <c r="S102" s="943"/>
      <c r="T102" s="943"/>
      <c r="U102" s="943"/>
      <c r="V102" s="943"/>
      <c r="W102" s="943"/>
      <c r="X102" s="943"/>
      <c r="Y102" s="943"/>
      <c r="Z102" s="943"/>
      <c r="AA102" s="943"/>
      <c r="AB102" s="943"/>
      <c r="AC102" s="943"/>
      <c r="AD102" s="943"/>
      <c r="AE102" s="943"/>
      <c r="AF102" s="943"/>
      <c r="AG102" s="943"/>
      <c r="AH102" s="943"/>
      <c r="AI102" s="943"/>
      <c r="AJ102" s="943"/>
      <c r="AK102" s="943"/>
      <c r="AL102" s="943"/>
      <c r="AM102" s="943"/>
      <c r="AN102" s="943"/>
      <c r="AO102" s="943"/>
      <c r="AP102" s="943"/>
      <c r="AQ102" s="943"/>
      <c r="AR102" s="943"/>
      <c r="AS102" s="943"/>
      <c r="AT102" s="943"/>
      <c r="AU102" s="943"/>
      <c r="AV102" s="943"/>
      <c r="AW102" s="943"/>
      <c r="AX102" s="943"/>
    </row>
    <row r="103" spans="15:50">
      <c r="O103" s="943"/>
      <c r="P103" s="943"/>
      <c r="Q103" s="943"/>
      <c r="R103" s="943"/>
      <c r="S103" s="943"/>
      <c r="T103" s="943"/>
      <c r="U103" s="943"/>
      <c r="V103" s="943"/>
      <c r="W103" s="943"/>
      <c r="X103" s="943"/>
      <c r="Y103" s="943"/>
      <c r="Z103" s="943"/>
      <c r="AA103" s="943"/>
      <c r="AB103" s="943"/>
      <c r="AC103" s="943"/>
      <c r="AD103" s="943"/>
      <c r="AE103" s="943"/>
      <c r="AF103" s="943"/>
      <c r="AG103" s="943"/>
      <c r="AH103" s="943"/>
      <c r="AI103" s="943"/>
      <c r="AJ103" s="943"/>
      <c r="AK103" s="943"/>
      <c r="AL103" s="943"/>
      <c r="AM103" s="943"/>
      <c r="AN103" s="943"/>
      <c r="AO103" s="943"/>
      <c r="AP103" s="943"/>
      <c r="AQ103" s="943"/>
      <c r="AR103" s="943"/>
      <c r="AS103" s="943"/>
      <c r="AT103" s="943"/>
      <c r="AU103" s="943"/>
      <c r="AV103" s="943"/>
      <c r="AW103" s="943"/>
      <c r="AX103" s="943"/>
    </row>
    <row r="104" spans="15:50">
      <c r="O104" s="943"/>
      <c r="P104" s="943"/>
      <c r="Q104" s="943"/>
      <c r="R104" s="943"/>
      <c r="S104" s="943"/>
      <c r="T104" s="943"/>
      <c r="U104" s="943"/>
      <c r="V104" s="943"/>
      <c r="W104" s="943"/>
      <c r="X104" s="943"/>
      <c r="Y104" s="943"/>
      <c r="Z104" s="943"/>
      <c r="AA104" s="943"/>
      <c r="AB104" s="943"/>
      <c r="AC104" s="943"/>
      <c r="AD104" s="943"/>
      <c r="AE104" s="943"/>
      <c r="AF104" s="943"/>
      <c r="AG104" s="943"/>
      <c r="AH104" s="943"/>
      <c r="AI104" s="943"/>
      <c r="AJ104" s="943"/>
      <c r="AK104" s="943"/>
      <c r="AL104" s="943"/>
      <c r="AM104" s="943"/>
      <c r="AN104" s="943"/>
      <c r="AO104" s="943"/>
      <c r="AP104" s="943"/>
      <c r="AQ104" s="943"/>
      <c r="AR104" s="943"/>
      <c r="AS104" s="943"/>
      <c r="AT104" s="943"/>
      <c r="AU104" s="943"/>
      <c r="AV104" s="943"/>
      <c r="AW104" s="943"/>
      <c r="AX104" s="943"/>
    </row>
    <row r="105" spans="15:50">
      <c r="O105" s="943"/>
      <c r="P105" s="943"/>
      <c r="Q105" s="943"/>
      <c r="R105" s="943"/>
      <c r="S105" s="943"/>
      <c r="T105" s="943"/>
      <c r="U105" s="943"/>
      <c r="V105" s="943"/>
      <c r="W105" s="943"/>
      <c r="X105" s="943"/>
      <c r="Y105" s="943"/>
      <c r="Z105" s="943"/>
      <c r="AA105" s="943"/>
      <c r="AB105" s="943"/>
      <c r="AC105" s="943"/>
      <c r="AD105" s="943"/>
      <c r="AE105" s="943"/>
      <c r="AF105" s="943"/>
      <c r="AG105" s="943"/>
      <c r="AH105" s="943"/>
      <c r="AI105" s="943"/>
      <c r="AJ105" s="943"/>
      <c r="AK105" s="943"/>
      <c r="AL105" s="943"/>
      <c r="AM105" s="943"/>
      <c r="AN105" s="943"/>
      <c r="AO105" s="943"/>
      <c r="AP105" s="943"/>
      <c r="AQ105" s="943"/>
      <c r="AR105" s="943"/>
      <c r="AS105" s="943"/>
      <c r="AT105" s="943"/>
      <c r="AU105" s="943"/>
      <c r="AV105" s="943"/>
      <c r="AW105" s="943"/>
      <c r="AX105" s="943"/>
    </row>
    <row r="106" spans="15:50">
      <c r="O106" s="943"/>
      <c r="P106" s="943"/>
      <c r="Q106" s="943"/>
      <c r="R106" s="943"/>
      <c r="S106" s="943"/>
      <c r="T106" s="943"/>
      <c r="U106" s="943"/>
      <c r="V106" s="943"/>
      <c r="W106" s="943"/>
      <c r="X106" s="943"/>
      <c r="Y106" s="943"/>
      <c r="Z106" s="943"/>
      <c r="AA106" s="943"/>
      <c r="AB106" s="943"/>
      <c r="AC106" s="943"/>
      <c r="AD106" s="943"/>
      <c r="AE106" s="943"/>
      <c r="AF106" s="943"/>
      <c r="AG106" s="943"/>
      <c r="AH106" s="943"/>
      <c r="AI106" s="943"/>
      <c r="AJ106" s="943"/>
      <c r="AK106" s="943"/>
      <c r="AL106" s="943"/>
      <c r="AM106" s="943"/>
      <c r="AN106" s="943"/>
      <c r="AO106" s="943"/>
      <c r="AP106" s="943"/>
      <c r="AQ106" s="943"/>
      <c r="AR106" s="943"/>
      <c r="AS106" s="943"/>
      <c r="AT106" s="943"/>
      <c r="AU106" s="943"/>
      <c r="AV106" s="943"/>
      <c r="AW106" s="943"/>
      <c r="AX106" s="943"/>
    </row>
    <row r="107" spans="15:50">
      <c r="O107" s="943"/>
      <c r="P107" s="943"/>
      <c r="Q107" s="943"/>
      <c r="R107" s="943"/>
      <c r="S107" s="943"/>
      <c r="T107" s="943"/>
      <c r="U107" s="943"/>
      <c r="V107" s="943"/>
      <c r="W107" s="943"/>
      <c r="X107" s="943"/>
      <c r="Y107" s="943"/>
      <c r="Z107" s="943"/>
      <c r="AA107" s="943"/>
      <c r="AB107" s="943"/>
      <c r="AC107" s="943"/>
      <c r="AD107" s="943"/>
      <c r="AE107" s="943"/>
      <c r="AF107" s="943"/>
      <c r="AG107" s="943"/>
      <c r="AH107" s="943"/>
      <c r="AI107" s="943"/>
      <c r="AJ107" s="943"/>
      <c r="AK107" s="943"/>
      <c r="AL107" s="943"/>
      <c r="AM107" s="943"/>
      <c r="AN107" s="943"/>
      <c r="AO107" s="943"/>
      <c r="AP107" s="943"/>
      <c r="AQ107" s="943"/>
      <c r="AR107" s="943"/>
      <c r="AS107" s="943"/>
      <c r="AT107" s="943"/>
      <c r="AU107" s="943"/>
      <c r="AV107" s="943"/>
      <c r="AW107" s="943"/>
      <c r="AX107" s="943"/>
    </row>
    <row r="108" spans="15:50">
      <c r="O108" s="943"/>
      <c r="P108" s="943"/>
      <c r="Q108" s="943"/>
      <c r="R108" s="943"/>
      <c r="S108" s="943"/>
      <c r="T108" s="943"/>
      <c r="U108" s="943"/>
      <c r="V108" s="943"/>
      <c r="W108" s="943"/>
      <c r="X108" s="943"/>
      <c r="Y108" s="943"/>
      <c r="Z108" s="943"/>
      <c r="AA108" s="943"/>
      <c r="AB108" s="943"/>
      <c r="AC108" s="943"/>
      <c r="AD108" s="943"/>
      <c r="AE108" s="943"/>
      <c r="AF108" s="943"/>
      <c r="AG108" s="943"/>
      <c r="AH108" s="943"/>
      <c r="AI108" s="943"/>
      <c r="AJ108" s="943"/>
      <c r="AK108" s="943"/>
      <c r="AL108" s="943"/>
      <c r="AM108" s="943"/>
      <c r="AN108" s="943"/>
      <c r="AO108" s="943"/>
      <c r="AP108" s="943"/>
      <c r="AQ108" s="943"/>
      <c r="AR108" s="943"/>
      <c r="AS108" s="943"/>
      <c r="AT108" s="943"/>
      <c r="AU108" s="943"/>
      <c r="AV108" s="943"/>
      <c r="AW108" s="943"/>
      <c r="AX108" s="943"/>
    </row>
    <row r="109" spans="15:50">
      <c r="O109" s="943"/>
      <c r="P109" s="943"/>
      <c r="Q109" s="943"/>
      <c r="R109" s="943"/>
      <c r="S109" s="943"/>
      <c r="T109" s="943"/>
      <c r="U109" s="943"/>
      <c r="V109" s="943"/>
      <c r="W109" s="943"/>
      <c r="X109" s="943"/>
      <c r="Y109" s="943"/>
      <c r="Z109" s="943"/>
      <c r="AA109" s="943"/>
      <c r="AB109" s="943"/>
      <c r="AC109" s="943"/>
      <c r="AD109" s="943"/>
      <c r="AE109" s="943"/>
      <c r="AF109" s="943"/>
      <c r="AG109" s="943"/>
      <c r="AH109" s="943"/>
      <c r="AI109" s="943"/>
      <c r="AJ109" s="943"/>
      <c r="AK109" s="943"/>
      <c r="AL109" s="943"/>
      <c r="AM109" s="943"/>
      <c r="AN109" s="943"/>
      <c r="AO109" s="943"/>
      <c r="AP109" s="943"/>
      <c r="AQ109" s="943"/>
      <c r="AR109" s="943"/>
      <c r="AS109" s="943"/>
      <c r="AT109" s="943"/>
      <c r="AU109" s="943"/>
      <c r="AV109" s="943"/>
      <c r="AW109" s="943"/>
      <c r="AX109" s="943"/>
    </row>
    <row r="110" spans="15:50">
      <c r="O110" s="943"/>
      <c r="P110" s="943"/>
      <c r="Q110" s="943"/>
      <c r="R110" s="943"/>
      <c r="S110" s="943"/>
      <c r="T110" s="943"/>
      <c r="U110" s="943"/>
      <c r="V110" s="943"/>
      <c r="W110" s="943"/>
      <c r="X110" s="943"/>
      <c r="Y110" s="943"/>
      <c r="Z110" s="943"/>
      <c r="AA110" s="943"/>
      <c r="AB110" s="943"/>
      <c r="AC110" s="943"/>
      <c r="AD110" s="943"/>
      <c r="AE110" s="943"/>
      <c r="AF110" s="943"/>
      <c r="AG110" s="943"/>
      <c r="AH110" s="943"/>
      <c r="AI110" s="943"/>
      <c r="AJ110" s="943"/>
      <c r="AK110" s="943"/>
      <c r="AL110" s="943"/>
      <c r="AM110" s="943"/>
      <c r="AN110" s="943"/>
      <c r="AO110" s="943"/>
      <c r="AP110" s="943"/>
      <c r="AQ110" s="943"/>
      <c r="AR110" s="943"/>
      <c r="AS110" s="943"/>
      <c r="AT110" s="943"/>
      <c r="AU110" s="943"/>
      <c r="AV110" s="943"/>
      <c r="AW110" s="943"/>
      <c r="AX110" s="943"/>
    </row>
    <row r="111" spans="15:50">
      <c r="O111" s="943"/>
      <c r="P111" s="943"/>
      <c r="Q111" s="943"/>
      <c r="R111" s="943"/>
      <c r="S111" s="943"/>
      <c r="T111" s="943"/>
      <c r="U111" s="943"/>
      <c r="V111" s="943"/>
      <c r="W111" s="943"/>
      <c r="X111" s="943"/>
      <c r="Y111" s="943"/>
      <c r="Z111" s="943"/>
      <c r="AA111" s="943"/>
      <c r="AB111" s="943"/>
      <c r="AC111" s="943"/>
      <c r="AD111" s="943"/>
      <c r="AE111" s="943"/>
      <c r="AF111" s="943"/>
      <c r="AG111" s="943"/>
      <c r="AH111" s="943"/>
      <c r="AI111" s="943"/>
      <c r="AJ111" s="943"/>
      <c r="AK111" s="943"/>
      <c r="AL111" s="943"/>
      <c r="AM111" s="943"/>
      <c r="AN111" s="943"/>
      <c r="AO111" s="943"/>
      <c r="AP111" s="943"/>
      <c r="AQ111" s="943"/>
      <c r="AR111" s="943"/>
      <c r="AS111" s="943"/>
      <c r="AT111" s="943"/>
      <c r="AU111" s="943"/>
      <c r="AV111" s="943"/>
      <c r="AW111" s="943"/>
      <c r="AX111" s="943"/>
    </row>
    <row r="112" spans="15:50">
      <c r="O112" s="943"/>
      <c r="P112" s="943"/>
      <c r="Q112" s="943"/>
      <c r="R112" s="943"/>
      <c r="S112" s="943"/>
      <c r="T112" s="943"/>
      <c r="U112" s="943"/>
      <c r="V112" s="943"/>
      <c r="W112" s="943"/>
      <c r="X112" s="943"/>
      <c r="Y112" s="943"/>
      <c r="Z112" s="943"/>
      <c r="AA112" s="943"/>
      <c r="AB112" s="943"/>
      <c r="AC112" s="943"/>
      <c r="AD112" s="943"/>
      <c r="AE112" s="943"/>
      <c r="AF112" s="943"/>
      <c r="AG112" s="943"/>
      <c r="AH112" s="943"/>
      <c r="AI112" s="943"/>
      <c r="AJ112" s="943"/>
      <c r="AK112" s="943"/>
      <c r="AL112" s="943"/>
      <c r="AM112" s="943"/>
      <c r="AN112" s="943"/>
      <c r="AO112" s="943"/>
      <c r="AP112" s="943"/>
      <c r="AQ112" s="943"/>
      <c r="AR112" s="943"/>
      <c r="AS112" s="943"/>
      <c r="AT112" s="943"/>
      <c r="AU112" s="943"/>
      <c r="AV112" s="943"/>
      <c r="AW112" s="943"/>
      <c r="AX112" s="943"/>
    </row>
    <row r="113" spans="15:50">
      <c r="O113" s="943"/>
      <c r="P113" s="943"/>
      <c r="Q113" s="943"/>
      <c r="R113" s="943"/>
      <c r="S113" s="943"/>
      <c r="T113" s="943"/>
      <c r="U113" s="943"/>
      <c r="V113" s="943"/>
      <c r="W113" s="943"/>
      <c r="X113" s="943"/>
      <c r="Y113" s="943"/>
      <c r="Z113" s="943"/>
      <c r="AA113" s="943"/>
      <c r="AB113" s="943"/>
      <c r="AC113" s="943"/>
      <c r="AD113" s="943"/>
      <c r="AE113" s="943"/>
      <c r="AF113" s="943"/>
      <c r="AG113" s="943"/>
      <c r="AH113" s="943"/>
      <c r="AI113" s="943"/>
      <c r="AJ113" s="943"/>
      <c r="AK113" s="943"/>
      <c r="AL113" s="943"/>
      <c r="AM113" s="943"/>
      <c r="AN113" s="943"/>
      <c r="AO113" s="943"/>
      <c r="AP113" s="943"/>
      <c r="AQ113" s="943"/>
      <c r="AR113" s="943"/>
      <c r="AS113" s="943"/>
      <c r="AT113" s="943"/>
      <c r="AU113" s="943"/>
      <c r="AV113" s="943"/>
      <c r="AW113" s="943"/>
      <c r="AX113" s="943"/>
    </row>
  </sheetData>
  <mergeCells count="184">
    <mergeCell ref="M19:M20"/>
    <mergeCell ref="N19:N20"/>
    <mergeCell ref="L25:L26"/>
    <mergeCell ref="M25:M26"/>
    <mergeCell ref="N25:N26"/>
    <mergeCell ref="L27:L28"/>
    <mergeCell ref="M27:M28"/>
    <mergeCell ref="N27:N28"/>
    <mergeCell ref="L49:L50"/>
    <mergeCell ref="M49:M50"/>
    <mergeCell ref="N49:N50"/>
    <mergeCell ref="A5:N5"/>
    <mergeCell ref="A6:N6"/>
    <mergeCell ref="B7:N7"/>
    <mergeCell ref="B8:F8"/>
    <mergeCell ref="G8:I13"/>
    <mergeCell ref="J8:N8"/>
    <mergeCell ref="B11:F11"/>
    <mergeCell ref="K11:M11"/>
    <mergeCell ref="A1:A4"/>
    <mergeCell ref="B1:H2"/>
    <mergeCell ref="I1:L1"/>
    <mergeCell ref="M1:N4"/>
    <mergeCell ref="I2:L2"/>
    <mergeCell ref="B3:H4"/>
    <mergeCell ref="I3:L3"/>
    <mergeCell ref="I4:L4"/>
    <mergeCell ref="R11:T11"/>
    <mergeCell ref="B12:F12"/>
    <mergeCell ref="K12:M12"/>
    <mergeCell ref="R12:T12"/>
    <mergeCell ref="A13:F13"/>
    <mergeCell ref="K13:M13"/>
    <mergeCell ref="R13:S13"/>
    <mergeCell ref="Q8:U8"/>
    <mergeCell ref="B9:F9"/>
    <mergeCell ref="K9:M9"/>
    <mergeCell ref="B10:F10"/>
    <mergeCell ref="K10:M10"/>
    <mergeCell ref="R10:T10"/>
    <mergeCell ref="A17:A18"/>
    <mergeCell ref="C17:C18"/>
    <mergeCell ref="A19:A20"/>
    <mergeCell ref="C19:C20"/>
    <mergeCell ref="A21:A22"/>
    <mergeCell ref="C21:C22"/>
    <mergeCell ref="J14:K15"/>
    <mergeCell ref="L14:N14"/>
    <mergeCell ref="R14:S14"/>
    <mergeCell ref="L15:L16"/>
    <mergeCell ref="M15:M16"/>
    <mergeCell ref="N15:N16"/>
    <mergeCell ref="R15:S15"/>
    <mergeCell ref="R16:S16"/>
    <mergeCell ref="A14:A16"/>
    <mergeCell ref="B14:B16"/>
    <mergeCell ref="C14:C16"/>
    <mergeCell ref="D14:D16"/>
    <mergeCell ref="E14:E16"/>
    <mergeCell ref="F14:I15"/>
    <mergeCell ref="L17:L18"/>
    <mergeCell ref="M17:M18"/>
    <mergeCell ref="N17:N18"/>
    <mergeCell ref="L19:L20"/>
    <mergeCell ref="M23:M24"/>
    <mergeCell ref="N23:N24"/>
    <mergeCell ref="A25:A26"/>
    <mergeCell ref="C25:C26"/>
    <mergeCell ref="A27:A28"/>
    <mergeCell ref="C27:C28"/>
    <mergeCell ref="L21:L22"/>
    <mergeCell ref="M21:M22"/>
    <mergeCell ref="N21:N22"/>
    <mergeCell ref="A23:A24"/>
    <mergeCell ref="C23:C24"/>
    <mergeCell ref="L23:L24"/>
    <mergeCell ref="N29:N30"/>
    <mergeCell ref="A31:A32"/>
    <mergeCell ref="C31:C32"/>
    <mergeCell ref="L31:L32"/>
    <mergeCell ref="M31:M32"/>
    <mergeCell ref="N31:N32"/>
    <mergeCell ref="A29:A30"/>
    <mergeCell ref="C29:C30"/>
    <mergeCell ref="L29:L30"/>
    <mergeCell ref="M29:M30"/>
    <mergeCell ref="N33:N34"/>
    <mergeCell ref="A35:A36"/>
    <mergeCell ref="C35:C36"/>
    <mergeCell ref="L35:L36"/>
    <mergeCell ref="M35:M36"/>
    <mergeCell ref="N35:N36"/>
    <mergeCell ref="A33:A34"/>
    <mergeCell ref="C33:C34"/>
    <mergeCell ref="L33:L34"/>
    <mergeCell ref="M33:M34"/>
    <mergeCell ref="N37:N38"/>
    <mergeCell ref="A39:A40"/>
    <mergeCell ref="C39:C40"/>
    <mergeCell ref="L39:L40"/>
    <mergeCell ref="M39:M40"/>
    <mergeCell ref="N39:N40"/>
    <mergeCell ref="A37:A38"/>
    <mergeCell ref="C37:C38"/>
    <mergeCell ref="L37:L38"/>
    <mergeCell ref="M37:M38"/>
    <mergeCell ref="N41:N42"/>
    <mergeCell ref="A43:A44"/>
    <mergeCell ref="C43:C44"/>
    <mergeCell ref="L43:L44"/>
    <mergeCell ref="M43:M44"/>
    <mergeCell ref="N43:N44"/>
    <mergeCell ref="A41:A42"/>
    <mergeCell ref="C41:C42"/>
    <mergeCell ref="L41:L42"/>
    <mergeCell ref="M41:M42"/>
    <mergeCell ref="N45:N46"/>
    <mergeCell ref="A47:A48"/>
    <mergeCell ref="C47:C48"/>
    <mergeCell ref="L47:L48"/>
    <mergeCell ref="M47:M48"/>
    <mergeCell ref="N47:N48"/>
    <mergeCell ref="A45:A46"/>
    <mergeCell ref="C45:C46"/>
    <mergeCell ref="L45:L46"/>
    <mergeCell ref="M45:M46"/>
    <mergeCell ref="L51:L52"/>
    <mergeCell ref="M51:M52"/>
    <mergeCell ref="N51:N52"/>
    <mergeCell ref="B54:D54"/>
    <mergeCell ref="E54:H54"/>
    <mergeCell ref="J54:N54"/>
    <mergeCell ref="A49:A50"/>
    <mergeCell ref="C49:C50"/>
    <mergeCell ref="A51:A52"/>
    <mergeCell ref="C51:C52"/>
    <mergeCell ref="J51:J52"/>
    <mergeCell ref="K51:K52"/>
    <mergeCell ref="A55:A56"/>
    <mergeCell ref="B55:D56"/>
    <mergeCell ref="E55:G56"/>
    <mergeCell ref="J55:N55"/>
    <mergeCell ref="J56:N56"/>
    <mergeCell ref="A57:A58"/>
    <mergeCell ref="B57:D58"/>
    <mergeCell ref="E57:G58"/>
    <mergeCell ref="J57:N61"/>
    <mergeCell ref="A59:A60"/>
    <mergeCell ref="O68:O69"/>
    <mergeCell ref="A69:A70"/>
    <mergeCell ref="B69:D70"/>
    <mergeCell ref="E69:G70"/>
    <mergeCell ref="B59:D60"/>
    <mergeCell ref="E59:G60"/>
    <mergeCell ref="A61:A62"/>
    <mergeCell ref="B61:D62"/>
    <mergeCell ref="E61:G62"/>
    <mergeCell ref="J62:N80"/>
    <mergeCell ref="A63:A64"/>
    <mergeCell ref="B63:D64"/>
    <mergeCell ref="E63:G64"/>
    <mergeCell ref="A65:A66"/>
    <mergeCell ref="A71:A72"/>
    <mergeCell ref="B71:D72"/>
    <mergeCell ref="E71:G72"/>
    <mergeCell ref="A73:A74"/>
    <mergeCell ref="B73:D74"/>
    <mergeCell ref="E73:G74"/>
    <mergeCell ref="B65:D66"/>
    <mergeCell ref="E65:G66"/>
    <mergeCell ref="A67:A68"/>
    <mergeCell ref="B67:D68"/>
    <mergeCell ref="E67:G68"/>
    <mergeCell ref="A79:A80"/>
    <mergeCell ref="B79:D80"/>
    <mergeCell ref="E79:G80"/>
    <mergeCell ref="A81:N82"/>
    <mergeCell ref="A83:N83"/>
    <mergeCell ref="A75:A76"/>
    <mergeCell ref="B75:D76"/>
    <mergeCell ref="E75:G76"/>
    <mergeCell ref="A77:A78"/>
    <mergeCell ref="B77:D78"/>
    <mergeCell ref="E77:G78"/>
  </mergeCells>
  <pageMargins left="0.7" right="0.7" top="0.75" bottom="0.75" header="0.3" footer="0.3"/>
  <pageSetup orientation="portrait" r:id="rId1"/>
  <drawing r:id="rId2"/>
  <legacyDrawing r:id="rId3"/>
  <oleObjects>
    <mc:AlternateContent xmlns:mc="http://schemas.openxmlformats.org/markup-compatibility/2006">
      <mc:Choice Requires="x14">
        <oleObject shapeId="2049" r:id="rId4">
          <objectPr defaultSize="0" autoPict="0" r:id="rId5">
            <anchor moveWithCells="1" sizeWithCells="1">
              <from>
                <xdr:col>0</xdr:col>
                <xdr:colOff>219075</xdr:colOff>
                <xdr:row>0</xdr:row>
                <xdr:rowOff>171450</xdr:rowOff>
              </from>
              <to>
                <xdr:col>0</xdr:col>
                <xdr:colOff>3819525</xdr:colOff>
                <xdr:row>3</xdr:row>
                <xdr:rowOff>142875</xdr:rowOff>
              </to>
            </anchor>
          </objectPr>
        </oleObject>
      </mc:Choice>
      <mc:Fallback>
        <oleObject shapeId="204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7" workbookViewId="0">
      <selection activeCell="F4" sqref="F4"/>
    </sheetView>
  </sheetViews>
  <sheetFormatPr baseColWidth="10" defaultRowHeight="15"/>
  <cols>
    <col min="1" max="1" width="29.42578125" style="9" customWidth="1"/>
    <col min="2" max="2" width="51.85546875" style="9" customWidth="1"/>
    <col min="3" max="3" width="25.28515625" style="9" customWidth="1"/>
    <col min="4" max="16384" width="11.42578125" style="9"/>
  </cols>
  <sheetData>
    <row r="1" spans="1:3" ht="39.75" customHeight="1">
      <c r="A1" s="463" t="s">
        <v>28</v>
      </c>
      <c r="B1" s="464"/>
      <c r="C1" s="464"/>
    </row>
    <row r="2" spans="1:3" s="14" customFormat="1" ht="27.75" customHeight="1">
      <c r="A2" s="1" t="s">
        <v>26</v>
      </c>
      <c r="B2" s="1" t="s">
        <v>25</v>
      </c>
      <c r="C2" s="1" t="s">
        <v>24</v>
      </c>
    </row>
    <row r="3" spans="1:3" ht="90">
      <c r="A3" s="15" t="s">
        <v>249</v>
      </c>
      <c r="B3" s="16" t="s">
        <v>250</v>
      </c>
      <c r="C3" s="17">
        <v>37100000</v>
      </c>
    </row>
    <row r="4" spans="1:3" ht="135">
      <c r="A4" s="18" t="s">
        <v>251</v>
      </c>
      <c r="B4" s="16" t="s">
        <v>252</v>
      </c>
      <c r="C4" s="17">
        <v>37100000</v>
      </c>
    </row>
    <row r="5" spans="1:3" ht="90">
      <c r="A5" s="18" t="s">
        <v>253</v>
      </c>
      <c r="B5" s="16" t="s">
        <v>254</v>
      </c>
      <c r="C5" s="17">
        <v>33250000</v>
      </c>
    </row>
    <row r="6" spans="1:3" ht="90">
      <c r="A6" s="18" t="s">
        <v>255</v>
      </c>
      <c r="B6" s="16" t="s">
        <v>256</v>
      </c>
      <c r="C6" s="17">
        <v>31234000</v>
      </c>
    </row>
    <row r="7" spans="1:3" ht="90">
      <c r="A7" s="18" t="s">
        <v>257</v>
      </c>
      <c r="B7" s="16" t="s">
        <v>258</v>
      </c>
      <c r="C7" s="17">
        <v>33250000</v>
      </c>
    </row>
    <row r="8" spans="1:3" ht="90">
      <c r="A8" s="18" t="s">
        <v>259</v>
      </c>
      <c r="B8" s="16" t="s">
        <v>260</v>
      </c>
      <c r="C8" s="17">
        <v>33250000</v>
      </c>
    </row>
    <row r="9" spans="1:3" ht="90">
      <c r="A9" s="18" t="s">
        <v>261</v>
      </c>
      <c r="B9" s="19" t="s">
        <v>262</v>
      </c>
      <c r="C9" s="20">
        <v>44450000</v>
      </c>
    </row>
    <row r="10" spans="1:3" ht="120">
      <c r="A10" s="18" t="s">
        <v>263</v>
      </c>
      <c r="B10" s="19" t="s">
        <v>264</v>
      </c>
      <c r="C10" s="20">
        <v>25200000</v>
      </c>
    </row>
    <row r="11" spans="1:3" ht="135">
      <c r="A11" s="18" t="s">
        <v>265</v>
      </c>
      <c r="B11" s="19" t="s">
        <v>266</v>
      </c>
      <c r="C11" s="20">
        <v>24850000</v>
      </c>
    </row>
    <row r="12" spans="1:3" ht="75">
      <c r="A12" s="18" t="s">
        <v>267</v>
      </c>
      <c r="B12" s="19" t="s">
        <v>268</v>
      </c>
      <c r="C12" s="20">
        <v>18270000</v>
      </c>
    </row>
    <row r="13" spans="1:3" ht="75">
      <c r="A13" s="18" t="s">
        <v>269</v>
      </c>
      <c r="B13" s="19" t="s">
        <v>270</v>
      </c>
      <c r="C13" s="20">
        <v>18777500</v>
      </c>
    </row>
    <row r="14" spans="1:3" ht="75">
      <c r="A14" s="18" t="s">
        <v>271</v>
      </c>
      <c r="B14" s="19" t="s">
        <v>272</v>
      </c>
      <c r="C14" s="20">
        <v>36000000</v>
      </c>
    </row>
    <row r="15" spans="1:3" ht="120">
      <c r="A15" s="18" t="s">
        <v>273</v>
      </c>
      <c r="B15" s="19" t="s">
        <v>274</v>
      </c>
      <c r="C15" s="20">
        <v>200000000</v>
      </c>
    </row>
    <row r="16" spans="1:3" ht="75">
      <c r="A16" s="18" t="s">
        <v>275</v>
      </c>
      <c r="B16" s="19" t="s">
        <v>276</v>
      </c>
      <c r="C16" s="20">
        <v>10708000</v>
      </c>
    </row>
    <row r="17" spans="1:3" ht="75">
      <c r="A17" s="18" t="s">
        <v>277</v>
      </c>
      <c r="B17" s="19" t="s">
        <v>278</v>
      </c>
      <c r="C17" s="20">
        <v>15169666</v>
      </c>
    </row>
    <row r="18" spans="1:3" ht="75">
      <c r="A18" s="18" t="s">
        <v>279</v>
      </c>
      <c r="B18" s="19" t="s">
        <v>280</v>
      </c>
      <c r="C18" s="20">
        <v>20400000</v>
      </c>
    </row>
    <row r="19" spans="1:3" ht="75">
      <c r="A19" s="18" t="s">
        <v>281</v>
      </c>
      <c r="B19" s="19" t="s">
        <v>282</v>
      </c>
      <c r="C19" s="20">
        <v>28796666</v>
      </c>
    </row>
    <row r="20" spans="1:3" ht="75">
      <c r="A20" s="18" t="s">
        <v>283</v>
      </c>
      <c r="B20" s="19" t="s">
        <v>284</v>
      </c>
      <c r="C20" s="20">
        <v>17848000</v>
      </c>
    </row>
    <row r="21" spans="1:3" ht="75">
      <c r="A21" s="18" t="s">
        <v>285</v>
      </c>
      <c r="B21" s="19" t="s">
        <v>286</v>
      </c>
      <c r="C21" s="20">
        <v>10708000</v>
      </c>
    </row>
    <row r="22" spans="1:3" ht="75">
      <c r="A22" s="18" t="s">
        <v>287</v>
      </c>
      <c r="B22" s="19" t="s">
        <v>288</v>
      </c>
      <c r="C22" s="20">
        <v>10235000</v>
      </c>
    </row>
    <row r="23" spans="1:3" ht="75">
      <c r="A23" s="18" t="s">
        <v>289</v>
      </c>
      <c r="B23" s="19" t="s">
        <v>290</v>
      </c>
      <c r="C23" s="20">
        <v>12180000</v>
      </c>
    </row>
    <row r="24" spans="1:3" ht="75">
      <c r="A24" s="18" t="s">
        <v>291</v>
      </c>
      <c r="B24" s="19" t="s">
        <v>292</v>
      </c>
      <c r="C24" s="20">
        <v>6540000</v>
      </c>
    </row>
    <row r="25" spans="1:3" ht="75">
      <c r="A25" s="18" t="s">
        <v>293</v>
      </c>
      <c r="B25" s="19" t="s">
        <v>294</v>
      </c>
      <c r="C25" s="20">
        <v>10708000</v>
      </c>
    </row>
    <row r="26" spans="1:3" ht="75">
      <c r="A26" s="18" t="s">
        <v>295</v>
      </c>
      <c r="B26" s="19" t="s">
        <v>296</v>
      </c>
      <c r="C26" s="20">
        <v>10708000</v>
      </c>
    </row>
    <row r="27" spans="1:3" ht="75">
      <c r="A27" s="18" t="s">
        <v>297</v>
      </c>
      <c r="B27" s="19" t="s">
        <v>298</v>
      </c>
      <c r="C27" s="20">
        <v>8188000</v>
      </c>
    </row>
    <row r="28" spans="1:3" ht="30">
      <c r="A28" s="15" t="s">
        <v>249</v>
      </c>
      <c r="B28" s="16" t="s">
        <v>299</v>
      </c>
      <c r="C28" s="20">
        <v>14840000</v>
      </c>
    </row>
    <row r="29" spans="1:3" ht="30">
      <c r="A29" s="18" t="s">
        <v>255</v>
      </c>
      <c r="B29" s="16" t="s">
        <v>299</v>
      </c>
      <c r="C29" s="20">
        <v>12344866</v>
      </c>
    </row>
    <row r="30" spans="1:3" ht="30">
      <c r="A30" s="18" t="s">
        <v>251</v>
      </c>
      <c r="B30" s="16" t="s">
        <v>300</v>
      </c>
      <c r="C30" s="20">
        <v>14840000</v>
      </c>
    </row>
    <row r="31" spans="1:3" ht="75">
      <c r="A31" s="15" t="s">
        <v>301</v>
      </c>
      <c r="B31" s="16" t="s">
        <v>302</v>
      </c>
      <c r="C31" s="20">
        <v>6823333</v>
      </c>
    </row>
    <row r="32" spans="1:3" ht="135">
      <c r="A32" s="18" t="s">
        <v>303</v>
      </c>
      <c r="B32" s="19" t="s">
        <v>304</v>
      </c>
      <c r="C32" s="21">
        <v>949696479</v>
      </c>
    </row>
    <row r="33" spans="1:3" ht="75">
      <c r="A33" s="18" t="s">
        <v>305</v>
      </c>
      <c r="B33" s="19" t="s">
        <v>306</v>
      </c>
      <c r="C33" s="21">
        <v>200000000</v>
      </c>
    </row>
    <row r="34" spans="1:3" ht="75">
      <c r="A34" s="18" t="s">
        <v>307</v>
      </c>
      <c r="B34" s="19" t="s">
        <v>308</v>
      </c>
      <c r="C34" s="21">
        <v>60000000</v>
      </c>
    </row>
    <row r="35" spans="1:3">
      <c r="C35" s="22">
        <f>SUM(C3:C34)</f>
        <v>1993465510</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8"/>
  <sheetViews>
    <sheetView topLeftCell="A29" zoomScaleNormal="100" zoomScalePageLayoutView="71" workbookViewId="0">
      <selection activeCell="H43" sqref="A43:XFD43"/>
    </sheetView>
  </sheetViews>
  <sheetFormatPr baseColWidth="10" defaultColWidth="15.140625" defaultRowHeight="15"/>
  <cols>
    <col min="1" max="1" width="64.5703125" style="180" customWidth="1"/>
    <col min="2" max="2" width="8.85546875" style="180" customWidth="1"/>
    <col min="3" max="3" width="19.5703125" style="180" customWidth="1"/>
    <col min="4" max="4" width="15.140625" style="180"/>
    <col min="5" max="5" width="23.42578125" style="180" customWidth="1"/>
    <col min="6" max="6" width="24" style="180" customWidth="1"/>
    <col min="7" max="7" width="9.5703125" style="180" customWidth="1"/>
    <col min="8" max="8" width="10.7109375" style="180" customWidth="1"/>
    <col min="9" max="9" width="11.85546875" style="180" customWidth="1"/>
    <col min="10" max="11" width="15.140625" style="125"/>
    <col min="12" max="12" width="11.28515625" style="180" customWidth="1"/>
    <col min="13" max="13" width="13.85546875" style="180" customWidth="1"/>
    <col min="14" max="14" width="13.28515625" style="180" customWidth="1"/>
    <col min="15" max="16384" width="15.140625" style="180"/>
  </cols>
  <sheetData>
    <row r="1" spans="1:24" ht="37.5" customHeight="1">
      <c r="A1" s="593"/>
      <c r="B1" s="596" t="s">
        <v>726</v>
      </c>
      <c r="C1" s="597"/>
      <c r="D1" s="597"/>
      <c r="E1" s="597"/>
      <c r="F1" s="597"/>
      <c r="G1" s="597"/>
      <c r="H1" s="598"/>
      <c r="I1" s="602" t="s">
        <v>727</v>
      </c>
      <c r="J1" s="603"/>
      <c r="K1" s="603"/>
      <c r="L1" s="604"/>
      <c r="M1" s="605"/>
      <c r="N1" s="606"/>
    </row>
    <row r="2" spans="1:24" ht="37.5" customHeight="1">
      <c r="A2" s="594"/>
      <c r="B2" s="599"/>
      <c r="C2" s="600"/>
      <c r="D2" s="600"/>
      <c r="E2" s="600"/>
      <c r="F2" s="600"/>
      <c r="G2" s="600"/>
      <c r="H2" s="601"/>
      <c r="I2" s="611" t="s">
        <v>728</v>
      </c>
      <c r="J2" s="612"/>
      <c r="K2" s="612"/>
      <c r="L2" s="613"/>
      <c r="M2" s="607"/>
      <c r="N2" s="608"/>
    </row>
    <row r="3" spans="1:24" ht="33.75" customHeight="1">
      <c r="A3" s="594"/>
      <c r="B3" s="614" t="s">
        <v>729</v>
      </c>
      <c r="C3" s="615"/>
      <c r="D3" s="615"/>
      <c r="E3" s="615"/>
      <c r="F3" s="615"/>
      <c r="G3" s="615"/>
      <c r="H3" s="616"/>
      <c r="I3" s="611" t="s">
        <v>730</v>
      </c>
      <c r="J3" s="612"/>
      <c r="K3" s="612"/>
      <c r="L3" s="613"/>
      <c r="M3" s="607"/>
      <c r="N3" s="608"/>
    </row>
    <row r="4" spans="1:24" ht="38.25" customHeight="1" thickBot="1">
      <c r="A4" s="595"/>
      <c r="B4" s="617"/>
      <c r="C4" s="618"/>
      <c r="D4" s="618"/>
      <c r="E4" s="618"/>
      <c r="F4" s="618"/>
      <c r="G4" s="618"/>
      <c r="H4" s="619"/>
      <c r="I4" s="620" t="s">
        <v>731</v>
      </c>
      <c r="J4" s="621"/>
      <c r="K4" s="621"/>
      <c r="L4" s="622"/>
      <c r="M4" s="609"/>
      <c r="N4" s="610"/>
    </row>
    <row r="5" spans="1:24" ht="38.25" customHeight="1" thickBot="1">
      <c r="A5" s="576"/>
      <c r="B5" s="576"/>
      <c r="C5" s="576"/>
      <c r="D5" s="576"/>
      <c r="E5" s="576"/>
      <c r="F5" s="576"/>
      <c r="G5" s="576"/>
      <c r="H5" s="576"/>
      <c r="I5" s="576"/>
      <c r="J5" s="576"/>
      <c r="K5" s="576"/>
      <c r="L5" s="576"/>
      <c r="M5" s="576"/>
      <c r="N5" s="576"/>
    </row>
    <row r="6" spans="1:24" ht="31.5" customHeight="1" thickBot="1">
      <c r="A6" s="577" t="s">
        <v>136</v>
      </c>
      <c r="B6" s="578"/>
      <c r="C6" s="578"/>
      <c r="D6" s="578"/>
      <c r="E6" s="578"/>
      <c r="F6" s="578"/>
      <c r="G6" s="578"/>
      <c r="H6" s="578"/>
      <c r="I6" s="578"/>
      <c r="J6" s="578"/>
      <c r="K6" s="578"/>
      <c r="L6" s="578"/>
      <c r="M6" s="578"/>
      <c r="N6" s="579"/>
    </row>
    <row r="7" spans="1:24" ht="28.5" customHeight="1">
      <c r="A7" s="270" t="s">
        <v>47</v>
      </c>
      <c r="B7" s="580" t="s">
        <v>137</v>
      </c>
      <c r="C7" s="581"/>
      <c r="D7" s="581"/>
      <c r="E7" s="581"/>
      <c r="F7" s="581"/>
      <c r="G7" s="581"/>
      <c r="H7" s="581"/>
      <c r="I7" s="581"/>
      <c r="J7" s="581"/>
      <c r="K7" s="581"/>
      <c r="L7" s="581"/>
      <c r="M7" s="581"/>
      <c r="N7" s="582"/>
    </row>
    <row r="8" spans="1:24" ht="23.25" customHeight="1">
      <c r="A8" s="271" t="s">
        <v>74</v>
      </c>
      <c r="B8" s="583" t="s">
        <v>138</v>
      </c>
      <c r="C8" s="567"/>
      <c r="D8" s="567"/>
      <c r="E8" s="567"/>
      <c r="F8" s="568"/>
      <c r="G8" s="504" t="s">
        <v>139</v>
      </c>
      <c r="H8" s="505"/>
      <c r="I8" s="506"/>
      <c r="J8" s="587" t="s">
        <v>28</v>
      </c>
      <c r="K8" s="588"/>
      <c r="L8" s="588"/>
      <c r="M8" s="588"/>
      <c r="N8" s="589"/>
      <c r="P8" s="623"/>
      <c r="Q8" s="623"/>
      <c r="R8" s="623"/>
      <c r="S8" s="623"/>
      <c r="T8" s="623"/>
    </row>
    <row r="9" spans="1:24" ht="30" customHeight="1">
      <c r="A9" s="272" t="s">
        <v>27</v>
      </c>
      <c r="B9" s="566" t="s">
        <v>140</v>
      </c>
      <c r="C9" s="567"/>
      <c r="D9" s="567"/>
      <c r="E9" s="567"/>
      <c r="F9" s="568"/>
      <c r="G9" s="584"/>
      <c r="H9" s="585"/>
      <c r="I9" s="586"/>
      <c r="J9" s="273" t="s">
        <v>26</v>
      </c>
      <c r="K9" s="569" t="s">
        <v>25</v>
      </c>
      <c r="L9" s="569"/>
      <c r="M9" s="569"/>
      <c r="N9" s="274" t="s">
        <v>24</v>
      </c>
      <c r="P9" s="196"/>
      <c r="Q9" s="196"/>
      <c r="R9" s="196"/>
      <c r="S9" s="196"/>
      <c r="T9" s="196"/>
    </row>
    <row r="10" spans="1:24" ht="46.5" customHeight="1">
      <c r="A10" s="275" t="s">
        <v>23</v>
      </c>
      <c r="B10" s="570" t="s">
        <v>141</v>
      </c>
      <c r="C10" s="566"/>
      <c r="D10" s="566"/>
      <c r="E10" s="566"/>
      <c r="F10" s="571"/>
      <c r="G10" s="584"/>
      <c r="H10" s="585"/>
      <c r="I10" s="586"/>
      <c r="J10" s="276"/>
      <c r="K10" s="572"/>
      <c r="L10" s="573"/>
      <c r="M10" s="574"/>
      <c r="N10" s="277"/>
      <c r="P10" s="199"/>
      <c r="Q10" s="575"/>
      <c r="R10" s="575"/>
      <c r="S10" s="575"/>
      <c r="T10" s="199"/>
      <c r="V10" s="200"/>
      <c r="W10" s="200"/>
    </row>
    <row r="11" spans="1:24" ht="36.75" customHeight="1">
      <c r="A11" s="278" t="s">
        <v>142</v>
      </c>
      <c r="B11" s="570" t="s">
        <v>143</v>
      </c>
      <c r="C11" s="566"/>
      <c r="D11" s="566"/>
      <c r="E11" s="566"/>
      <c r="F11" s="571"/>
      <c r="G11" s="584"/>
      <c r="H11" s="585"/>
      <c r="I11" s="586"/>
      <c r="J11" s="279"/>
      <c r="K11" s="590"/>
      <c r="L11" s="591"/>
      <c r="M11" s="592"/>
      <c r="N11" s="280"/>
      <c r="P11" s="203"/>
      <c r="Q11" s="554"/>
      <c r="R11" s="554"/>
      <c r="S11" s="554"/>
      <c r="T11" s="72"/>
      <c r="V11" s="204"/>
      <c r="W11" s="74"/>
      <c r="X11" s="205"/>
    </row>
    <row r="12" spans="1:24" ht="48" customHeight="1">
      <c r="A12" s="281" t="s">
        <v>144</v>
      </c>
      <c r="B12" s="555">
        <v>2020730010038</v>
      </c>
      <c r="C12" s="556"/>
      <c r="D12" s="556"/>
      <c r="E12" s="556"/>
      <c r="F12" s="557"/>
      <c r="G12" s="584"/>
      <c r="H12" s="585"/>
      <c r="I12" s="586"/>
      <c r="J12" s="206"/>
      <c r="K12" s="558"/>
      <c r="L12" s="559"/>
      <c r="M12" s="560"/>
      <c r="N12" s="282"/>
      <c r="P12" s="203"/>
      <c r="Q12" s="554"/>
      <c r="R12" s="554"/>
      <c r="S12" s="554"/>
      <c r="T12" s="72"/>
      <c r="V12" s="204"/>
      <c r="W12" s="74"/>
      <c r="X12" s="205"/>
    </row>
    <row r="13" spans="1:24" ht="28.5" customHeight="1">
      <c r="A13" s="561" t="s">
        <v>145</v>
      </c>
      <c r="B13" s="562"/>
      <c r="C13" s="562"/>
      <c r="D13" s="562"/>
      <c r="E13" s="562"/>
      <c r="F13" s="562"/>
      <c r="G13" s="507"/>
      <c r="H13" s="508"/>
      <c r="I13" s="509"/>
      <c r="J13" s="201"/>
      <c r="K13" s="558"/>
      <c r="L13" s="559"/>
      <c r="M13" s="560"/>
      <c r="N13" s="283"/>
      <c r="P13" s="207"/>
      <c r="Q13" s="554"/>
      <c r="R13" s="554"/>
      <c r="S13" s="208"/>
      <c r="T13" s="72"/>
      <c r="U13" s="209"/>
      <c r="V13" s="204"/>
      <c r="W13" s="74"/>
      <c r="X13" s="205"/>
    </row>
    <row r="14" spans="1:24" ht="15.75">
      <c r="A14" s="545" t="s">
        <v>20</v>
      </c>
      <c r="B14" s="546" t="s">
        <v>146</v>
      </c>
      <c r="C14" s="547" t="s">
        <v>19</v>
      </c>
      <c r="D14" s="547" t="s">
        <v>18</v>
      </c>
      <c r="E14" s="547" t="s">
        <v>42</v>
      </c>
      <c r="F14" s="548" t="s">
        <v>81</v>
      </c>
      <c r="G14" s="549"/>
      <c r="H14" s="549"/>
      <c r="I14" s="550"/>
      <c r="J14" s="547" t="s">
        <v>17</v>
      </c>
      <c r="K14" s="547"/>
      <c r="L14" s="563" t="s">
        <v>16</v>
      </c>
      <c r="M14" s="563"/>
      <c r="N14" s="564"/>
      <c r="P14" s="210"/>
      <c r="Q14" s="544"/>
      <c r="R14" s="544"/>
      <c r="T14" s="72"/>
      <c r="V14" s="204"/>
      <c r="W14" s="74"/>
      <c r="X14" s="205"/>
    </row>
    <row r="15" spans="1:24" ht="15" customHeight="1">
      <c r="A15" s="545"/>
      <c r="B15" s="547"/>
      <c r="C15" s="547"/>
      <c r="D15" s="547"/>
      <c r="E15" s="547"/>
      <c r="F15" s="551"/>
      <c r="G15" s="552"/>
      <c r="H15" s="552"/>
      <c r="I15" s="553"/>
      <c r="J15" s="547"/>
      <c r="K15" s="547"/>
      <c r="L15" s="547" t="s">
        <v>15</v>
      </c>
      <c r="M15" s="547" t="s">
        <v>14</v>
      </c>
      <c r="N15" s="565" t="s">
        <v>13</v>
      </c>
      <c r="P15" s="209"/>
      <c r="Q15" s="544"/>
      <c r="R15" s="544"/>
      <c r="T15" s="74"/>
      <c r="V15" s="204"/>
      <c r="W15" s="74"/>
      <c r="X15" s="205"/>
    </row>
    <row r="16" spans="1:24" ht="42" customHeight="1">
      <c r="A16" s="545"/>
      <c r="B16" s="547"/>
      <c r="C16" s="547"/>
      <c r="D16" s="547"/>
      <c r="E16" s="547"/>
      <c r="F16" s="211" t="s">
        <v>12</v>
      </c>
      <c r="G16" s="211" t="s">
        <v>11</v>
      </c>
      <c r="H16" s="211" t="s">
        <v>10</v>
      </c>
      <c r="I16" s="284" t="s">
        <v>147</v>
      </c>
      <c r="J16" s="211" t="s">
        <v>9</v>
      </c>
      <c r="K16" s="213" t="s">
        <v>8</v>
      </c>
      <c r="L16" s="547"/>
      <c r="M16" s="547"/>
      <c r="N16" s="565"/>
      <c r="P16" s="209"/>
      <c r="Q16" s="544"/>
      <c r="R16" s="544"/>
      <c r="T16" s="74"/>
      <c r="V16" s="204"/>
      <c r="W16" s="74"/>
      <c r="X16" s="205"/>
    </row>
    <row r="17" spans="1:24" ht="20.25" customHeight="1">
      <c r="A17" s="540" t="s">
        <v>148</v>
      </c>
      <c r="B17" s="211" t="s">
        <v>2</v>
      </c>
      <c r="C17" s="537" t="s">
        <v>149</v>
      </c>
      <c r="D17" s="214">
        <v>150</v>
      </c>
      <c r="E17" s="285">
        <f t="shared" ref="E17:E27" si="0">+F17</f>
        <v>140000000</v>
      </c>
      <c r="F17" s="286">
        <v>140000000</v>
      </c>
      <c r="G17" s="287">
        <v>0</v>
      </c>
      <c r="H17" s="287">
        <v>0</v>
      </c>
      <c r="I17" s="287">
        <v>0</v>
      </c>
      <c r="J17" s="525">
        <v>44927</v>
      </c>
      <c r="K17" s="531">
        <v>45291</v>
      </c>
      <c r="L17" s="527">
        <f>D18/D17</f>
        <v>0.72</v>
      </c>
      <c r="M17" s="527">
        <f>E18/E17</f>
        <v>0.28428571428571431</v>
      </c>
      <c r="N17" s="533">
        <f>+L17*L17/M17</f>
        <v>1.8235175879396983</v>
      </c>
      <c r="P17" s="209"/>
      <c r="Q17" s="544"/>
      <c r="R17" s="544"/>
      <c r="T17" s="72"/>
      <c r="V17" s="204"/>
      <c r="W17" s="74"/>
      <c r="X17" s="205"/>
    </row>
    <row r="18" spans="1:24" ht="23.25" customHeight="1">
      <c r="A18" s="543"/>
      <c r="B18" s="211" t="s">
        <v>1</v>
      </c>
      <c r="C18" s="538"/>
      <c r="D18" s="214">
        <v>108</v>
      </c>
      <c r="E18" s="285">
        <f t="shared" si="0"/>
        <v>39800000</v>
      </c>
      <c r="F18" s="288">
        <v>39800000</v>
      </c>
      <c r="G18" s="287">
        <v>0</v>
      </c>
      <c r="H18" s="287">
        <v>0</v>
      </c>
      <c r="I18" s="287">
        <v>0</v>
      </c>
      <c r="J18" s="526"/>
      <c r="K18" s="532"/>
      <c r="L18" s="528"/>
      <c r="M18" s="528"/>
      <c r="N18" s="534"/>
      <c r="T18" s="222"/>
      <c r="V18" s="204"/>
      <c r="W18" s="74"/>
      <c r="X18" s="205"/>
    </row>
    <row r="19" spans="1:24" ht="27.75" customHeight="1">
      <c r="A19" s="543" t="s">
        <v>150</v>
      </c>
      <c r="B19" s="211" t="s">
        <v>2</v>
      </c>
      <c r="C19" s="537" t="s">
        <v>151</v>
      </c>
      <c r="D19" s="214">
        <v>5000</v>
      </c>
      <c r="E19" s="285">
        <f t="shared" si="0"/>
        <v>149488942</v>
      </c>
      <c r="F19" s="286">
        <v>149488942</v>
      </c>
      <c r="G19" s="287">
        <v>0</v>
      </c>
      <c r="H19" s="287">
        <v>0</v>
      </c>
      <c r="I19" s="287">
        <v>0</v>
      </c>
      <c r="J19" s="525">
        <f>+J17</f>
        <v>44927</v>
      </c>
      <c r="K19" s="531">
        <f>+K17</f>
        <v>45291</v>
      </c>
      <c r="L19" s="527">
        <f t="shared" ref="L19:M19" si="1">D20/D19</f>
        <v>0.998</v>
      </c>
      <c r="M19" s="527">
        <f t="shared" si="1"/>
        <v>0.43113556854258828</v>
      </c>
      <c r="N19" s="533">
        <f t="shared" ref="N19" si="2">+L19*L19/M19</f>
        <v>2.3101874970949261</v>
      </c>
      <c r="T19" s="222"/>
      <c r="V19" s="204"/>
      <c r="W19" s="74"/>
      <c r="X19" s="205"/>
    </row>
    <row r="20" spans="1:24" ht="21" customHeight="1">
      <c r="A20" s="543"/>
      <c r="B20" s="211" t="s">
        <v>1</v>
      </c>
      <c r="C20" s="538"/>
      <c r="D20" s="214">
        <v>4990</v>
      </c>
      <c r="E20" s="285">
        <f t="shared" si="0"/>
        <v>64450000</v>
      </c>
      <c r="F20" s="288">
        <v>64450000</v>
      </c>
      <c r="G20" s="287">
        <v>0</v>
      </c>
      <c r="H20" s="287">
        <v>0</v>
      </c>
      <c r="I20" s="287">
        <v>0</v>
      </c>
      <c r="J20" s="526"/>
      <c r="K20" s="532"/>
      <c r="L20" s="528"/>
      <c r="M20" s="528"/>
      <c r="N20" s="534"/>
      <c r="T20" s="222"/>
      <c r="V20" s="204"/>
      <c r="W20" s="74"/>
      <c r="X20" s="205"/>
    </row>
    <row r="21" spans="1:24" ht="21.75" customHeight="1">
      <c r="A21" s="543" t="s">
        <v>152</v>
      </c>
      <c r="B21" s="211" t="s">
        <v>2</v>
      </c>
      <c r="C21" s="537" t="s">
        <v>153</v>
      </c>
      <c r="D21" s="214">
        <v>20</v>
      </c>
      <c r="E21" s="285">
        <f t="shared" si="0"/>
        <v>570000000</v>
      </c>
      <c r="F21" s="288">
        <v>570000000</v>
      </c>
      <c r="G21" s="287">
        <v>0</v>
      </c>
      <c r="H21" s="287">
        <v>0</v>
      </c>
      <c r="I21" s="287">
        <v>0</v>
      </c>
      <c r="J21" s="525">
        <f t="shared" ref="J21:K21" si="3">+J19</f>
        <v>44927</v>
      </c>
      <c r="K21" s="531">
        <f t="shared" si="3"/>
        <v>45291</v>
      </c>
      <c r="L21" s="527">
        <f t="shared" ref="L21:M21" si="4">D22/D21</f>
        <v>1</v>
      </c>
      <c r="M21" s="527">
        <f t="shared" si="4"/>
        <v>0.98214365263157899</v>
      </c>
      <c r="N21" s="533">
        <f t="shared" ref="N21" si="5">+L21*L21/M21</f>
        <v>1.0181809935039301</v>
      </c>
      <c r="T21" s="222"/>
    </row>
    <row r="22" spans="1:24" ht="24.75" customHeight="1">
      <c r="A22" s="543"/>
      <c r="B22" s="211" t="s">
        <v>1</v>
      </c>
      <c r="C22" s="538"/>
      <c r="D22" s="214">
        <v>20</v>
      </c>
      <c r="E22" s="285">
        <f t="shared" si="0"/>
        <v>559821882</v>
      </c>
      <c r="F22" s="289">
        <v>559821882</v>
      </c>
      <c r="G22" s="287">
        <v>0</v>
      </c>
      <c r="H22" s="287">
        <v>0</v>
      </c>
      <c r="I22" s="287">
        <v>0</v>
      </c>
      <c r="J22" s="526"/>
      <c r="K22" s="532"/>
      <c r="L22" s="528"/>
      <c r="M22" s="528"/>
      <c r="N22" s="534"/>
      <c r="X22" s="205"/>
    </row>
    <row r="23" spans="1:24" ht="24" customHeight="1">
      <c r="A23" s="541" t="s">
        <v>154</v>
      </c>
      <c r="B23" s="211" t="s">
        <v>2</v>
      </c>
      <c r="C23" s="537" t="s">
        <v>155</v>
      </c>
      <c r="D23" s="214">
        <v>20</v>
      </c>
      <c r="E23" s="285">
        <f t="shared" si="0"/>
        <v>61000000</v>
      </c>
      <c r="F23" s="288">
        <v>61000000</v>
      </c>
      <c r="G23" s="287">
        <v>0</v>
      </c>
      <c r="H23" s="287">
        <v>0</v>
      </c>
      <c r="I23" s="287">
        <v>0</v>
      </c>
      <c r="J23" s="525">
        <f t="shared" ref="J23:K23" si="6">+J21</f>
        <v>44927</v>
      </c>
      <c r="K23" s="531">
        <f t="shared" si="6"/>
        <v>45291</v>
      </c>
      <c r="L23" s="527">
        <v>1</v>
      </c>
      <c r="M23" s="527">
        <f t="shared" ref="L23:M23" si="7">E24/E23</f>
        <v>0.94493988524590167</v>
      </c>
      <c r="N23" s="533">
        <f t="shared" ref="N23" si="8">+L23*L23/M23</f>
        <v>1.0582683783527351</v>
      </c>
    </row>
    <row r="24" spans="1:24" ht="24" customHeight="1">
      <c r="A24" s="542"/>
      <c r="B24" s="211" t="s">
        <v>1</v>
      </c>
      <c r="C24" s="538"/>
      <c r="D24" s="229">
        <v>56</v>
      </c>
      <c r="E24" s="285">
        <f t="shared" si="0"/>
        <v>57641333</v>
      </c>
      <c r="F24" s="289">
        <v>57641333</v>
      </c>
      <c r="G24" s="287">
        <v>0</v>
      </c>
      <c r="H24" s="287">
        <v>0</v>
      </c>
      <c r="I24" s="287">
        <v>0</v>
      </c>
      <c r="J24" s="526"/>
      <c r="K24" s="532"/>
      <c r="L24" s="528"/>
      <c r="M24" s="528"/>
      <c r="N24" s="534"/>
    </row>
    <row r="25" spans="1:24" ht="15.75">
      <c r="A25" s="539" t="s">
        <v>156</v>
      </c>
      <c r="B25" s="211" t="s">
        <v>2</v>
      </c>
      <c r="C25" s="537" t="s">
        <v>157</v>
      </c>
      <c r="D25" s="229">
        <v>1</v>
      </c>
      <c r="E25" s="290">
        <f t="shared" si="0"/>
        <v>30000000</v>
      </c>
      <c r="F25" s="288">
        <v>30000000</v>
      </c>
      <c r="G25" s="287">
        <v>0</v>
      </c>
      <c r="H25" s="287">
        <v>0</v>
      </c>
      <c r="I25" s="287">
        <v>0</v>
      </c>
      <c r="J25" s="525">
        <f t="shared" ref="J25:K25" si="9">+J23</f>
        <v>44927</v>
      </c>
      <c r="K25" s="531">
        <f t="shared" si="9"/>
        <v>45291</v>
      </c>
      <c r="L25" s="527">
        <f t="shared" ref="L25:M25" si="10">D26/D25</f>
        <v>1</v>
      </c>
      <c r="M25" s="527">
        <f t="shared" si="10"/>
        <v>0.95186666666666664</v>
      </c>
      <c r="N25" s="533">
        <f t="shared" ref="N25" si="11">+L25*L25/M25</f>
        <v>1.0505673063454266</v>
      </c>
    </row>
    <row r="26" spans="1:24" ht="15.75">
      <c r="A26" s="540"/>
      <c r="B26" s="211" t="s">
        <v>1</v>
      </c>
      <c r="C26" s="538"/>
      <c r="D26" s="229">
        <v>1</v>
      </c>
      <c r="E26" s="285">
        <f t="shared" si="0"/>
        <v>28556000</v>
      </c>
      <c r="F26" s="289">
        <v>28556000</v>
      </c>
      <c r="G26" s="287">
        <v>0</v>
      </c>
      <c r="H26" s="287">
        <v>0</v>
      </c>
      <c r="I26" s="287">
        <v>0</v>
      </c>
      <c r="J26" s="526"/>
      <c r="K26" s="532"/>
      <c r="L26" s="528"/>
      <c r="M26" s="528"/>
      <c r="N26" s="534"/>
    </row>
    <row r="27" spans="1:24" ht="15.75">
      <c r="A27" s="539" t="s">
        <v>158</v>
      </c>
      <c r="B27" s="211" t="s">
        <v>2</v>
      </c>
      <c r="C27" s="537" t="s">
        <v>159</v>
      </c>
      <c r="D27" s="229">
        <v>100</v>
      </c>
      <c r="E27" s="285">
        <f t="shared" si="0"/>
        <v>35000000</v>
      </c>
      <c r="F27" s="288">
        <v>35000000</v>
      </c>
      <c r="G27" s="287">
        <v>0</v>
      </c>
      <c r="H27" s="287">
        <v>0</v>
      </c>
      <c r="I27" s="287">
        <v>0</v>
      </c>
      <c r="J27" s="525">
        <f t="shared" ref="J27:K27" si="12">+J25</f>
        <v>44927</v>
      </c>
      <c r="K27" s="531">
        <f t="shared" si="12"/>
        <v>45291</v>
      </c>
      <c r="L27" s="527">
        <v>1</v>
      </c>
      <c r="M27" s="527">
        <f t="shared" ref="L27:M27" si="13">E28/E27</f>
        <v>0</v>
      </c>
      <c r="N27" s="533">
        <v>0</v>
      </c>
    </row>
    <row r="28" spans="1:24" ht="15.75">
      <c r="A28" s="540"/>
      <c r="B28" s="211" t="s">
        <v>1</v>
      </c>
      <c r="C28" s="538"/>
      <c r="D28" s="214">
        <v>108</v>
      </c>
      <c r="E28" s="285">
        <v>0</v>
      </c>
      <c r="F28" s="289">
        <v>0</v>
      </c>
      <c r="G28" s="287">
        <v>0</v>
      </c>
      <c r="H28" s="287">
        <v>0</v>
      </c>
      <c r="I28" s="287">
        <v>0</v>
      </c>
      <c r="J28" s="526"/>
      <c r="K28" s="532"/>
      <c r="L28" s="528"/>
      <c r="M28" s="528"/>
      <c r="N28" s="534"/>
    </row>
    <row r="29" spans="1:24" ht="15.75">
      <c r="A29" s="535" t="s">
        <v>160</v>
      </c>
      <c r="B29" s="211" t="s">
        <v>2</v>
      </c>
      <c r="C29" s="537" t="s">
        <v>161</v>
      </c>
      <c r="D29" s="229">
        <v>10</v>
      </c>
      <c r="E29" s="285">
        <f>+F29</f>
        <v>23000000</v>
      </c>
      <c r="F29" s="289">
        <v>23000000</v>
      </c>
      <c r="G29" s="287">
        <v>0</v>
      </c>
      <c r="H29" s="287">
        <v>0</v>
      </c>
      <c r="I29" s="287">
        <v>0</v>
      </c>
      <c r="J29" s="525">
        <f t="shared" ref="J29:K29" si="14">+J27</f>
        <v>44927</v>
      </c>
      <c r="K29" s="531">
        <f t="shared" si="14"/>
        <v>45291</v>
      </c>
      <c r="L29" s="527">
        <f t="shared" ref="L29:M29" si="15">D30/D29</f>
        <v>0.7</v>
      </c>
      <c r="M29" s="527">
        <f t="shared" si="15"/>
        <v>0</v>
      </c>
      <c r="N29" s="533">
        <v>0</v>
      </c>
    </row>
    <row r="30" spans="1:24" ht="15.75">
      <c r="A30" s="536"/>
      <c r="B30" s="211" t="s">
        <v>1</v>
      </c>
      <c r="C30" s="538"/>
      <c r="D30" s="214">
        <v>7</v>
      </c>
      <c r="E30" s="291">
        <v>0</v>
      </c>
      <c r="F30" s="180">
        <v>0</v>
      </c>
      <c r="G30" s="287">
        <v>0</v>
      </c>
      <c r="H30" s="287">
        <v>0</v>
      </c>
      <c r="I30" s="287">
        <v>0</v>
      </c>
      <c r="J30" s="526"/>
      <c r="K30" s="532"/>
      <c r="L30" s="528"/>
      <c r="M30" s="528"/>
      <c r="N30" s="534"/>
    </row>
    <row r="31" spans="1:24" ht="15.75">
      <c r="A31" s="535"/>
      <c r="B31" s="211" t="s">
        <v>2</v>
      </c>
      <c r="C31" s="537" t="s">
        <v>162</v>
      </c>
      <c r="D31" s="229">
        <v>1</v>
      </c>
      <c r="E31" s="285">
        <f>+F31</f>
        <v>450000000</v>
      </c>
      <c r="F31" s="292">
        <v>450000000</v>
      </c>
      <c r="G31" s="287"/>
      <c r="H31" s="287"/>
      <c r="I31" s="287"/>
      <c r="J31" s="525"/>
      <c r="K31" s="531"/>
      <c r="L31" s="527">
        <f t="shared" ref="L31:M31" si="16">D32/D31</f>
        <v>0</v>
      </c>
      <c r="M31" s="527">
        <f t="shared" si="16"/>
        <v>0.8133861555555556</v>
      </c>
      <c r="N31" s="533">
        <f>+L31*L31/M31</f>
        <v>0</v>
      </c>
    </row>
    <row r="32" spans="1:24" ht="15.75">
      <c r="A32" s="536"/>
      <c r="B32" s="211" t="s">
        <v>1</v>
      </c>
      <c r="C32" s="538"/>
      <c r="D32" s="229">
        <v>0</v>
      </c>
      <c r="E32" s="285">
        <v>366023770</v>
      </c>
      <c r="F32" s="289">
        <f>+E32</f>
        <v>366023770</v>
      </c>
      <c r="G32" s="287"/>
      <c r="H32" s="287"/>
      <c r="I32" s="287"/>
      <c r="J32" s="526"/>
      <c r="K32" s="532"/>
      <c r="L32" s="528"/>
      <c r="M32" s="528"/>
      <c r="N32" s="534"/>
    </row>
    <row r="33" spans="1:49" ht="15.75" hidden="1" customHeight="1">
      <c r="A33" s="529" t="s">
        <v>163</v>
      </c>
      <c r="B33" s="211" t="s">
        <v>2</v>
      </c>
      <c r="C33" s="523" t="s">
        <v>164</v>
      </c>
      <c r="D33" s="229">
        <v>1</v>
      </c>
      <c r="E33" s="285">
        <f t="shared" ref="E33:E36" si="17">F33</f>
        <v>0</v>
      </c>
      <c r="F33" s="288"/>
      <c r="G33" s="287">
        <v>0</v>
      </c>
      <c r="H33" s="287">
        <v>0</v>
      </c>
      <c r="I33" s="287">
        <v>0</v>
      </c>
      <c r="J33" s="525">
        <v>44562</v>
      </c>
      <c r="K33" s="531">
        <v>44926</v>
      </c>
      <c r="L33" s="527">
        <f t="shared" ref="L33" si="18">D34/D33</f>
        <v>0</v>
      </c>
      <c r="M33" s="493" t="s">
        <v>119</v>
      </c>
      <c r="N33" s="493" t="s">
        <v>119</v>
      </c>
    </row>
    <row r="34" spans="1:49" ht="15.75" hidden="1" customHeight="1">
      <c r="A34" s="530"/>
      <c r="B34" s="211" t="s">
        <v>1</v>
      </c>
      <c r="C34" s="524"/>
      <c r="D34" s="229">
        <v>0</v>
      </c>
      <c r="E34" s="285">
        <f t="shared" si="17"/>
        <v>0</v>
      </c>
      <c r="F34" s="289">
        <v>0</v>
      </c>
      <c r="G34" s="287">
        <v>0</v>
      </c>
      <c r="H34" s="287">
        <v>0</v>
      </c>
      <c r="I34" s="287">
        <v>0</v>
      </c>
      <c r="J34" s="526"/>
      <c r="K34" s="532"/>
      <c r="L34" s="528"/>
      <c r="M34" s="494"/>
      <c r="N34" s="494"/>
    </row>
    <row r="35" spans="1:49" ht="15.75" hidden="1" customHeight="1">
      <c r="A35" s="529" t="s">
        <v>165</v>
      </c>
      <c r="B35" s="211" t="s">
        <v>2</v>
      </c>
      <c r="C35" s="523" t="s">
        <v>164</v>
      </c>
      <c r="D35" s="229">
        <v>1</v>
      </c>
      <c r="E35" s="285">
        <f t="shared" si="17"/>
        <v>0</v>
      </c>
      <c r="F35" s="288"/>
      <c r="G35" s="287">
        <v>0</v>
      </c>
      <c r="H35" s="287">
        <v>0</v>
      </c>
      <c r="I35" s="287">
        <v>0</v>
      </c>
      <c r="J35" s="525">
        <v>44562</v>
      </c>
      <c r="K35" s="531">
        <v>44926</v>
      </c>
      <c r="L35" s="527">
        <f t="shared" ref="L35" si="19">D36/D35</f>
        <v>0</v>
      </c>
      <c r="M35" s="493" t="s">
        <v>119</v>
      </c>
      <c r="N35" s="493" t="s">
        <v>119</v>
      </c>
    </row>
    <row r="36" spans="1:49" ht="15.75" hidden="1" customHeight="1">
      <c r="A36" s="530"/>
      <c r="B36" s="211" t="s">
        <v>1</v>
      </c>
      <c r="C36" s="524"/>
      <c r="D36" s="229">
        <v>0</v>
      </c>
      <c r="E36" s="285">
        <f t="shared" si="17"/>
        <v>0</v>
      </c>
      <c r="F36" s="289">
        <v>0</v>
      </c>
      <c r="G36" s="287">
        <v>0</v>
      </c>
      <c r="H36" s="287">
        <v>0</v>
      </c>
      <c r="I36" s="287">
        <v>0</v>
      </c>
      <c r="J36" s="526"/>
      <c r="K36" s="532"/>
      <c r="L36" s="528"/>
      <c r="M36" s="494"/>
      <c r="N36" s="494"/>
    </row>
    <row r="37" spans="1:49" ht="15.75">
      <c r="A37" s="522" t="s">
        <v>7</v>
      </c>
      <c r="B37" s="211" t="s">
        <v>2</v>
      </c>
      <c r="C37" s="523"/>
      <c r="D37" s="229"/>
      <c r="E37" s="293">
        <f>+E17+E19+E21+E23+E25++E27+E29+E31</f>
        <v>1458488942</v>
      </c>
      <c r="F37" s="293">
        <f>+F17+F19+F21+F23+F25++F27+F29+F31</f>
        <v>1458488942</v>
      </c>
      <c r="G37" s="287"/>
      <c r="H37" s="287"/>
      <c r="I37" s="294"/>
      <c r="J37" s="525"/>
      <c r="K37" s="525"/>
      <c r="L37" s="527"/>
      <c r="M37" s="493" t="s">
        <v>119</v>
      </c>
      <c r="N37" s="493" t="s">
        <v>119</v>
      </c>
    </row>
    <row r="38" spans="1:49" ht="15.75">
      <c r="A38" s="522"/>
      <c r="B38" s="211" t="s">
        <v>1</v>
      </c>
      <c r="C38" s="524"/>
      <c r="D38" s="295"/>
      <c r="E38" s="293">
        <f>+E18+E20+E22+E24+E26++E28+E30+E32</f>
        <v>1116292985</v>
      </c>
      <c r="F38" s="296">
        <f>+F18+F20+F22+F24+F26+F28+F30+F32</f>
        <v>1116292985</v>
      </c>
      <c r="G38" s="287"/>
      <c r="H38" s="287"/>
      <c r="I38" s="294"/>
      <c r="J38" s="526"/>
      <c r="K38" s="526"/>
      <c r="L38" s="528"/>
      <c r="M38" s="494"/>
      <c r="N38" s="494"/>
    </row>
    <row r="39" spans="1:49">
      <c r="A39" s="297"/>
      <c r="B39" s="298"/>
      <c r="D39" s="299">
        <f>+F38-'[2]MATRIZ POAI 2023'!$AC$52</f>
        <v>0</v>
      </c>
      <c r="E39" s="183"/>
      <c r="F39" s="300"/>
      <c r="G39" s="204"/>
      <c r="H39" s="204"/>
      <c r="I39" s="204"/>
      <c r="J39" s="301"/>
      <c r="K39" s="301"/>
      <c r="L39" s="300"/>
      <c r="M39" s="302"/>
      <c r="N39" s="303"/>
    </row>
    <row r="40" spans="1:49" ht="15.75">
      <c r="A40" s="304" t="s">
        <v>6</v>
      </c>
      <c r="B40" s="495" t="s">
        <v>5</v>
      </c>
      <c r="C40" s="496"/>
      <c r="D40" s="497"/>
      <c r="E40" s="498" t="s">
        <v>4</v>
      </c>
      <c r="F40" s="499"/>
      <c r="G40" s="499"/>
      <c r="H40" s="499"/>
      <c r="I40" s="305"/>
      <c r="J40" s="500" t="s">
        <v>3</v>
      </c>
      <c r="K40" s="501"/>
      <c r="L40" s="501"/>
      <c r="M40" s="501"/>
      <c r="N40" s="502"/>
    </row>
    <row r="41" spans="1:49" ht="28.5" customHeight="1">
      <c r="A41" s="503" t="s">
        <v>166</v>
      </c>
      <c r="B41" s="504" t="s">
        <v>167</v>
      </c>
      <c r="C41" s="505"/>
      <c r="D41" s="506"/>
      <c r="E41" s="510" t="s">
        <v>168</v>
      </c>
      <c r="F41" s="511"/>
      <c r="G41" s="512"/>
      <c r="H41" s="211" t="s">
        <v>2</v>
      </c>
      <c r="I41" s="306">
        <v>1</v>
      </c>
      <c r="J41" s="516" t="s">
        <v>169</v>
      </c>
      <c r="K41" s="517"/>
      <c r="L41" s="517"/>
      <c r="M41" s="517"/>
      <c r="N41" s="518"/>
    </row>
    <row r="42" spans="1:49" ht="26.25" customHeight="1">
      <c r="A42" s="503"/>
      <c r="B42" s="507"/>
      <c r="C42" s="508"/>
      <c r="D42" s="509"/>
      <c r="E42" s="513"/>
      <c r="F42" s="514"/>
      <c r="G42" s="515"/>
      <c r="H42" s="211" t="s">
        <v>1</v>
      </c>
      <c r="I42" s="306">
        <v>0</v>
      </c>
      <c r="J42" s="519"/>
      <c r="K42" s="520"/>
      <c r="L42" s="520"/>
      <c r="M42" s="520"/>
      <c r="N42" s="521"/>
    </row>
    <row r="43" spans="1:49" ht="27" customHeight="1">
      <c r="A43" s="465" t="s">
        <v>170</v>
      </c>
      <c r="B43" s="467" t="s">
        <v>171</v>
      </c>
      <c r="C43" s="468"/>
      <c r="D43" s="469"/>
      <c r="E43" s="473" t="s">
        <v>172</v>
      </c>
      <c r="F43" s="474"/>
      <c r="G43" s="475"/>
      <c r="H43" s="307" t="s">
        <v>2</v>
      </c>
      <c r="I43" s="308">
        <v>1</v>
      </c>
      <c r="J43" s="479" t="s">
        <v>0</v>
      </c>
      <c r="K43" s="479"/>
      <c r="L43" s="479"/>
      <c r="M43" s="479"/>
      <c r="N43" s="479"/>
    </row>
    <row r="44" spans="1:49" ht="41.25" customHeight="1">
      <c r="A44" s="466"/>
      <c r="B44" s="470"/>
      <c r="C44" s="471"/>
      <c r="D44" s="472"/>
      <c r="E44" s="476"/>
      <c r="F44" s="477"/>
      <c r="G44" s="478"/>
      <c r="H44" s="211" t="s">
        <v>1</v>
      </c>
      <c r="I44" s="306">
        <v>1</v>
      </c>
      <c r="J44" s="480" t="s">
        <v>173</v>
      </c>
      <c r="K44" s="480"/>
      <c r="L44" s="480"/>
      <c r="M44" s="480"/>
      <c r="N44" s="480"/>
    </row>
    <row r="45" spans="1:49" ht="23.25" customHeight="1">
      <c r="A45" s="481" t="s">
        <v>174</v>
      </c>
      <c r="B45" s="482"/>
      <c r="C45" s="482"/>
      <c r="D45" s="482"/>
      <c r="E45" s="482"/>
      <c r="F45" s="482"/>
      <c r="G45" s="482"/>
      <c r="H45" s="482"/>
      <c r="I45" s="483"/>
      <c r="J45" s="487" t="s">
        <v>0</v>
      </c>
      <c r="K45" s="488"/>
      <c r="L45" s="488"/>
      <c r="M45" s="488"/>
      <c r="N45" s="489"/>
    </row>
    <row r="46" spans="1:49" ht="18.75" customHeight="1">
      <c r="A46" s="481"/>
      <c r="B46" s="482"/>
      <c r="C46" s="482"/>
      <c r="D46" s="482"/>
      <c r="E46" s="482"/>
      <c r="F46" s="482"/>
      <c r="G46" s="482"/>
      <c r="H46" s="482"/>
      <c r="I46" s="483"/>
      <c r="J46" s="487"/>
      <c r="K46" s="488"/>
      <c r="L46" s="488"/>
      <c r="M46" s="488"/>
      <c r="N46" s="489"/>
    </row>
    <row r="47" spans="1:49" ht="24" customHeight="1" thickBot="1">
      <c r="A47" s="484"/>
      <c r="B47" s="485"/>
      <c r="C47" s="485"/>
      <c r="D47" s="485"/>
      <c r="E47" s="485"/>
      <c r="F47" s="485"/>
      <c r="G47" s="485"/>
      <c r="H47" s="485"/>
      <c r="I47" s="486"/>
      <c r="J47" s="490"/>
      <c r="K47" s="491"/>
      <c r="L47" s="491"/>
      <c r="M47" s="491"/>
      <c r="N47" s="492"/>
    </row>
    <row r="48" spans="1:4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row>
    <row r="49" spans="5:4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row>
    <row r="50" spans="5:49">
      <c r="F50" s="245"/>
      <c r="J50" s="310"/>
      <c r="K50" s="310"/>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row>
    <row r="51" spans="5:49">
      <c r="E51" s="311"/>
      <c r="J51" s="310"/>
      <c r="K51" s="310"/>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row>
    <row r="52" spans="5:49">
      <c r="E52" s="311"/>
      <c r="J52" s="310"/>
      <c r="K52" s="310"/>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row>
    <row r="53" spans="5:49">
      <c r="E53" s="311"/>
      <c r="J53" s="310"/>
      <c r="K53" s="310"/>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row>
    <row r="54" spans="5:49">
      <c r="E54" s="245"/>
      <c r="F54" s="245"/>
      <c r="J54" s="310"/>
      <c r="K54" s="310"/>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row>
    <row r="55" spans="5:49" ht="152.25" customHeight="1">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row>
    <row r="56" spans="5:4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309"/>
      <c r="AV56" s="309"/>
      <c r="AW56" s="309"/>
    </row>
    <row r="57" spans="5:4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c r="AM57" s="309"/>
      <c r="AN57" s="309"/>
      <c r="AO57" s="309"/>
      <c r="AP57" s="309"/>
      <c r="AQ57" s="309"/>
      <c r="AR57" s="309"/>
      <c r="AS57" s="309"/>
      <c r="AT57" s="309"/>
      <c r="AU57" s="309"/>
      <c r="AV57" s="309"/>
      <c r="AW57" s="309"/>
    </row>
    <row r="58" spans="5:4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309"/>
      <c r="AV58" s="309"/>
      <c r="AW58" s="309"/>
    </row>
    <row r="59" spans="5:4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09"/>
      <c r="AU59" s="309"/>
      <c r="AV59" s="309"/>
      <c r="AW59" s="309"/>
    </row>
    <row r="60" spans="5:4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309"/>
      <c r="AV60" s="309"/>
      <c r="AW60" s="309"/>
    </row>
    <row r="61" spans="5:4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row>
    <row r="62" spans="5:4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row>
    <row r="63" spans="5:4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09"/>
      <c r="AW63" s="309"/>
    </row>
    <row r="64" spans="5:4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309"/>
      <c r="AV64" s="309"/>
      <c r="AW64" s="309"/>
    </row>
    <row r="65" spans="15:4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309"/>
      <c r="AV65" s="309"/>
      <c r="AW65" s="309"/>
    </row>
    <row r="66" spans="15:4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09"/>
      <c r="AP66" s="309"/>
      <c r="AQ66" s="309"/>
      <c r="AR66" s="309"/>
      <c r="AS66" s="309"/>
      <c r="AT66" s="309"/>
      <c r="AU66" s="309"/>
      <c r="AV66" s="309"/>
      <c r="AW66" s="309"/>
    </row>
    <row r="67" spans="15:4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309"/>
      <c r="AV67" s="309"/>
      <c r="AW67" s="309"/>
    </row>
    <row r="68" spans="15:4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09"/>
      <c r="AP68" s="309"/>
      <c r="AQ68" s="309"/>
      <c r="AR68" s="309"/>
      <c r="AS68" s="309"/>
      <c r="AT68" s="309"/>
      <c r="AU68" s="309"/>
      <c r="AV68" s="309"/>
      <c r="AW68" s="309"/>
    </row>
    <row r="69" spans="15:4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309"/>
      <c r="AV69" s="309"/>
      <c r="AW69" s="309"/>
    </row>
    <row r="70" spans="15:4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309"/>
      <c r="AV70" s="309"/>
      <c r="AW70" s="309"/>
    </row>
    <row r="71" spans="15:4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c r="AL71" s="309"/>
      <c r="AM71" s="309"/>
      <c r="AN71" s="309"/>
      <c r="AO71" s="309"/>
      <c r="AP71" s="309"/>
      <c r="AQ71" s="309"/>
      <c r="AR71" s="309"/>
      <c r="AS71" s="309"/>
      <c r="AT71" s="309"/>
      <c r="AU71" s="309"/>
      <c r="AV71" s="309"/>
      <c r="AW71" s="309"/>
    </row>
    <row r="72" spans="15:4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309"/>
      <c r="AN72" s="309"/>
      <c r="AO72" s="309"/>
      <c r="AP72" s="309"/>
      <c r="AQ72" s="309"/>
      <c r="AR72" s="309"/>
      <c r="AS72" s="309"/>
      <c r="AT72" s="309"/>
      <c r="AU72" s="309"/>
      <c r="AV72" s="309"/>
      <c r="AW72" s="309"/>
    </row>
    <row r="73" spans="15:4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309"/>
      <c r="AV73" s="309"/>
      <c r="AW73" s="309"/>
    </row>
    <row r="74" spans="15:49">
      <c r="O74" s="309"/>
      <c r="P74" s="309"/>
      <c r="Q74" s="309"/>
      <c r="R74" s="309"/>
      <c r="S74" s="309"/>
      <c r="T74" s="309"/>
      <c r="U74" s="309"/>
      <c r="V74" s="309"/>
      <c r="W74" s="309"/>
      <c r="X74" s="309"/>
      <c r="Y74" s="309"/>
      <c r="Z74" s="309"/>
      <c r="AA74" s="309"/>
      <c r="AB74" s="309"/>
      <c r="AC74" s="309"/>
      <c r="AD74" s="309"/>
      <c r="AE74" s="309"/>
      <c r="AF74" s="309"/>
      <c r="AG74" s="309"/>
      <c r="AH74" s="309"/>
      <c r="AI74" s="309"/>
      <c r="AJ74" s="309"/>
      <c r="AK74" s="309"/>
      <c r="AL74" s="309"/>
      <c r="AM74" s="309"/>
      <c r="AN74" s="309"/>
      <c r="AO74" s="309"/>
      <c r="AP74" s="309"/>
      <c r="AQ74" s="309"/>
      <c r="AR74" s="309"/>
      <c r="AS74" s="309"/>
      <c r="AT74" s="309"/>
      <c r="AU74" s="309"/>
      <c r="AV74" s="309"/>
      <c r="AW74" s="309"/>
    </row>
    <row r="75" spans="15:4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309"/>
      <c r="AN75" s="309"/>
      <c r="AO75" s="309"/>
      <c r="AP75" s="309"/>
      <c r="AQ75" s="309"/>
      <c r="AR75" s="309"/>
      <c r="AS75" s="309"/>
      <c r="AT75" s="309"/>
      <c r="AU75" s="309"/>
      <c r="AV75" s="309"/>
      <c r="AW75" s="309"/>
    </row>
    <row r="76" spans="15:4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c r="AM76" s="309"/>
      <c r="AN76" s="309"/>
      <c r="AO76" s="309"/>
      <c r="AP76" s="309"/>
      <c r="AQ76" s="309"/>
      <c r="AR76" s="309"/>
      <c r="AS76" s="309"/>
      <c r="AT76" s="309"/>
      <c r="AU76" s="309"/>
      <c r="AV76" s="309"/>
      <c r="AW76" s="309"/>
    </row>
    <row r="77" spans="15:49">
      <c r="O77" s="309"/>
      <c r="P77" s="309"/>
      <c r="Q77" s="309"/>
      <c r="R77" s="309"/>
      <c r="S77" s="309"/>
      <c r="T77" s="309"/>
      <c r="U77" s="309"/>
      <c r="V77" s="309"/>
      <c r="W77" s="309"/>
      <c r="X77" s="309"/>
      <c r="Y77" s="309"/>
      <c r="Z77" s="309"/>
      <c r="AA77" s="309"/>
      <c r="AB77" s="309"/>
      <c r="AC77" s="309"/>
      <c r="AD77" s="309"/>
      <c r="AE77" s="309"/>
      <c r="AF77" s="309"/>
      <c r="AG77" s="309"/>
      <c r="AH77" s="309"/>
      <c r="AI77" s="309"/>
      <c r="AJ77" s="309"/>
      <c r="AK77" s="309"/>
      <c r="AL77" s="309"/>
      <c r="AM77" s="309"/>
      <c r="AN77" s="309"/>
      <c r="AO77" s="309"/>
      <c r="AP77" s="309"/>
      <c r="AQ77" s="309"/>
      <c r="AR77" s="309"/>
      <c r="AS77" s="309"/>
      <c r="AT77" s="309"/>
      <c r="AU77" s="309"/>
      <c r="AV77" s="309"/>
      <c r="AW77" s="309"/>
    </row>
    <row r="78" spans="15:49">
      <c r="O78" s="309"/>
      <c r="P78" s="309"/>
      <c r="Q78" s="309"/>
      <c r="R78" s="309"/>
      <c r="S78" s="309"/>
      <c r="T78" s="309"/>
      <c r="U78" s="309"/>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309"/>
      <c r="AV78" s="309"/>
      <c r="AW78" s="309"/>
    </row>
  </sheetData>
  <mergeCells count="135">
    <mergeCell ref="A1:A4"/>
    <mergeCell ref="B1:H2"/>
    <mergeCell ref="I1:L1"/>
    <mergeCell ref="M1:N4"/>
    <mergeCell ref="I2:L2"/>
    <mergeCell ref="B3:H4"/>
    <mergeCell ref="I3:L3"/>
    <mergeCell ref="I4:L4"/>
    <mergeCell ref="P8:T8"/>
    <mergeCell ref="B9:F9"/>
    <mergeCell ref="K9:M9"/>
    <mergeCell ref="B10:F10"/>
    <mergeCell ref="K10:M10"/>
    <mergeCell ref="Q10:S10"/>
    <mergeCell ref="A5:N5"/>
    <mergeCell ref="A6:N6"/>
    <mergeCell ref="B7:N7"/>
    <mergeCell ref="B8:F8"/>
    <mergeCell ref="G8:I13"/>
    <mergeCell ref="J8:N8"/>
    <mergeCell ref="B11:F11"/>
    <mergeCell ref="K11:M11"/>
    <mergeCell ref="A14:A16"/>
    <mergeCell ref="B14:B16"/>
    <mergeCell ref="C14:C16"/>
    <mergeCell ref="D14:D16"/>
    <mergeCell ref="E14:E16"/>
    <mergeCell ref="F14:I15"/>
    <mergeCell ref="Q11:S11"/>
    <mergeCell ref="B12:F12"/>
    <mergeCell ref="K12:M12"/>
    <mergeCell ref="Q12:S12"/>
    <mergeCell ref="A13:F13"/>
    <mergeCell ref="K13:M13"/>
    <mergeCell ref="Q13:R13"/>
    <mergeCell ref="J14:K15"/>
    <mergeCell ref="L14:N14"/>
    <mergeCell ref="Q14:R14"/>
    <mergeCell ref="L15:L16"/>
    <mergeCell ref="M15:M16"/>
    <mergeCell ref="N15:N16"/>
    <mergeCell ref="Q15:R15"/>
    <mergeCell ref="Q16:R16"/>
    <mergeCell ref="N17:N18"/>
    <mergeCell ref="Q17:R17"/>
    <mergeCell ref="A19:A20"/>
    <mergeCell ref="C19:C20"/>
    <mergeCell ref="J19:J20"/>
    <mergeCell ref="K19:K20"/>
    <mergeCell ref="L19:L20"/>
    <mergeCell ref="M19:M20"/>
    <mergeCell ref="N19:N20"/>
    <mergeCell ref="A17:A18"/>
    <mergeCell ref="C17:C18"/>
    <mergeCell ref="J17:J18"/>
    <mergeCell ref="K17:K18"/>
    <mergeCell ref="L17:L18"/>
    <mergeCell ref="M17:M18"/>
    <mergeCell ref="N21:N22"/>
    <mergeCell ref="A23:A24"/>
    <mergeCell ref="C23:C24"/>
    <mergeCell ref="J23:J24"/>
    <mergeCell ref="K23:K24"/>
    <mergeCell ref="L23:L24"/>
    <mergeCell ref="M23:M24"/>
    <mergeCell ref="N23:N24"/>
    <mergeCell ref="A21:A22"/>
    <mergeCell ref="C21:C22"/>
    <mergeCell ref="J21:J22"/>
    <mergeCell ref="K21:K22"/>
    <mergeCell ref="L21:L22"/>
    <mergeCell ref="M21:M22"/>
    <mergeCell ref="N25:N26"/>
    <mergeCell ref="A27:A28"/>
    <mergeCell ref="C27:C28"/>
    <mergeCell ref="J27:J28"/>
    <mergeCell ref="K27:K28"/>
    <mergeCell ref="L27:L28"/>
    <mergeCell ref="M27:M28"/>
    <mergeCell ref="N27:N28"/>
    <mergeCell ref="A25:A26"/>
    <mergeCell ref="C25:C26"/>
    <mergeCell ref="J25:J26"/>
    <mergeCell ref="K25:K26"/>
    <mergeCell ref="L25:L26"/>
    <mergeCell ref="M25:M26"/>
    <mergeCell ref="N29:N30"/>
    <mergeCell ref="A31:A32"/>
    <mergeCell ref="C31:C32"/>
    <mergeCell ref="J31:J32"/>
    <mergeCell ref="K31:K32"/>
    <mergeCell ref="L31:L32"/>
    <mergeCell ref="M31:M32"/>
    <mergeCell ref="N31:N32"/>
    <mergeCell ref="A29:A30"/>
    <mergeCell ref="C29:C30"/>
    <mergeCell ref="J29:J30"/>
    <mergeCell ref="K29:K30"/>
    <mergeCell ref="L29:L30"/>
    <mergeCell ref="M29:M30"/>
    <mergeCell ref="N33:N34"/>
    <mergeCell ref="A35:A36"/>
    <mergeCell ref="C35:C36"/>
    <mergeCell ref="J35:J36"/>
    <mergeCell ref="K35:K36"/>
    <mergeCell ref="L35:L36"/>
    <mergeCell ref="M35:M36"/>
    <mergeCell ref="N35:N36"/>
    <mergeCell ref="A33:A34"/>
    <mergeCell ref="C33:C34"/>
    <mergeCell ref="J33:J34"/>
    <mergeCell ref="K33:K34"/>
    <mergeCell ref="L33:L34"/>
    <mergeCell ref="M33:M34"/>
    <mergeCell ref="A43:A44"/>
    <mergeCell ref="B43:D44"/>
    <mergeCell ref="E43:G44"/>
    <mergeCell ref="J43:N43"/>
    <mergeCell ref="J44:N44"/>
    <mergeCell ref="A45:I47"/>
    <mergeCell ref="J45:N47"/>
    <mergeCell ref="N37:N38"/>
    <mergeCell ref="B40:D40"/>
    <mergeCell ref="E40:H40"/>
    <mergeCell ref="J40:N40"/>
    <mergeCell ref="A41:A42"/>
    <mergeCell ref="B41:D42"/>
    <mergeCell ref="E41:G42"/>
    <mergeCell ref="J41:N42"/>
    <mergeCell ref="A37:A38"/>
    <mergeCell ref="C37:C38"/>
    <mergeCell ref="J37:J38"/>
    <mergeCell ref="K37:K38"/>
    <mergeCell ref="L37:L38"/>
    <mergeCell ref="M37:M38"/>
  </mergeCells>
  <pageMargins left="0.70866141732283472" right="0.70866141732283472" top="0.55118110236220474" bottom="0.55118110236220474" header="0.31496062992125984" footer="0.31496062992125984"/>
  <pageSetup paperSize="124" scale="47" orientation="landscape" r:id="rId1"/>
  <drawing r:id="rId2"/>
  <legacyDrawing r:id="rId3"/>
  <oleObjects>
    <mc:AlternateContent xmlns:mc="http://schemas.openxmlformats.org/markup-compatibility/2006">
      <mc:Choice Requires="x14">
        <oleObject shapeId="3073" r:id="rId4">
          <objectPr defaultSize="0" autoPict="0" r:id="rId5">
            <anchor moveWithCells="1" sizeWithCells="1">
              <from>
                <xdr:col>0</xdr:col>
                <xdr:colOff>600075</xdr:colOff>
                <xdr:row>0</xdr:row>
                <xdr:rowOff>114300</xdr:rowOff>
              </from>
              <to>
                <xdr:col>0</xdr:col>
                <xdr:colOff>4314825</xdr:colOff>
                <xdr:row>3</xdr:row>
                <xdr:rowOff>76200</xdr:rowOff>
              </to>
            </anchor>
          </objectPr>
        </oleObject>
      </mc:Choice>
      <mc:Fallback>
        <oleObject shapeId="3073" r:id="rId4"/>
      </mc:Fallback>
    </mc:AlternateContent>
    <mc:AlternateContent xmlns:mc="http://schemas.openxmlformats.org/markup-compatibility/2006">
      <mc:Choice Requires="x14">
        <oleObject shapeId="3074" r:id="rId6">
          <objectPr defaultSize="0" autoPict="0" r:id="rId5">
            <anchor moveWithCells="1" sizeWithCells="1">
              <from>
                <xdr:col>0</xdr:col>
                <xdr:colOff>419100</xdr:colOff>
                <xdr:row>0</xdr:row>
                <xdr:rowOff>76200</xdr:rowOff>
              </from>
              <to>
                <xdr:col>0</xdr:col>
                <xdr:colOff>4438650</xdr:colOff>
                <xdr:row>3</xdr:row>
                <xdr:rowOff>161925</xdr:rowOff>
              </to>
            </anchor>
          </objectPr>
        </oleObject>
      </mc:Choice>
      <mc:Fallback>
        <oleObject shapeId="307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C57" sqref="C57"/>
    </sheetView>
  </sheetViews>
  <sheetFormatPr baseColWidth="10" defaultColWidth="10.7109375" defaultRowHeight="15"/>
  <cols>
    <col min="1" max="1" width="36.42578125" style="9" customWidth="1"/>
    <col min="2" max="2" width="38.42578125" style="9" customWidth="1"/>
    <col min="3" max="3" width="32.42578125" style="9" customWidth="1"/>
    <col min="4" max="7" width="10.7109375" style="9"/>
    <col min="8" max="8" width="14" style="9" bestFit="1" customWidth="1"/>
    <col min="9" max="10" width="13" style="9" bestFit="1" customWidth="1"/>
    <col min="11" max="16384" width="10.7109375" style="9"/>
  </cols>
  <sheetData>
    <row r="1" spans="1:3" ht="44.25" customHeight="1">
      <c r="A1" s="23" t="s">
        <v>26</v>
      </c>
      <c r="B1" s="23" t="s">
        <v>25</v>
      </c>
      <c r="C1" s="23" t="s">
        <v>24</v>
      </c>
    </row>
    <row r="2" spans="1:3" ht="75">
      <c r="A2" s="24" t="s">
        <v>309</v>
      </c>
      <c r="B2" s="25" t="s">
        <v>310</v>
      </c>
      <c r="C2" s="26">
        <v>60678100</v>
      </c>
    </row>
    <row r="3" spans="1:3" ht="75">
      <c r="A3" s="24" t="s">
        <v>309</v>
      </c>
      <c r="B3" s="27" t="s">
        <v>310</v>
      </c>
      <c r="C3" s="26">
        <v>305345670</v>
      </c>
    </row>
    <row r="4" spans="1:3" ht="120">
      <c r="A4" s="24" t="s">
        <v>311</v>
      </c>
      <c r="B4" s="28" t="s">
        <v>312</v>
      </c>
      <c r="C4" s="29">
        <v>20300000</v>
      </c>
    </row>
    <row r="5" spans="1:3" ht="165">
      <c r="A5" s="30" t="s">
        <v>313</v>
      </c>
      <c r="B5" s="31" t="s">
        <v>314</v>
      </c>
      <c r="C5" s="29">
        <v>75000000</v>
      </c>
    </row>
    <row r="6" spans="1:3" ht="120">
      <c r="A6" s="30" t="s">
        <v>315</v>
      </c>
      <c r="B6" s="32" t="s">
        <v>316</v>
      </c>
      <c r="C6" s="29">
        <v>29750000</v>
      </c>
    </row>
    <row r="7" spans="1:3" ht="120">
      <c r="A7" s="30" t="s">
        <v>317</v>
      </c>
      <c r="B7" s="31" t="s">
        <v>318</v>
      </c>
      <c r="C7" s="29">
        <v>20300000</v>
      </c>
    </row>
    <row r="8" spans="1:3" ht="120">
      <c r="A8" s="30" t="s">
        <v>319</v>
      </c>
      <c r="B8" s="33" t="s">
        <v>320</v>
      </c>
      <c r="C8" s="29">
        <v>21250000</v>
      </c>
    </row>
    <row r="9" spans="1:3" ht="120">
      <c r="A9" s="30" t="s">
        <v>321</v>
      </c>
      <c r="B9" s="33" t="s">
        <v>322</v>
      </c>
      <c r="C9" s="29">
        <v>9666666</v>
      </c>
    </row>
    <row r="10" spans="1:3" ht="120">
      <c r="A10" s="30" t="s">
        <v>323</v>
      </c>
      <c r="B10" s="33" t="s">
        <v>324</v>
      </c>
      <c r="C10" s="29">
        <v>28333333</v>
      </c>
    </row>
    <row r="11" spans="1:3" ht="105">
      <c r="A11" s="30" t="s">
        <v>325</v>
      </c>
      <c r="B11" s="33" t="s">
        <v>326</v>
      </c>
      <c r="C11" s="29">
        <v>100000000</v>
      </c>
    </row>
    <row r="12" spans="1:3" ht="120">
      <c r="A12" s="30" t="s">
        <v>327</v>
      </c>
      <c r="B12" s="33" t="s">
        <v>328</v>
      </c>
      <c r="C12" s="29">
        <v>18270000</v>
      </c>
    </row>
    <row r="13" spans="1:3" ht="120">
      <c r="A13" s="30" t="s">
        <v>329</v>
      </c>
      <c r="B13" s="33" t="s">
        <v>330</v>
      </c>
      <c r="C13" s="29">
        <v>21250000</v>
      </c>
    </row>
    <row r="14" spans="1:3" ht="120">
      <c r="A14" s="30" t="s">
        <v>331</v>
      </c>
      <c r="B14" s="33" t="s">
        <v>332</v>
      </c>
      <c r="C14" s="29">
        <v>14500000</v>
      </c>
    </row>
    <row r="15" spans="1:3" ht="120">
      <c r="A15" s="30" t="s">
        <v>333</v>
      </c>
      <c r="B15" s="33" t="s">
        <v>334</v>
      </c>
      <c r="C15" s="29">
        <v>11004666</v>
      </c>
    </row>
    <row r="16" spans="1:3" ht="120">
      <c r="A16" s="30" t="s">
        <v>335</v>
      </c>
      <c r="B16" s="33" t="s">
        <v>336</v>
      </c>
      <c r="C16" s="29">
        <v>8350000</v>
      </c>
    </row>
    <row r="17" spans="1:10" ht="120">
      <c r="A17" s="30" t="s">
        <v>337</v>
      </c>
      <c r="B17" s="33" t="s">
        <v>338</v>
      </c>
      <c r="C17" s="29">
        <v>16300000</v>
      </c>
    </row>
    <row r="18" spans="1:10" ht="120">
      <c r="A18" s="30" t="s">
        <v>339</v>
      </c>
      <c r="B18" s="33" t="s">
        <v>340</v>
      </c>
      <c r="C18" s="29">
        <v>14500000</v>
      </c>
    </row>
    <row r="19" spans="1:10" ht="120">
      <c r="A19" s="30" t="s">
        <v>341</v>
      </c>
      <c r="B19" s="33" t="s">
        <v>342</v>
      </c>
      <c r="C19" s="29">
        <v>24243533</v>
      </c>
    </row>
    <row r="20" spans="1:10" ht="120">
      <c r="A20" s="30" t="s">
        <v>343</v>
      </c>
      <c r="B20" s="33" t="s">
        <v>344</v>
      </c>
      <c r="C20" s="29">
        <v>5000000</v>
      </c>
    </row>
    <row r="21" spans="1:10" ht="135">
      <c r="A21" s="30" t="s">
        <v>345</v>
      </c>
      <c r="B21" s="33" t="s">
        <v>346</v>
      </c>
      <c r="C21" s="29">
        <v>75000000</v>
      </c>
    </row>
    <row r="22" spans="1:10" ht="120">
      <c r="A22" s="30" t="s">
        <v>347</v>
      </c>
      <c r="B22" s="33" t="s">
        <v>348</v>
      </c>
      <c r="C22" s="29">
        <v>13905500</v>
      </c>
    </row>
    <row r="23" spans="1:10" ht="120">
      <c r="A23" s="30" t="s">
        <v>349</v>
      </c>
      <c r="B23" s="33" t="s">
        <v>350</v>
      </c>
      <c r="C23" s="29">
        <v>17848000</v>
      </c>
    </row>
    <row r="24" spans="1:10" ht="120">
      <c r="A24" s="30" t="s">
        <v>351</v>
      </c>
      <c r="B24" s="33" t="s">
        <v>352</v>
      </c>
      <c r="C24" s="29">
        <v>14400000</v>
      </c>
    </row>
    <row r="25" spans="1:10" ht="120">
      <c r="A25" s="30" t="s">
        <v>353</v>
      </c>
      <c r="B25" s="33" t="s">
        <v>354</v>
      </c>
      <c r="C25" s="29">
        <v>10708000</v>
      </c>
    </row>
    <row r="26" spans="1:10" ht="120">
      <c r="A26" s="30" t="s">
        <v>355</v>
      </c>
      <c r="B26" s="33" t="s">
        <v>356</v>
      </c>
      <c r="C26" s="29">
        <v>10708000</v>
      </c>
    </row>
    <row r="27" spans="1:10" ht="120">
      <c r="A27" s="30" t="s">
        <v>357</v>
      </c>
      <c r="B27" s="33" t="s">
        <v>358</v>
      </c>
      <c r="C27" s="29">
        <v>18600000</v>
      </c>
    </row>
    <row r="28" spans="1:10" ht="120">
      <c r="A28" s="24" t="s">
        <v>359</v>
      </c>
      <c r="B28" s="28" t="s">
        <v>360</v>
      </c>
      <c r="C28" s="34">
        <v>67857336</v>
      </c>
    </row>
    <row r="29" spans="1:10" ht="120">
      <c r="A29" s="24" t="s">
        <v>361</v>
      </c>
      <c r="B29" s="28" t="s">
        <v>362</v>
      </c>
      <c r="C29" s="34">
        <v>67101556</v>
      </c>
      <c r="H29" s="35">
        <f>+C29</f>
        <v>67101556</v>
      </c>
      <c r="I29" s="35">
        <f>+C28</f>
        <v>67857336</v>
      </c>
      <c r="J29" s="35">
        <f>+C30</f>
        <v>16122625</v>
      </c>
    </row>
    <row r="30" spans="1:10" ht="75">
      <c r="A30" s="24" t="s">
        <v>363</v>
      </c>
      <c r="B30" s="28" t="s">
        <v>364</v>
      </c>
      <c r="C30" s="34">
        <v>16122625</v>
      </c>
      <c r="H30" s="35">
        <f>SUM(H29:J29)</f>
        <v>151081517</v>
      </c>
    </row>
    <row r="31" spans="1:10">
      <c r="C31" s="36">
        <f>SUM(C2:C30)</f>
        <v>1116292985</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1"/>
  <sheetViews>
    <sheetView topLeftCell="C52" zoomScale="110" zoomScaleNormal="110" zoomScalePageLayoutView="60" workbookViewId="0">
      <selection activeCell="O53" sqref="O53:O54"/>
    </sheetView>
  </sheetViews>
  <sheetFormatPr baseColWidth="10" defaultColWidth="14.42578125" defaultRowHeight="15"/>
  <cols>
    <col min="1" max="1" width="67.28515625" style="2" customWidth="1"/>
    <col min="2" max="2" width="8.7109375" style="2" customWidth="1"/>
    <col min="3" max="3" width="14.7109375" style="123" customWidth="1"/>
    <col min="4" max="4" width="9.140625" style="2" customWidth="1"/>
    <col min="5" max="5" width="20" style="124" customWidth="1"/>
    <col min="6" max="6" width="19.42578125" style="124" customWidth="1"/>
    <col min="7" max="7" width="8" style="2" customWidth="1"/>
    <col min="8" max="8" width="10.7109375" style="2" customWidth="1"/>
    <col min="9" max="9" width="8.7109375" style="2" customWidth="1"/>
    <col min="10" max="10" width="12.140625" style="125" customWidth="1"/>
    <col min="11" max="11" width="17.5703125" style="125" customWidth="1"/>
    <col min="12" max="12" width="10.85546875" style="2" customWidth="1"/>
    <col min="13" max="13" width="14" style="2" customWidth="1"/>
    <col min="14" max="14" width="13" style="2" customWidth="1"/>
    <col min="15" max="15" width="29.5703125" style="2" customWidth="1"/>
    <col min="16" max="16" width="24.42578125" style="2" customWidth="1"/>
    <col min="17" max="17" width="30.85546875" style="2" customWidth="1"/>
    <col min="18" max="18" width="21.140625" style="2" customWidth="1"/>
    <col min="19" max="19" width="38.5703125" style="2" customWidth="1"/>
    <col min="20" max="20" width="14.42578125" style="2" hidden="1" customWidth="1"/>
    <col min="21" max="21" width="27.85546875" style="2" customWidth="1"/>
    <col min="22" max="22" width="25.5703125" style="2" customWidth="1"/>
    <col min="23" max="24" width="14.42578125" style="2"/>
    <col min="25" max="25" width="19.42578125" style="2" customWidth="1"/>
    <col min="26" max="26" width="14.42578125" style="2"/>
    <col min="27" max="27" width="34.42578125" style="2" customWidth="1"/>
    <col min="28" max="28" width="17.5703125" style="2" customWidth="1"/>
    <col min="29" max="29" width="18.140625" style="2" customWidth="1"/>
    <col min="30" max="30" width="28" style="2" customWidth="1"/>
    <col min="31" max="31" width="19.42578125" style="2" customWidth="1"/>
    <col min="32" max="16384" width="14.42578125" style="2"/>
  </cols>
  <sheetData>
    <row r="1" spans="1:25" ht="15.75">
      <c r="A1" s="651"/>
      <c r="B1" s="654" t="s">
        <v>726</v>
      </c>
      <c r="C1" s="655"/>
      <c r="D1" s="655"/>
      <c r="E1" s="655"/>
      <c r="F1" s="655"/>
      <c r="G1" s="655"/>
      <c r="H1" s="656"/>
      <c r="I1" s="625" t="s">
        <v>727</v>
      </c>
      <c r="J1" s="626"/>
      <c r="K1" s="626"/>
      <c r="L1" s="627"/>
      <c r="M1" s="660"/>
      <c r="N1" s="661"/>
      <c r="O1" s="57"/>
    </row>
    <row r="2" spans="1:25" ht="15.75">
      <c r="A2" s="652"/>
      <c r="B2" s="657"/>
      <c r="C2" s="658"/>
      <c r="D2" s="658"/>
      <c r="E2" s="658"/>
      <c r="F2" s="658"/>
      <c r="G2" s="658"/>
      <c r="H2" s="659"/>
      <c r="I2" s="625" t="s">
        <v>728</v>
      </c>
      <c r="J2" s="626"/>
      <c r="K2" s="626"/>
      <c r="L2" s="627"/>
      <c r="M2" s="662"/>
      <c r="N2" s="663"/>
      <c r="O2" s="57"/>
    </row>
    <row r="3" spans="1:25" ht="15.75">
      <c r="A3" s="652"/>
      <c r="B3" s="654" t="s">
        <v>729</v>
      </c>
      <c r="C3" s="655"/>
      <c r="D3" s="655"/>
      <c r="E3" s="655"/>
      <c r="F3" s="655"/>
      <c r="G3" s="655"/>
      <c r="H3" s="656"/>
      <c r="I3" s="625" t="s">
        <v>730</v>
      </c>
      <c r="J3" s="626"/>
      <c r="K3" s="626"/>
      <c r="L3" s="627"/>
      <c r="M3" s="662"/>
      <c r="N3" s="663"/>
      <c r="O3" s="57"/>
    </row>
    <row r="4" spans="1:25" ht="15.75">
      <c r="A4" s="653"/>
      <c r="B4" s="657"/>
      <c r="C4" s="658"/>
      <c r="D4" s="658"/>
      <c r="E4" s="658"/>
      <c r="F4" s="658"/>
      <c r="G4" s="658"/>
      <c r="H4" s="659"/>
      <c r="I4" s="625" t="s">
        <v>731</v>
      </c>
      <c r="J4" s="626"/>
      <c r="K4" s="626"/>
      <c r="L4" s="627"/>
      <c r="M4" s="664"/>
      <c r="N4" s="665"/>
      <c r="O4" s="57"/>
    </row>
    <row r="5" spans="1:25" ht="15.75">
      <c r="A5" s="624"/>
      <c r="B5" s="624"/>
      <c r="C5" s="624"/>
      <c r="D5" s="624"/>
      <c r="E5" s="624"/>
      <c r="F5" s="624"/>
      <c r="G5" s="624"/>
      <c r="H5" s="624"/>
      <c r="I5" s="624"/>
      <c r="J5" s="624"/>
      <c r="K5" s="624"/>
      <c r="L5" s="624"/>
      <c r="M5" s="624"/>
      <c r="N5" s="624"/>
      <c r="O5" s="57"/>
    </row>
    <row r="6" spans="1:25" ht="15.75">
      <c r="A6" s="625" t="s">
        <v>708</v>
      </c>
      <c r="B6" s="626"/>
      <c r="C6" s="626"/>
      <c r="D6" s="626"/>
      <c r="E6" s="626"/>
      <c r="F6" s="626"/>
      <c r="G6" s="626"/>
      <c r="H6" s="626"/>
      <c r="I6" s="626"/>
      <c r="J6" s="626"/>
      <c r="K6" s="626"/>
      <c r="L6" s="626"/>
      <c r="M6" s="626"/>
      <c r="N6" s="627"/>
      <c r="O6" s="57"/>
    </row>
    <row r="7" spans="1:25" ht="15.75">
      <c r="A7" s="58" t="s">
        <v>709</v>
      </c>
      <c r="B7" s="628" t="s">
        <v>175</v>
      </c>
      <c r="C7" s="629"/>
      <c r="D7" s="629"/>
      <c r="E7" s="629"/>
      <c r="F7" s="629"/>
      <c r="G7" s="629"/>
      <c r="H7" s="629"/>
      <c r="I7" s="629"/>
      <c r="J7" s="629"/>
      <c r="K7" s="629"/>
      <c r="L7" s="629"/>
      <c r="M7" s="629"/>
      <c r="N7" s="629"/>
    </row>
    <row r="8" spans="1:25" ht="15.75">
      <c r="A8" s="59" t="s">
        <v>74</v>
      </c>
      <c r="B8" s="630" t="s">
        <v>138</v>
      </c>
      <c r="C8" s="631"/>
      <c r="D8" s="631"/>
      <c r="E8" s="631"/>
      <c r="F8" s="632"/>
      <c r="G8" s="633" t="s">
        <v>710</v>
      </c>
      <c r="H8" s="634"/>
      <c r="I8" s="635"/>
      <c r="J8" s="642" t="s">
        <v>28</v>
      </c>
      <c r="K8" s="643"/>
      <c r="L8" s="643"/>
      <c r="M8" s="643"/>
      <c r="N8" s="644"/>
      <c r="O8" s="60"/>
      <c r="Q8" s="674"/>
      <c r="R8" s="674"/>
      <c r="S8" s="674"/>
      <c r="T8" s="674"/>
      <c r="U8" s="674"/>
    </row>
    <row r="9" spans="1:25" ht="15.75">
      <c r="A9" s="61" t="s">
        <v>27</v>
      </c>
      <c r="B9" s="631" t="s">
        <v>176</v>
      </c>
      <c r="C9" s="631"/>
      <c r="D9" s="631"/>
      <c r="E9" s="631"/>
      <c r="F9" s="632"/>
      <c r="G9" s="636"/>
      <c r="H9" s="637"/>
      <c r="I9" s="638"/>
      <c r="J9" s="23" t="s">
        <v>26</v>
      </c>
      <c r="K9" s="675" t="s">
        <v>25</v>
      </c>
      <c r="L9" s="675"/>
      <c r="M9" s="675"/>
      <c r="N9" s="62" t="s">
        <v>24</v>
      </c>
      <c r="O9" s="60"/>
      <c r="Q9" s="63"/>
      <c r="R9" s="63"/>
      <c r="S9" s="63"/>
      <c r="T9" s="63"/>
      <c r="U9" s="63"/>
    </row>
    <row r="10" spans="1:25" ht="15.75">
      <c r="A10" s="64" t="s">
        <v>23</v>
      </c>
      <c r="B10" s="645" t="s">
        <v>177</v>
      </c>
      <c r="C10" s="646"/>
      <c r="D10" s="646"/>
      <c r="E10" s="646"/>
      <c r="F10" s="647"/>
      <c r="G10" s="636"/>
      <c r="H10" s="637"/>
      <c r="I10" s="638"/>
      <c r="J10" s="65"/>
      <c r="K10" s="676"/>
      <c r="L10" s="677"/>
      <c r="M10" s="678"/>
      <c r="O10" s="60"/>
      <c r="Q10" s="66"/>
      <c r="R10" s="679"/>
      <c r="S10" s="679"/>
      <c r="T10" s="679"/>
      <c r="U10" s="66"/>
      <c r="W10" s="67"/>
      <c r="X10" s="67"/>
    </row>
    <row r="11" spans="1:25" ht="15.75">
      <c r="A11" s="68" t="s">
        <v>178</v>
      </c>
      <c r="B11" s="645" t="s">
        <v>179</v>
      </c>
      <c r="C11" s="646"/>
      <c r="D11" s="646"/>
      <c r="E11" s="646"/>
      <c r="F11" s="647"/>
      <c r="G11" s="636"/>
      <c r="H11" s="637"/>
      <c r="I11" s="638"/>
      <c r="J11" s="69"/>
      <c r="K11" s="648"/>
      <c r="L11" s="649"/>
      <c r="M11" s="650"/>
      <c r="N11" s="70"/>
      <c r="O11" s="60"/>
      <c r="Q11" s="71"/>
      <c r="R11" s="666"/>
      <c r="S11" s="666"/>
      <c r="T11" s="666"/>
      <c r="U11" s="72"/>
      <c r="W11" s="73"/>
      <c r="X11" s="74"/>
      <c r="Y11" s="75"/>
    </row>
    <row r="12" spans="1:25" ht="15.75">
      <c r="A12" s="76" t="s">
        <v>21</v>
      </c>
      <c r="B12" s="667">
        <v>2020730010010</v>
      </c>
      <c r="C12" s="668"/>
      <c r="D12" s="668"/>
      <c r="E12" s="668"/>
      <c r="F12" s="669"/>
      <c r="G12" s="636"/>
      <c r="H12" s="637"/>
      <c r="I12" s="638"/>
      <c r="J12" s="77"/>
      <c r="K12" s="670"/>
      <c r="L12" s="671"/>
      <c r="M12" s="672"/>
      <c r="N12" s="70"/>
      <c r="O12" s="60"/>
      <c r="Q12" s="71"/>
      <c r="R12" s="666"/>
      <c r="S12" s="666"/>
      <c r="T12" s="666"/>
      <c r="U12" s="72"/>
      <c r="W12" s="73"/>
      <c r="X12" s="74"/>
      <c r="Y12" s="75"/>
    </row>
    <row r="13" spans="1:25" ht="15.75">
      <c r="A13" s="673" t="s">
        <v>180</v>
      </c>
      <c r="B13" s="673"/>
      <c r="C13" s="673"/>
      <c r="D13" s="673"/>
      <c r="E13" s="673"/>
      <c r="F13" s="673"/>
      <c r="G13" s="639"/>
      <c r="H13" s="640"/>
      <c r="I13" s="641"/>
      <c r="J13" s="69"/>
      <c r="K13" s="670"/>
      <c r="L13" s="671"/>
      <c r="M13" s="672"/>
      <c r="N13" s="78"/>
      <c r="O13" s="60"/>
      <c r="Q13" s="79"/>
      <c r="R13" s="666"/>
      <c r="S13" s="666"/>
      <c r="T13" s="80"/>
      <c r="U13" s="72"/>
      <c r="V13" s="81"/>
      <c r="W13" s="73"/>
      <c r="X13" s="74"/>
      <c r="Y13" s="75"/>
    </row>
    <row r="14" spans="1:25" ht="15.75">
      <c r="A14" s="683" t="s">
        <v>20</v>
      </c>
      <c r="B14" s="684" t="s">
        <v>146</v>
      </c>
      <c r="C14" s="685" t="s">
        <v>19</v>
      </c>
      <c r="D14" s="680" t="s">
        <v>18</v>
      </c>
      <c r="E14" s="686" t="s">
        <v>181</v>
      </c>
      <c r="F14" s="680" t="s">
        <v>182</v>
      </c>
      <c r="G14" s="680"/>
      <c r="H14" s="680"/>
      <c r="I14" s="680"/>
      <c r="J14" s="680" t="s">
        <v>17</v>
      </c>
      <c r="K14" s="680"/>
      <c r="L14" s="681" t="s">
        <v>16</v>
      </c>
      <c r="M14" s="681"/>
      <c r="N14" s="681"/>
      <c r="Q14" s="82"/>
      <c r="R14" s="682"/>
      <c r="S14" s="682"/>
      <c r="U14" s="72"/>
      <c r="W14" s="73"/>
      <c r="X14" s="74"/>
      <c r="Y14" s="75"/>
    </row>
    <row r="15" spans="1:25">
      <c r="A15" s="683"/>
      <c r="B15" s="680"/>
      <c r="C15" s="685"/>
      <c r="D15" s="680"/>
      <c r="E15" s="686"/>
      <c r="F15" s="680"/>
      <c r="G15" s="680"/>
      <c r="H15" s="680"/>
      <c r="I15" s="680"/>
      <c r="J15" s="680"/>
      <c r="K15" s="680"/>
      <c r="L15" s="680" t="s">
        <v>15</v>
      </c>
      <c r="M15" s="680" t="s">
        <v>14</v>
      </c>
      <c r="N15" s="683" t="s">
        <v>13</v>
      </c>
      <c r="Q15" s="81"/>
      <c r="R15" s="682"/>
      <c r="S15" s="682"/>
      <c r="U15" s="74"/>
      <c r="W15" s="73"/>
      <c r="X15" s="74"/>
      <c r="Y15" s="75"/>
    </row>
    <row r="16" spans="1:25" ht="25.5" customHeight="1">
      <c r="A16" s="683"/>
      <c r="B16" s="680"/>
      <c r="C16" s="685"/>
      <c r="D16" s="680"/>
      <c r="E16" s="686"/>
      <c r="F16" s="83" t="s">
        <v>12</v>
      </c>
      <c r="G16" s="84" t="s">
        <v>11</v>
      </c>
      <c r="H16" s="84" t="s">
        <v>10</v>
      </c>
      <c r="I16" s="85" t="s">
        <v>183</v>
      </c>
      <c r="J16" s="84" t="s">
        <v>9</v>
      </c>
      <c r="K16" s="86" t="s">
        <v>8</v>
      </c>
      <c r="L16" s="680"/>
      <c r="M16" s="680"/>
      <c r="N16" s="683"/>
      <c r="Q16" s="81"/>
      <c r="R16" s="682"/>
      <c r="S16" s="682"/>
      <c r="U16" s="74"/>
      <c r="W16" s="73"/>
      <c r="X16" s="74"/>
      <c r="Y16" s="75"/>
    </row>
    <row r="17" spans="1:25" ht="36" customHeight="1">
      <c r="A17" s="688" t="s">
        <v>184</v>
      </c>
      <c r="B17" s="84" t="s">
        <v>2</v>
      </c>
      <c r="C17" s="688" t="s">
        <v>185</v>
      </c>
      <c r="D17" s="87">
        <v>500</v>
      </c>
      <c r="E17" s="88">
        <f>+F17</f>
        <v>170000000</v>
      </c>
      <c r="F17" s="88">
        <v>170000000</v>
      </c>
      <c r="G17" s="89">
        <v>0</v>
      </c>
      <c r="H17" s="89">
        <v>0</v>
      </c>
      <c r="I17" s="89">
        <v>0</v>
      </c>
      <c r="J17" s="689">
        <v>44927</v>
      </c>
      <c r="K17" s="689">
        <v>45291</v>
      </c>
      <c r="L17" s="690">
        <f>D18/D17</f>
        <v>0</v>
      </c>
      <c r="M17" s="690">
        <f>E18/E17</f>
        <v>0</v>
      </c>
      <c r="N17" s="687">
        <v>0</v>
      </c>
      <c r="Q17" s="81"/>
      <c r="R17" s="682"/>
      <c r="S17" s="682"/>
      <c r="U17" s="72"/>
      <c r="W17" s="73"/>
      <c r="X17" s="74"/>
      <c r="Y17" s="75"/>
    </row>
    <row r="18" spans="1:25" ht="33.75" customHeight="1">
      <c r="A18" s="688"/>
      <c r="B18" s="84" t="s">
        <v>1</v>
      </c>
      <c r="C18" s="688"/>
      <c r="D18" s="87">
        <v>0</v>
      </c>
      <c r="E18" s="88"/>
      <c r="F18" s="88"/>
      <c r="G18" s="89">
        <v>0</v>
      </c>
      <c r="H18" s="89">
        <v>0</v>
      </c>
      <c r="I18" s="89">
        <v>0</v>
      </c>
      <c r="J18" s="689"/>
      <c r="K18" s="689"/>
      <c r="L18" s="690"/>
      <c r="M18" s="690"/>
      <c r="N18" s="687"/>
      <c r="U18" s="90"/>
      <c r="W18" s="73"/>
      <c r="X18" s="74"/>
      <c r="Y18" s="75"/>
    </row>
    <row r="19" spans="1:25" ht="23.25" customHeight="1">
      <c r="A19" s="688" t="s">
        <v>186</v>
      </c>
      <c r="B19" s="84" t="s">
        <v>2</v>
      </c>
      <c r="C19" s="688" t="s">
        <v>187</v>
      </c>
      <c r="D19" s="87">
        <v>40</v>
      </c>
      <c r="E19" s="88">
        <f>+F19</f>
        <v>284684770</v>
      </c>
      <c r="F19" s="88">
        <v>284684770</v>
      </c>
      <c r="G19" s="89">
        <v>0</v>
      </c>
      <c r="H19" s="89">
        <v>0</v>
      </c>
      <c r="I19" s="89">
        <v>0</v>
      </c>
      <c r="J19" s="689">
        <f>+J17</f>
        <v>44927</v>
      </c>
      <c r="K19" s="689">
        <f>+K17</f>
        <v>45291</v>
      </c>
      <c r="L19" s="690">
        <f>D20/D19</f>
        <v>0</v>
      </c>
      <c r="M19" s="690">
        <f>E20/E19</f>
        <v>0</v>
      </c>
      <c r="N19" s="687">
        <v>0</v>
      </c>
      <c r="U19" s="90"/>
      <c r="W19" s="73"/>
      <c r="X19" s="74"/>
      <c r="Y19" s="75"/>
    </row>
    <row r="20" spans="1:25" ht="20.25" customHeight="1">
      <c r="A20" s="688"/>
      <c r="B20" s="84" t="s">
        <v>1</v>
      </c>
      <c r="C20" s="688"/>
      <c r="D20" s="87">
        <v>0</v>
      </c>
      <c r="E20" s="88"/>
      <c r="F20" s="88"/>
      <c r="G20" s="89">
        <v>0</v>
      </c>
      <c r="H20" s="89">
        <v>0</v>
      </c>
      <c r="I20" s="89">
        <v>0</v>
      </c>
      <c r="J20" s="689"/>
      <c r="K20" s="689"/>
      <c r="L20" s="690"/>
      <c r="M20" s="690"/>
      <c r="N20" s="687"/>
      <c r="U20" s="90"/>
      <c r="W20" s="73"/>
      <c r="X20" s="74"/>
      <c r="Y20" s="75"/>
    </row>
    <row r="21" spans="1:25" ht="18" customHeight="1">
      <c r="A21" s="691" t="s">
        <v>188</v>
      </c>
      <c r="B21" s="84" t="s">
        <v>2</v>
      </c>
      <c r="C21" s="688" t="s">
        <v>189</v>
      </c>
      <c r="D21" s="87">
        <v>100</v>
      </c>
      <c r="E21" s="88">
        <f>+F21</f>
        <v>95000000</v>
      </c>
      <c r="F21" s="88">
        <v>95000000</v>
      </c>
      <c r="G21" s="89">
        <v>0</v>
      </c>
      <c r="H21" s="89">
        <v>0</v>
      </c>
      <c r="I21" s="89">
        <v>0</v>
      </c>
      <c r="J21" s="689">
        <f t="shared" ref="J21:K21" si="0">+J19</f>
        <v>44927</v>
      </c>
      <c r="K21" s="689">
        <f t="shared" si="0"/>
        <v>45291</v>
      </c>
      <c r="L21" s="690">
        <f>D22/D21</f>
        <v>1</v>
      </c>
      <c r="M21" s="690">
        <f>F22/E21</f>
        <v>0.4464315789473684</v>
      </c>
      <c r="N21" s="687">
        <f>L21*L21/M21</f>
        <v>2.2399849095753459</v>
      </c>
      <c r="U21" s="90"/>
    </row>
    <row r="22" spans="1:25" ht="45" customHeight="1">
      <c r="A22" s="691"/>
      <c r="B22" s="84" t="s">
        <v>1</v>
      </c>
      <c r="C22" s="688"/>
      <c r="D22" s="7">
        <v>100</v>
      </c>
      <c r="E22" s="91">
        <f>+F22+I22</f>
        <v>42411000</v>
      </c>
      <c r="F22" s="88">
        <v>42411000</v>
      </c>
      <c r="G22" s="89">
        <v>0</v>
      </c>
      <c r="H22" s="89">
        <v>0</v>
      </c>
      <c r="I22" s="89">
        <v>0</v>
      </c>
      <c r="J22" s="689"/>
      <c r="K22" s="689"/>
      <c r="L22" s="690"/>
      <c r="M22" s="690"/>
      <c r="N22" s="687"/>
      <c r="Y22" s="75"/>
    </row>
    <row r="23" spans="1:25" ht="15.75">
      <c r="A23" s="688" t="s">
        <v>190</v>
      </c>
      <c r="B23" s="84" t="s">
        <v>2</v>
      </c>
      <c r="C23" s="688" t="s">
        <v>191</v>
      </c>
      <c r="D23" s="92">
        <v>1</v>
      </c>
      <c r="E23" s="88">
        <f>+F23</f>
        <v>515672268</v>
      </c>
      <c r="F23" s="88">
        <v>515672268</v>
      </c>
      <c r="G23" s="89">
        <v>0</v>
      </c>
      <c r="H23" s="89">
        <v>0</v>
      </c>
      <c r="I23" s="89">
        <v>0</v>
      </c>
      <c r="J23" s="689">
        <f t="shared" ref="J23:K23" si="1">+J21</f>
        <v>44927</v>
      </c>
      <c r="K23" s="689">
        <f t="shared" si="1"/>
        <v>45291</v>
      </c>
      <c r="L23" s="690">
        <f>D24/D23</f>
        <v>1</v>
      </c>
      <c r="M23" s="690">
        <f>E24/E23</f>
        <v>0.17119303378943776</v>
      </c>
      <c r="N23" s="687">
        <v>0</v>
      </c>
    </row>
    <row r="24" spans="1:25" ht="34.5" customHeight="1">
      <c r="A24" s="688"/>
      <c r="B24" s="84" t="s">
        <v>1</v>
      </c>
      <c r="C24" s="688"/>
      <c r="D24" s="92">
        <v>1</v>
      </c>
      <c r="E24" s="88">
        <f>+F24</f>
        <v>88279500</v>
      </c>
      <c r="F24" s="88">
        <v>88279500</v>
      </c>
      <c r="G24" s="89">
        <v>0</v>
      </c>
      <c r="H24" s="89">
        <v>0</v>
      </c>
      <c r="I24" s="89">
        <v>0</v>
      </c>
      <c r="J24" s="689"/>
      <c r="K24" s="689"/>
      <c r="L24" s="690"/>
      <c r="M24" s="690"/>
      <c r="N24" s="687"/>
    </row>
    <row r="25" spans="1:25" ht="18.75" customHeight="1">
      <c r="A25" s="688" t="s">
        <v>192</v>
      </c>
      <c r="B25" s="84" t="s">
        <v>2</v>
      </c>
      <c r="C25" s="688" t="s">
        <v>193</v>
      </c>
      <c r="D25" s="92">
        <v>1</v>
      </c>
      <c r="E25" s="88">
        <f>+F25</f>
        <v>910000000</v>
      </c>
      <c r="F25" s="88">
        <v>910000000</v>
      </c>
      <c r="G25" s="89">
        <v>0</v>
      </c>
      <c r="H25" s="89">
        <v>0</v>
      </c>
      <c r="I25" s="89">
        <v>0</v>
      </c>
      <c r="J25" s="689">
        <f t="shared" ref="J25:K25" si="2">+J23</f>
        <v>44927</v>
      </c>
      <c r="K25" s="689">
        <f t="shared" si="2"/>
        <v>45291</v>
      </c>
      <c r="L25" s="690">
        <f>D26/D25</f>
        <v>1</v>
      </c>
      <c r="M25" s="690">
        <f>E26/E25</f>
        <v>0.68264798021978024</v>
      </c>
      <c r="N25" s="687">
        <f>L25*L25/M25</f>
        <v>1.4648838478626238</v>
      </c>
    </row>
    <row r="26" spans="1:25" ht="24" customHeight="1">
      <c r="A26" s="688"/>
      <c r="B26" s="84" t="s">
        <v>1</v>
      </c>
      <c r="C26" s="688"/>
      <c r="D26" s="92">
        <v>1</v>
      </c>
      <c r="E26" s="88">
        <f>+F26</f>
        <v>621209662</v>
      </c>
      <c r="F26" s="88">
        <v>621209662</v>
      </c>
      <c r="G26" s="89">
        <v>0</v>
      </c>
      <c r="H26" s="89">
        <v>0</v>
      </c>
      <c r="I26" s="89">
        <v>0</v>
      </c>
      <c r="J26" s="689"/>
      <c r="K26" s="689"/>
      <c r="L26" s="690"/>
      <c r="M26" s="690"/>
      <c r="N26" s="687"/>
    </row>
    <row r="27" spans="1:25" ht="15.75">
      <c r="A27" s="691" t="s">
        <v>194</v>
      </c>
      <c r="B27" s="84" t="s">
        <v>2</v>
      </c>
      <c r="C27" s="688" t="s">
        <v>195</v>
      </c>
      <c r="D27" s="92">
        <v>1</v>
      </c>
      <c r="E27" s="88">
        <v>72000000</v>
      </c>
      <c r="F27" s="88">
        <v>72000000</v>
      </c>
      <c r="G27" s="89">
        <v>0</v>
      </c>
      <c r="H27" s="89">
        <v>0</v>
      </c>
      <c r="I27" s="89">
        <v>0</v>
      </c>
      <c r="J27" s="689">
        <f t="shared" ref="J27:K27" si="3">+J25</f>
        <v>44927</v>
      </c>
      <c r="K27" s="689">
        <f t="shared" si="3"/>
        <v>45291</v>
      </c>
      <c r="L27" s="690">
        <f>D28/D27</f>
        <v>1</v>
      </c>
      <c r="M27" s="690">
        <f>E28/E27</f>
        <v>0.61736111111111114</v>
      </c>
      <c r="N27" s="687">
        <f>L27*L27/M27</f>
        <v>1.6197975253093362</v>
      </c>
    </row>
    <row r="28" spans="1:25" ht="15.75">
      <c r="A28" s="691"/>
      <c r="B28" s="84" t="s">
        <v>1</v>
      </c>
      <c r="C28" s="688"/>
      <c r="D28" s="92">
        <v>1</v>
      </c>
      <c r="E28" s="88">
        <v>44450000</v>
      </c>
      <c r="F28" s="88">
        <v>44450000</v>
      </c>
      <c r="G28" s="89">
        <v>0</v>
      </c>
      <c r="H28" s="89">
        <v>0</v>
      </c>
      <c r="I28" s="89">
        <v>0</v>
      </c>
      <c r="J28" s="689"/>
      <c r="K28" s="689"/>
      <c r="L28" s="690"/>
      <c r="M28" s="690"/>
      <c r="N28" s="687"/>
    </row>
    <row r="29" spans="1:25" ht="15.75">
      <c r="A29" s="688" t="s">
        <v>196</v>
      </c>
      <c r="B29" s="84" t="s">
        <v>2</v>
      </c>
      <c r="C29" s="688" t="s">
        <v>197</v>
      </c>
      <c r="D29" s="92">
        <v>1</v>
      </c>
      <c r="E29" s="88">
        <v>95000000</v>
      </c>
      <c r="F29" s="88">
        <v>95000000</v>
      </c>
      <c r="G29" s="89">
        <v>0</v>
      </c>
      <c r="H29" s="89">
        <v>0</v>
      </c>
      <c r="I29" s="89">
        <v>0</v>
      </c>
      <c r="J29" s="689">
        <f t="shared" ref="J29:K29" si="4">+J27</f>
        <v>44927</v>
      </c>
      <c r="K29" s="689">
        <f t="shared" si="4"/>
        <v>45291</v>
      </c>
      <c r="L29" s="690">
        <f>D30/D29</f>
        <v>1</v>
      </c>
      <c r="M29" s="690">
        <f>E30/E29</f>
        <v>0.9171473684210526</v>
      </c>
      <c r="N29" s="687">
        <v>0</v>
      </c>
      <c r="O29" s="624"/>
    </row>
    <row r="30" spans="1:25" ht="36.75" customHeight="1">
      <c r="A30" s="688"/>
      <c r="B30" s="84" t="s">
        <v>1</v>
      </c>
      <c r="C30" s="688"/>
      <c r="D30" s="92">
        <v>1</v>
      </c>
      <c r="E30" s="93">
        <f>+F30</f>
        <v>87129000</v>
      </c>
      <c r="F30" s="93">
        <v>87129000</v>
      </c>
      <c r="G30" s="89">
        <v>0</v>
      </c>
      <c r="H30" s="89">
        <v>0</v>
      </c>
      <c r="I30" s="89">
        <v>0</v>
      </c>
      <c r="J30" s="689"/>
      <c r="K30" s="689"/>
      <c r="L30" s="690"/>
      <c r="M30" s="690"/>
      <c r="N30" s="687"/>
      <c r="O30" s="624"/>
    </row>
    <row r="31" spans="1:25" ht="15.75">
      <c r="A31" s="692" t="s">
        <v>198</v>
      </c>
      <c r="B31" s="94" t="s">
        <v>2</v>
      </c>
      <c r="C31" s="692" t="s">
        <v>199</v>
      </c>
      <c r="D31" s="95">
        <v>1</v>
      </c>
      <c r="E31" s="96">
        <f>+F31</f>
        <v>37000000</v>
      </c>
      <c r="F31" s="96">
        <v>37000000</v>
      </c>
      <c r="G31" s="89">
        <v>0</v>
      </c>
      <c r="H31" s="89">
        <v>0</v>
      </c>
      <c r="I31" s="89">
        <v>0</v>
      </c>
      <c r="J31" s="689">
        <f t="shared" ref="J31:K31" si="5">+J29</f>
        <v>44927</v>
      </c>
      <c r="K31" s="689">
        <f t="shared" si="5"/>
        <v>45291</v>
      </c>
      <c r="L31" s="690">
        <f>D32/D31</f>
        <v>0</v>
      </c>
      <c r="M31" s="690">
        <f>E32/E31</f>
        <v>0</v>
      </c>
      <c r="N31" s="687">
        <v>0</v>
      </c>
    </row>
    <row r="32" spans="1:25" ht="35.25" customHeight="1">
      <c r="A32" s="692"/>
      <c r="B32" s="94" t="s">
        <v>1</v>
      </c>
      <c r="C32" s="692"/>
      <c r="D32" s="95">
        <v>0</v>
      </c>
      <c r="E32" s="96"/>
      <c r="F32" s="96"/>
      <c r="G32" s="89">
        <v>0</v>
      </c>
      <c r="H32" s="89">
        <v>0</v>
      </c>
      <c r="I32" s="89">
        <v>0</v>
      </c>
      <c r="J32" s="689"/>
      <c r="K32" s="689"/>
      <c r="L32" s="690"/>
      <c r="M32" s="690"/>
      <c r="N32" s="687"/>
    </row>
    <row r="33" spans="1:15" ht="15.75">
      <c r="A33" s="688" t="s">
        <v>200</v>
      </c>
      <c r="B33" s="84" t="s">
        <v>2</v>
      </c>
      <c r="C33" s="688" t="s">
        <v>201</v>
      </c>
      <c r="D33" s="92">
        <v>1</v>
      </c>
      <c r="E33" s="88">
        <f>+F33</f>
        <v>35000000</v>
      </c>
      <c r="F33" s="88">
        <v>35000000</v>
      </c>
      <c r="G33" s="89">
        <v>0</v>
      </c>
      <c r="H33" s="89">
        <v>0</v>
      </c>
      <c r="I33" s="89">
        <v>0</v>
      </c>
      <c r="J33" s="689">
        <f t="shared" ref="J33:K33" si="6">+J31</f>
        <v>44927</v>
      </c>
      <c r="K33" s="689">
        <f t="shared" si="6"/>
        <v>45291</v>
      </c>
      <c r="L33" s="690">
        <f>D34/D33</f>
        <v>1</v>
      </c>
      <c r="M33" s="690">
        <f>E34/E33</f>
        <v>0.33400000000000002</v>
      </c>
      <c r="N33" s="687">
        <v>0</v>
      </c>
    </row>
    <row r="34" spans="1:15" ht="26.25" customHeight="1">
      <c r="A34" s="688"/>
      <c r="B34" s="84" t="s">
        <v>1</v>
      </c>
      <c r="C34" s="688"/>
      <c r="D34" s="92">
        <v>1</v>
      </c>
      <c r="E34" s="88">
        <v>11690000</v>
      </c>
      <c r="F34" s="88">
        <v>11690000</v>
      </c>
      <c r="G34" s="89">
        <v>0</v>
      </c>
      <c r="H34" s="89">
        <v>0</v>
      </c>
      <c r="I34" s="89">
        <v>0</v>
      </c>
      <c r="J34" s="689"/>
      <c r="K34" s="689"/>
      <c r="L34" s="690"/>
      <c r="M34" s="690"/>
      <c r="N34" s="687"/>
    </row>
    <row r="35" spans="1:15" ht="15.75">
      <c r="A35" s="688" t="s">
        <v>202</v>
      </c>
      <c r="B35" s="84" t="s">
        <v>2</v>
      </c>
      <c r="C35" s="688" t="s">
        <v>203</v>
      </c>
      <c r="D35" s="92">
        <v>50</v>
      </c>
      <c r="E35" s="88">
        <f>+F35</f>
        <v>35000000</v>
      </c>
      <c r="F35" s="88">
        <v>35000000</v>
      </c>
      <c r="G35" s="89">
        <v>0</v>
      </c>
      <c r="H35" s="89">
        <v>0</v>
      </c>
      <c r="I35" s="89">
        <v>0</v>
      </c>
      <c r="J35" s="689">
        <f t="shared" ref="J35:K35" si="7">+J33</f>
        <v>44927</v>
      </c>
      <c r="K35" s="689">
        <f t="shared" si="7"/>
        <v>45291</v>
      </c>
      <c r="L35" s="690">
        <v>1</v>
      </c>
      <c r="M35" s="690">
        <f>E36/E35</f>
        <v>0.72717237142857138</v>
      </c>
      <c r="N35" s="687">
        <f>L35*L35/M35</f>
        <v>1.3751897614529045</v>
      </c>
    </row>
    <row r="36" spans="1:15" ht="35.25" customHeight="1">
      <c r="A36" s="688"/>
      <c r="B36" s="84" t="s">
        <v>1</v>
      </c>
      <c r="C36" s="688"/>
      <c r="D36" s="92">
        <v>75</v>
      </c>
      <c r="E36" s="93">
        <f>+F36</f>
        <v>25451033</v>
      </c>
      <c r="F36" s="93">
        <v>25451033</v>
      </c>
      <c r="G36" s="89">
        <v>0</v>
      </c>
      <c r="H36" s="89">
        <v>0</v>
      </c>
      <c r="I36" s="89">
        <v>0</v>
      </c>
      <c r="J36" s="689"/>
      <c r="K36" s="689"/>
      <c r="L36" s="690"/>
      <c r="M36" s="690"/>
      <c r="N36" s="687"/>
    </row>
    <row r="37" spans="1:15" ht="15.75">
      <c r="A37" s="688" t="s">
        <v>204</v>
      </c>
      <c r="B37" s="84" t="s">
        <v>2</v>
      </c>
      <c r="C37" s="688" t="s">
        <v>205</v>
      </c>
      <c r="D37" s="92">
        <v>1</v>
      </c>
      <c r="E37" s="88">
        <v>36000000</v>
      </c>
      <c r="F37" s="88">
        <v>36000000</v>
      </c>
      <c r="G37" s="89">
        <v>0</v>
      </c>
      <c r="H37" s="89">
        <v>0</v>
      </c>
      <c r="I37" s="89">
        <v>0</v>
      </c>
      <c r="J37" s="689">
        <f t="shared" ref="J37:K37" si="8">+J35</f>
        <v>44927</v>
      </c>
      <c r="K37" s="689">
        <f t="shared" si="8"/>
        <v>45291</v>
      </c>
      <c r="L37" s="690">
        <f>D38/D37</f>
        <v>0</v>
      </c>
      <c r="M37" s="690">
        <f>E38/E37</f>
        <v>0</v>
      </c>
      <c r="N37" s="687">
        <v>0</v>
      </c>
    </row>
    <row r="38" spans="1:15" ht="24" customHeight="1">
      <c r="A38" s="688"/>
      <c r="B38" s="84" t="s">
        <v>1</v>
      </c>
      <c r="C38" s="688"/>
      <c r="D38" s="8">
        <v>0</v>
      </c>
      <c r="E38" s="93">
        <v>0</v>
      </c>
      <c r="F38" s="93">
        <v>0</v>
      </c>
      <c r="G38" s="89">
        <v>0</v>
      </c>
      <c r="H38" s="89">
        <v>0</v>
      </c>
      <c r="I38" s="89">
        <v>0</v>
      </c>
      <c r="J38" s="689"/>
      <c r="K38" s="689"/>
      <c r="L38" s="690"/>
      <c r="M38" s="690"/>
      <c r="N38" s="687"/>
    </row>
    <row r="39" spans="1:15" ht="15.75">
      <c r="A39" s="688" t="s">
        <v>206</v>
      </c>
      <c r="B39" s="84" t="s">
        <v>2</v>
      </c>
      <c r="C39" s="688" t="s">
        <v>207</v>
      </c>
      <c r="D39" s="92">
        <v>126</v>
      </c>
      <c r="E39" s="93">
        <v>180000000</v>
      </c>
      <c r="F39" s="93">
        <v>180000000</v>
      </c>
      <c r="G39" s="89">
        <v>0</v>
      </c>
      <c r="H39" s="89">
        <v>0</v>
      </c>
      <c r="I39" s="89">
        <v>0</v>
      </c>
      <c r="J39" s="689">
        <f>+J43</f>
        <v>44927</v>
      </c>
      <c r="K39" s="689">
        <f>+K43</f>
        <v>45291</v>
      </c>
      <c r="L39" s="690">
        <v>1</v>
      </c>
      <c r="M39" s="690">
        <f>E40/E39</f>
        <v>0.53176036666666671</v>
      </c>
      <c r="N39" s="687">
        <f>L39*L39/M39</f>
        <v>1.8805463187647617</v>
      </c>
    </row>
    <row r="40" spans="1:15" ht="15.75">
      <c r="A40" s="688"/>
      <c r="B40" s="84" t="s">
        <v>1</v>
      </c>
      <c r="C40" s="688"/>
      <c r="D40" s="8">
        <v>132</v>
      </c>
      <c r="E40" s="93">
        <f>+F40</f>
        <v>95716866</v>
      </c>
      <c r="F40" s="93">
        <v>95716866</v>
      </c>
      <c r="G40" s="89">
        <v>0</v>
      </c>
      <c r="H40" s="89">
        <v>0</v>
      </c>
      <c r="I40" s="89">
        <v>0</v>
      </c>
      <c r="J40" s="689"/>
      <c r="K40" s="689"/>
      <c r="L40" s="690"/>
      <c r="M40" s="690"/>
      <c r="N40" s="687"/>
    </row>
    <row r="41" spans="1:15" ht="15.75">
      <c r="A41" s="688" t="s">
        <v>208</v>
      </c>
      <c r="B41" s="84" t="s">
        <v>2</v>
      </c>
      <c r="C41" s="688" t="s">
        <v>209</v>
      </c>
      <c r="D41" s="87">
        <v>2</v>
      </c>
      <c r="E41" s="88">
        <f>+F41</f>
        <v>126000000</v>
      </c>
      <c r="F41" s="88">
        <v>126000000</v>
      </c>
      <c r="G41" s="89">
        <v>0</v>
      </c>
      <c r="H41" s="89">
        <v>0</v>
      </c>
      <c r="I41" s="89">
        <v>0</v>
      </c>
      <c r="J41" s="689">
        <f>+J49</f>
        <v>44927</v>
      </c>
      <c r="K41" s="689">
        <f>+K49</f>
        <v>45291</v>
      </c>
      <c r="L41" s="690">
        <f>D42/D41</f>
        <v>1</v>
      </c>
      <c r="M41" s="690">
        <f>E42/E41</f>
        <v>0.58888888888888891</v>
      </c>
      <c r="N41" s="687">
        <v>0</v>
      </c>
      <c r="O41" s="693"/>
    </row>
    <row r="42" spans="1:15" ht="15.75">
      <c r="A42" s="688"/>
      <c r="B42" s="84" t="s">
        <v>1</v>
      </c>
      <c r="C42" s="688"/>
      <c r="D42" s="92">
        <v>2</v>
      </c>
      <c r="E42" s="88">
        <v>74200000</v>
      </c>
      <c r="F42" s="88">
        <v>74200000</v>
      </c>
      <c r="G42" s="89">
        <v>0</v>
      </c>
      <c r="H42" s="89">
        <v>0</v>
      </c>
      <c r="I42" s="89">
        <v>0</v>
      </c>
      <c r="J42" s="689"/>
      <c r="K42" s="689"/>
      <c r="L42" s="690"/>
      <c r="M42" s="690"/>
      <c r="N42" s="687"/>
      <c r="O42" s="693"/>
    </row>
    <row r="43" spans="1:15" ht="15.75">
      <c r="A43" s="692" t="s">
        <v>210</v>
      </c>
      <c r="B43" s="94" t="s">
        <v>2</v>
      </c>
      <c r="C43" s="692" t="s">
        <v>199</v>
      </c>
      <c r="D43" s="95">
        <v>1</v>
      </c>
      <c r="E43" s="96">
        <f>+F43</f>
        <v>176000000</v>
      </c>
      <c r="F43" s="96">
        <v>176000000</v>
      </c>
      <c r="G43" s="89">
        <v>0</v>
      </c>
      <c r="H43" s="89">
        <v>0</v>
      </c>
      <c r="I43" s="89">
        <v>0</v>
      </c>
      <c r="J43" s="689">
        <f>+J47</f>
        <v>44927</v>
      </c>
      <c r="K43" s="689">
        <f>+K47</f>
        <v>45291</v>
      </c>
      <c r="L43" s="690">
        <f>D44/D43</f>
        <v>1</v>
      </c>
      <c r="M43" s="690">
        <f>E44/E43</f>
        <v>0.47559090909090906</v>
      </c>
      <c r="N43" s="687">
        <v>0</v>
      </c>
    </row>
    <row r="44" spans="1:15" ht="15.75">
      <c r="A44" s="692"/>
      <c r="B44" s="94" t="s">
        <v>1</v>
      </c>
      <c r="C44" s="692"/>
      <c r="D44" s="95">
        <v>1</v>
      </c>
      <c r="E44" s="96">
        <f>+F44</f>
        <v>83704000</v>
      </c>
      <c r="F44" s="96">
        <v>83704000</v>
      </c>
      <c r="G44" s="89">
        <v>0</v>
      </c>
      <c r="H44" s="89">
        <v>0</v>
      </c>
      <c r="I44" s="89">
        <v>0</v>
      </c>
      <c r="J44" s="689"/>
      <c r="K44" s="689"/>
      <c r="L44" s="690"/>
      <c r="M44" s="690"/>
      <c r="N44" s="687"/>
    </row>
    <row r="45" spans="1:15" ht="15.75">
      <c r="A45" s="692" t="s">
        <v>211</v>
      </c>
      <c r="B45" s="94" t="s">
        <v>2</v>
      </c>
      <c r="C45" s="692" t="s">
        <v>212</v>
      </c>
      <c r="D45" s="95">
        <v>1</v>
      </c>
      <c r="E45" s="96">
        <f>+F45</f>
        <v>83000000</v>
      </c>
      <c r="F45" s="96">
        <v>83000000</v>
      </c>
      <c r="G45" s="89">
        <v>0</v>
      </c>
      <c r="H45" s="89">
        <v>0</v>
      </c>
      <c r="I45" s="89">
        <v>0</v>
      </c>
      <c r="J45" s="689">
        <f>+J37</f>
        <v>44927</v>
      </c>
      <c r="K45" s="689">
        <f>+K37</f>
        <v>45291</v>
      </c>
      <c r="L45" s="690">
        <f>D46/D45</f>
        <v>1</v>
      </c>
      <c r="M45" s="690">
        <f>E46/E45</f>
        <v>0.79590361445783131</v>
      </c>
      <c r="N45" s="687">
        <f>L45*L45/M45</f>
        <v>1.2564335452618831</v>
      </c>
    </row>
    <row r="46" spans="1:15" ht="30" customHeight="1">
      <c r="A46" s="692"/>
      <c r="B46" s="94" t="s">
        <v>1</v>
      </c>
      <c r="C46" s="692"/>
      <c r="D46" s="95">
        <v>1</v>
      </c>
      <c r="E46" s="96">
        <f>+F46</f>
        <v>66060000</v>
      </c>
      <c r="F46" s="96">
        <v>66060000</v>
      </c>
      <c r="G46" s="89">
        <v>0</v>
      </c>
      <c r="H46" s="89">
        <v>0</v>
      </c>
      <c r="I46" s="89">
        <v>0</v>
      </c>
      <c r="J46" s="689"/>
      <c r="K46" s="689"/>
      <c r="L46" s="690"/>
      <c r="M46" s="690"/>
      <c r="N46" s="687"/>
    </row>
    <row r="47" spans="1:15" ht="26.25" customHeight="1">
      <c r="A47" s="692" t="s">
        <v>213</v>
      </c>
      <c r="B47" s="94" t="s">
        <v>2</v>
      </c>
      <c r="C47" s="692" t="s">
        <v>214</v>
      </c>
      <c r="D47" s="95">
        <v>5</v>
      </c>
      <c r="E47" s="96">
        <f>+F47</f>
        <v>35000000</v>
      </c>
      <c r="F47" s="96">
        <v>35000000</v>
      </c>
      <c r="G47" s="89">
        <v>0</v>
      </c>
      <c r="H47" s="89">
        <v>0</v>
      </c>
      <c r="I47" s="89">
        <v>0</v>
      </c>
      <c r="J47" s="689">
        <f t="shared" ref="J47:K47" si="9">+J45</f>
        <v>44927</v>
      </c>
      <c r="K47" s="689">
        <f t="shared" si="9"/>
        <v>45291</v>
      </c>
      <c r="L47" s="690">
        <f>D48/D47</f>
        <v>1.4</v>
      </c>
      <c r="M47" s="690">
        <f>E48/E47</f>
        <v>0</v>
      </c>
      <c r="N47" s="687">
        <v>0</v>
      </c>
    </row>
    <row r="48" spans="1:15" ht="30.75" customHeight="1">
      <c r="A48" s="692"/>
      <c r="B48" s="94" t="s">
        <v>1</v>
      </c>
      <c r="C48" s="692"/>
      <c r="D48" s="97">
        <v>7</v>
      </c>
      <c r="E48" s="96"/>
      <c r="F48" s="96"/>
      <c r="G48" s="89">
        <v>0</v>
      </c>
      <c r="H48" s="89">
        <v>0</v>
      </c>
      <c r="I48" s="89">
        <v>0</v>
      </c>
      <c r="J48" s="689"/>
      <c r="K48" s="689"/>
      <c r="L48" s="690"/>
      <c r="M48" s="690"/>
      <c r="N48" s="687"/>
    </row>
    <row r="49" spans="1:17" ht="15.75">
      <c r="A49" s="692" t="s">
        <v>215</v>
      </c>
      <c r="B49" s="94" t="s">
        <v>2</v>
      </c>
      <c r="C49" s="692" t="s">
        <v>199</v>
      </c>
      <c r="D49" s="97">
        <v>1</v>
      </c>
      <c r="E49" s="96">
        <f>+F49</f>
        <v>66000000</v>
      </c>
      <c r="F49" s="96">
        <v>66000000</v>
      </c>
      <c r="G49" s="89">
        <v>0</v>
      </c>
      <c r="H49" s="89">
        <v>0</v>
      </c>
      <c r="I49" s="89">
        <v>0</v>
      </c>
      <c r="J49" s="689">
        <f>+J53</f>
        <v>44927</v>
      </c>
      <c r="K49" s="689">
        <f>+K53</f>
        <v>45291</v>
      </c>
      <c r="L49" s="690">
        <f>D50/D49</f>
        <v>1</v>
      </c>
      <c r="M49" s="690">
        <f>E50/E49</f>
        <v>0.46133333333333332</v>
      </c>
      <c r="N49" s="687">
        <f>L49*L49/M49</f>
        <v>2.1676300578034682</v>
      </c>
    </row>
    <row r="50" spans="1:17" ht="15.75">
      <c r="A50" s="692"/>
      <c r="B50" s="94" t="s">
        <v>1</v>
      </c>
      <c r="C50" s="692"/>
      <c r="D50" s="97">
        <v>1</v>
      </c>
      <c r="E50" s="96">
        <f>+F50</f>
        <v>30448000</v>
      </c>
      <c r="F50" s="96">
        <v>30448000</v>
      </c>
      <c r="G50" s="89">
        <v>0</v>
      </c>
      <c r="H50" s="89">
        <v>0</v>
      </c>
      <c r="I50" s="89">
        <v>0</v>
      </c>
      <c r="J50" s="689"/>
      <c r="K50" s="689"/>
      <c r="L50" s="690"/>
      <c r="M50" s="690"/>
      <c r="N50" s="687"/>
    </row>
    <row r="51" spans="1:17" ht="15.75">
      <c r="A51" s="692" t="s">
        <v>216</v>
      </c>
      <c r="B51" s="94" t="s">
        <v>2</v>
      </c>
      <c r="C51" s="692" t="s">
        <v>217</v>
      </c>
      <c r="D51" s="97">
        <v>1</v>
      </c>
      <c r="E51" s="96">
        <f>+F51</f>
        <v>156000000</v>
      </c>
      <c r="F51" s="96">
        <v>156000000</v>
      </c>
      <c r="G51" s="89">
        <v>0</v>
      </c>
      <c r="H51" s="89">
        <v>0</v>
      </c>
      <c r="I51" s="89">
        <v>0</v>
      </c>
      <c r="J51" s="689">
        <f>+J39</f>
        <v>44927</v>
      </c>
      <c r="K51" s="689">
        <f>+K39</f>
        <v>45291</v>
      </c>
      <c r="L51" s="690">
        <f>D52/D51</f>
        <v>1</v>
      </c>
      <c r="M51" s="690">
        <f>E52/E51</f>
        <v>0</v>
      </c>
      <c r="N51" s="687">
        <v>0</v>
      </c>
      <c r="O51" s="694"/>
    </row>
    <row r="52" spans="1:17" ht="31.5" customHeight="1">
      <c r="A52" s="692"/>
      <c r="B52" s="94" t="s">
        <v>1</v>
      </c>
      <c r="C52" s="692"/>
      <c r="D52" s="97">
        <v>1</v>
      </c>
      <c r="E52" s="96">
        <f>+F52</f>
        <v>0</v>
      </c>
      <c r="F52" s="96">
        <v>0</v>
      </c>
      <c r="G52" s="89">
        <v>0</v>
      </c>
      <c r="H52" s="89">
        <v>0</v>
      </c>
      <c r="I52" s="89">
        <v>0</v>
      </c>
      <c r="J52" s="689"/>
      <c r="K52" s="689"/>
      <c r="L52" s="690"/>
      <c r="M52" s="690"/>
      <c r="N52" s="687"/>
      <c r="O52" s="694"/>
    </row>
    <row r="53" spans="1:17" ht="15.75">
      <c r="A53" s="688" t="s">
        <v>218</v>
      </c>
      <c r="B53" s="84" t="s">
        <v>2</v>
      </c>
      <c r="C53" s="688" t="s">
        <v>219</v>
      </c>
      <c r="D53" s="8">
        <v>30</v>
      </c>
      <c r="E53" s="88">
        <f>+F53</f>
        <v>54000000</v>
      </c>
      <c r="F53" s="88">
        <v>54000000</v>
      </c>
      <c r="G53" s="89">
        <v>0</v>
      </c>
      <c r="H53" s="89">
        <v>0</v>
      </c>
      <c r="I53" s="89">
        <v>0</v>
      </c>
      <c r="J53" s="689">
        <f>+J55</f>
        <v>44927</v>
      </c>
      <c r="K53" s="689">
        <f>+K55</f>
        <v>45291</v>
      </c>
      <c r="L53" s="690">
        <v>1</v>
      </c>
      <c r="M53" s="690">
        <f>E54/E53</f>
        <v>0.4</v>
      </c>
      <c r="N53" s="687">
        <f>L53*L53/M53</f>
        <v>2.5</v>
      </c>
      <c r="O53" s="624"/>
    </row>
    <row r="54" spans="1:17" ht="31.5" customHeight="1">
      <c r="A54" s="688"/>
      <c r="B54" s="84" t="s">
        <v>1</v>
      </c>
      <c r="C54" s="688"/>
      <c r="D54" s="8">
        <v>34</v>
      </c>
      <c r="E54" s="93">
        <v>21600000</v>
      </c>
      <c r="F54" s="93">
        <v>21600000</v>
      </c>
      <c r="G54" s="89">
        <v>0</v>
      </c>
      <c r="H54" s="89">
        <v>0</v>
      </c>
      <c r="I54" s="89">
        <v>0</v>
      </c>
      <c r="J54" s="689"/>
      <c r="K54" s="689"/>
      <c r="L54" s="690"/>
      <c r="M54" s="690"/>
      <c r="N54" s="687"/>
      <c r="O54" s="624"/>
      <c r="P54" s="98"/>
      <c r="Q54" s="99"/>
    </row>
    <row r="55" spans="1:17" ht="15.75">
      <c r="A55" s="692" t="s">
        <v>220</v>
      </c>
      <c r="B55" s="94" t="s">
        <v>2</v>
      </c>
      <c r="C55" s="692" t="s">
        <v>221</v>
      </c>
      <c r="D55" s="95">
        <v>1</v>
      </c>
      <c r="E55" s="96">
        <f>+F55</f>
        <v>96000000</v>
      </c>
      <c r="F55" s="96">
        <v>96000000</v>
      </c>
      <c r="G55" s="89">
        <v>0</v>
      </c>
      <c r="H55" s="89">
        <v>0</v>
      </c>
      <c r="I55" s="89">
        <v>0</v>
      </c>
      <c r="J55" s="689">
        <f>+J51</f>
        <v>44927</v>
      </c>
      <c r="K55" s="689">
        <f>+K51</f>
        <v>45291</v>
      </c>
      <c r="L55" s="690">
        <f>D56/D55</f>
        <v>1</v>
      </c>
      <c r="M55" s="690">
        <f>E56/E55</f>
        <v>0.66981250000000003</v>
      </c>
      <c r="N55" s="687">
        <f>L55*L55/M55</f>
        <v>1.492955118036764</v>
      </c>
    </row>
    <row r="56" spans="1:17" ht="15.75">
      <c r="A56" s="692"/>
      <c r="B56" s="94" t="s">
        <v>1</v>
      </c>
      <c r="C56" s="692"/>
      <c r="D56" s="95">
        <v>1</v>
      </c>
      <c r="E56" s="100">
        <v>64302000</v>
      </c>
      <c r="F56" s="100">
        <v>64302000</v>
      </c>
      <c r="G56" s="89">
        <v>0</v>
      </c>
      <c r="H56" s="89">
        <v>0</v>
      </c>
      <c r="I56" s="89">
        <v>0</v>
      </c>
      <c r="J56" s="689"/>
      <c r="K56" s="689"/>
      <c r="L56" s="690"/>
      <c r="M56" s="690"/>
      <c r="N56" s="687"/>
    </row>
    <row r="57" spans="1:17" ht="15.75">
      <c r="A57" s="683" t="s">
        <v>7</v>
      </c>
      <c r="B57" s="84" t="s">
        <v>2</v>
      </c>
      <c r="C57" s="688"/>
      <c r="D57" s="92"/>
      <c r="E57" s="101">
        <f>+E17+E19+E21+E23+E25+E27+E29+E31+E33+E35+E37+E39+E41+E43+E45+E47+E49+E51+E53+E55</f>
        <v>3257357038</v>
      </c>
      <c r="F57" s="101">
        <f>+F17+F19+F21+F23+F25+F27+F29+F31+F33+F35+F37+F45+F47+F43+F39+F51+F55+F53+F49+F41</f>
        <v>3257357038</v>
      </c>
      <c r="G57" s="89">
        <v>0</v>
      </c>
      <c r="H57" s="89">
        <v>0</v>
      </c>
      <c r="I57" s="89">
        <v>0</v>
      </c>
      <c r="J57" s="689"/>
      <c r="K57" s="689"/>
      <c r="L57" s="695"/>
      <c r="M57" s="695"/>
      <c r="N57" s="696"/>
    </row>
    <row r="58" spans="1:17" ht="15.75">
      <c r="A58" s="683"/>
      <c r="B58" s="84" t="s">
        <v>1</v>
      </c>
      <c r="C58" s="688"/>
      <c r="D58" s="92"/>
      <c r="E58" s="101">
        <f>+E18+E20+F22+E24+E26+E28+E30++E32+E34+E36+E38+E40+E42+E44+E46+E48+E50+E52+E54+E56</f>
        <v>1356651061</v>
      </c>
      <c r="F58" s="101"/>
      <c r="G58" s="89">
        <v>0</v>
      </c>
      <c r="H58" s="89">
        <v>0</v>
      </c>
      <c r="I58" s="89">
        <v>0</v>
      </c>
      <c r="J58" s="689"/>
      <c r="K58" s="689"/>
      <c r="L58" s="695"/>
      <c r="M58" s="695"/>
      <c r="N58" s="696"/>
    </row>
    <row r="59" spans="1:17" ht="15.75">
      <c r="A59" s="102">
        <f>+E17+E19+E23+E25+E27+E29+E31+E33+E35+E37</f>
        <v>2190357038</v>
      </c>
      <c r="B59" s="103"/>
      <c r="C59" s="104"/>
      <c r="D59" s="105"/>
      <c r="E59" s="106"/>
      <c r="F59" s="107"/>
      <c r="G59" s="108"/>
      <c r="H59" s="109"/>
      <c r="I59" s="110"/>
      <c r="J59" s="111"/>
      <c r="K59" s="112"/>
      <c r="L59" s="113"/>
      <c r="M59" s="113"/>
      <c r="N59" s="114"/>
    </row>
    <row r="60" spans="1:17" ht="15.75">
      <c r="A60" s="115" t="s">
        <v>6</v>
      </c>
      <c r="B60" s="710" t="s">
        <v>5</v>
      </c>
      <c r="C60" s="711"/>
      <c r="D60" s="712"/>
      <c r="E60" s="713" t="s">
        <v>4</v>
      </c>
      <c r="F60" s="714"/>
      <c r="G60" s="714"/>
      <c r="H60" s="714"/>
      <c r="I60" s="116"/>
      <c r="J60" s="715" t="s">
        <v>3</v>
      </c>
      <c r="K60" s="716"/>
      <c r="L60" s="716"/>
      <c r="M60" s="716"/>
      <c r="N60" s="716"/>
    </row>
    <row r="61" spans="1:17" ht="15.75">
      <c r="A61" s="636" t="s">
        <v>711</v>
      </c>
      <c r="B61" s="636" t="s">
        <v>712</v>
      </c>
      <c r="C61" s="637"/>
      <c r="D61" s="638"/>
      <c r="E61" s="717" t="s">
        <v>222</v>
      </c>
      <c r="F61" s="718"/>
      <c r="G61" s="719"/>
      <c r="H61" s="117" t="s">
        <v>2</v>
      </c>
      <c r="I61" s="118">
        <v>1</v>
      </c>
      <c r="J61" s="697" t="s">
        <v>223</v>
      </c>
      <c r="K61" s="697"/>
      <c r="L61" s="697"/>
      <c r="M61" s="697"/>
      <c r="N61" s="697"/>
    </row>
    <row r="62" spans="1:17" ht="15.75">
      <c r="A62" s="639"/>
      <c r="B62" s="639"/>
      <c r="C62" s="640"/>
      <c r="D62" s="641"/>
      <c r="E62" s="707"/>
      <c r="F62" s="708"/>
      <c r="G62" s="709"/>
      <c r="H62" s="84" t="s">
        <v>1</v>
      </c>
      <c r="I62" s="119">
        <v>1</v>
      </c>
      <c r="J62" s="697"/>
      <c r="K62" s="697"/>
      <c r="L62" s="697"/>
      <c r="M62" s="697"/>
      <c r="N62" s="697"/>
    </row>
    <row r="63" spans="1:17" ht="15.75">
      <c r="A63" s="697" t="s">
        <v>713</v>
      </c>
      <c r="B63" s="720" t="s">
        <v>714</v>
      </c>
      <c r="C63" s="721"/>
      <c r="D63" s="722"/>
      <c r="E63" s="720" t="s">
        <v>224</v>
      </c>
      <c r="F63" s="721"/>
      <c r="G63" s="722"/>
      <c r="H63" s="84" t="s">
        <v>2</v>
      </c>
      <c r="I63" s="119">
        <v>126</v>
      </c>
      <c r="J63" s="697"/>
      <c r="K63" s="697"/>
      <c r="L63" s="697"/>
      <c r="M63" s="697"/>
      <c r="N63" s="697"/>
    </row>
    <row r="64" spans="1:17" ht="15.75">
      <c r="A64" s="698"/>
      <c r="B64" s="723"/>
      <c r="C64" s="724"/>
      <c r="D64" s="725"/>
      <c r="E64" s="723"/>
      <c r="F64" s="724"/>
      <c r="G64" s="725"/>
      <c r="H64" s="84" t="s">
        <v>1</v>
      </c>
      <c r="I64" s="120">
        <v>132</v>
      </c>
      <c r="J64" s="697"/>
      <c r="K64" s="697"/>
      <c r="L64" s="697"/>
      <c r="M64" s="697"/>
      <c r="N64" s="697"/>
    </row>
    <row r="65" spans="1:50" ht="15.75">
      <c r="A65" s="697" t="s">
        <v>715</v>
      </c>
      <c r="B65" s="691" t="s">
        <v>716</v>
      </c>
      <c r="C65" s="691"/>
      <c r="D65" s="691"/>
      <c r="E65" s="691" t="s">
        <v>225</v>
      </c>
      <c r="F65" s="691"/>
      <c r="G65" s="691"/>
      <c r="H65" s="84" t="s">
        <v>2</v>
      </c>
      <c r="I65" s="119">
        <v>30</v>
      </c>
      <c r="J65" s="697"/>
      <c r="K65" s="697"/>
      <c r="L65" s="697"/>
      <c r="M65" s="697"/>
      <c r="N65" s="697"/>
    </row>
    <row r="66" spans="1:50" ht="15.75">
      <c r="A66" s="698"/>
      <c r="B66" s="691"/>
      <c r="C66" s="691"/>
      <c r="D66" s="691"/>
      <c r="E66" s="691"/>
      <c r="F66" s="691"/>
      <c r="G66" s="691"/>
      <c r="H66" s="84" t="s">
        <v>1</v>
      </c>
      <c r="I66" s="120">
        <v>30</v>
      </c>
      <c r="J66" s="697"/>
      <c r="K66" s="697"/>
      <c r="L66" s="697"/>
      <c r="M66" s="697"/>
      <c r="N66" s="697"/>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row>
    <row r="67" spans="1:50" ht="15.75">
      <c r="A67" s="697" t="s">
        <v>717</v>
      </c>
      <c r="B67" s="636" t="s">
        <v>718</v>
      </c>
      <c r="C67" s="699"/>
      <c r="D67" s="700"/>
      <c r="E67" s="704" t="s">
        <v>226</v>
      </c>
      <c r="F67" s="705"/>
      <c r="G67" s="706"/>
      <c r="H67" s="84" t="s">
        <v>2</v>
      </c>
      <c r="I67" s="120">
        <v>1</v>
      </c>
      <c r="J67" s="697"/>
      <c r="K67" s="697"/>
      <c r="L67" s="697"/>
      <c r="M67" s="697"/>
      <c r="N67" s="697"/>
    </row>
    <row r="68" spans="1:50" ht="15.75">
      <c r="A68" s="698"/>
      <c r="B68" s="701"/>
      <c r="C68" s="702"/>
      <c r="D68" s="703"/>
      <c r="E68" s="707"/>
      <c r="F68" s="708"/>
      <c r="G68" s="709"/>
      <c r="H68" s="84" t="s">
        <v>1</v>
      </c>
      <c r="I68" s="120">
        <v>1</v>
      </c>
      <c r="J68" s="697"/>
      <c r="K68" s="697"/>
      <c r="L68" s="697"/>
      <c r="M68" s="697"/>
      <c r="N68" s="697"/>
    </row>
    <row r="69" spans="1:50" ht="15.75">
      <c r="A69" s="697" t="s">
        <v>713</v>
      </c>
      <c r="B69" s="636" t="s">
        <v>719</v>
      </c>
      <c r="C69" s="699"/>
      <c r="D69" s="700"/>
      <c r="E69" s="726" t="s">
        <v>227</v>
      </c>
      <c r="F69" s="727"/>
      <c r="G69" s="728"/>
      <c r="H69" s="84" t="s">
        <v>2</v>
      </c>
      <c r="I69" s="120">
        <v>1</v>
      </c>
      <c r="J69" s="697"/>
      <c r="K69" s="697"/>
      <c r="L69" s="697"/>
      <c r="M69" s="697"/>
      <c r="N69" s="697"/>
    </row>
    <row r="70" spans="1:50" ht="15.75">
      <c r="A70" s="698"/>
      <c r="B70" s="701"/>
      <c r="C70" s="702"/>
      <c r="D70" s="703"/>
      <c r="E70" s="729"/>
      <c r="F70" s="730"/>
      <c r="G70" s="731"/>
      <c r="H70" s="84" t="s">
        <v>1</v>
      </c>
      <c r="I70" s="120">
        <v>1</v>
      </c>
      <c r="J70" s="697"/>
      <c r="K70" s="697"/>
      <c r="L70" s="697"/>
      <c r="M70" s="697"/>
      <c r="N70" s="697"/>
    </row>
    <row r="71" spans="1:50" ht="15.75">
      <c r="A71" s="697" t="s">
        <v>720</v>
      </c>
      <c r="B71" s="732" t="s">
        <v>721</v>
      </c>
      <c r="C71" s="755"/>
      <c r="D71" s="756"/>
      <c r="E71" s="726" t="s">
        <v>228</v>
      </c>
      <c r="F71" s="727"/>
      <c r="G71" s="728"/>
      <c r="H71" s="84" t="s">
        <v>2</v>
      </c>
      <c r="I71" s="120">
        <v>1</v>
      </c>
      <c r="J71" s="745" t="s">
        <v>229</v>
      </c>
      <c r="K71" s="746"/>
      <c r="L71" s="746"/>
      <c r="M71" s="746"/>
      <c r="N71" s="747"/>
    </row>
    <row r="72" spans="1:50" ht="15.75">
      <c r="A72" s="698"/>
      <c r="B72" s="741"/>
      <c r="C72" s="742"/>
      <c r="D72" s="743"/>
      <c r="E72" s="729"/>
      <c r="F72" s="730"/>
      <c r="G72" s="731"/>
      <c r="H72" s="84" t="s">
        <v>1</v>
      </c>
      <c r="I72" s="120">
        <v>0</v>
      </c>
      <c r="J72" s="748"/>
      <c r="K72" s="749"/>
      <c r="L72" s="749"/>
      <c r="M72" s="749"/>
      <c r="N72" s="750"/>
    </row>
    <row r="73" spans="1:50" ht="15.75">
      <c r="A73" s="697" t="s">
        <v>720</v>
      </c>
      <c r="B73" s="754" t="s">
        <v>722</v>
      </c>
      <c r="C73" s="755"/>
      <c r="D73" s="756"/>
      <c r="E73" s="726" t="s">
        <v>230</v>
      </c>
      <c r="F73" s="727"/>
      <c r="G73" s="728"/>
      <c r="H73" s="84" t="s">
        <v>2</v>
      </c>
      <c r="I73" s="120">
        <v>1</v>
      </c>
      <c r="J73" s="748"/>
      <c r="K73" s="749"/>
      <c r="L73" s="749"/>
      <c r="M73" s="749"/>
      <c r="N73" s="750"/>
    </row>
    <row r="74" spans="1:50" ht="15.75">
      <c r="A74" s="698"/>
      <c r="B74" s="741"/>
      <c r="C74" s="742"/>
      <c r="D74" s="743"/>
      <c r="E74" s="729"/>
      <c r="F74" s="730"/>
      <c r="G74" s="731"/>
      <c r="H74" s="84" t="s">
        <v>1</v>
      </c>
      <c r="I74" s="120">
        <v>1</v>
      </c>
      <c r="J74" s="748"/>
      <c r="K74" s="749"/>
      <c r="L74" s="749"/>
      <c r="M74" s="749"/>
      <c r="N74" s="750"/>
    </row>
    <row r="75" spans="1:50" ht="15.75">
      <c r="A75" s="697" t="s">
        <v>720</v>
      </c>
      <c r="B75" s="754" t="s">
        <v>723</v>
      </c>
      <c r="C75" s="755"/>
      <c r="D75" s="756"/>
      <c r="E75" s="726" t="s">
        <v>231</v>
      </c>
      <c r="F75" s="727"/>
      <c r="G75" s="728"/>
      <c r="H75" s="84" t="s">
        <v>2</v>
      </c>
      <c r="I75" s="120">
        <v>1</v>
      </c>
      <c r="J75" s="748"/>
      <c r="K75" s="749"/>
      <c r="L75" s="749"/>
      <c r="M75" s="749"/>
      <c r="N75" s="750"/>
    </row>
    <row r="76" spans="1:50" ht="15.75">
      <c r="A76" s="698"/>
      <c r="B76" s="741"/>
      <c r="C76" s="742"/>
      <c r="D76" s="743"/>
      <c r="E76" s="729"/>
      <c r="F76" s="730"/>
      <c r="G76" s="731"/>
      <c r="H76" s="84" t="s">
        <v>1</v>
      </c>
      <c r="I76" s="120">
        <v>1</v>
      </c>
      <c r="J76" s="751"/>
      <c r="K76" s="752"/>
      <c r="L76" s="752"/>
      <c r="M76" s="752"/>
      <c r="N76" s="753"/>
    </row>
    <row r="77" spans="1:50" ht="15.75">
      <c r="A77" s="697" t="s">
        <v>720</v>
      </c>
      <c r="B77" s="732" t="s">
        <v>724</v>
      </c>
      <c r="C77" s="733"/>
      <c r="D77" s="734"/>
      <c r="E77" s="704" t="s">
        <v>232</v>
      </c>
      <c r="F77" s="705"/>
      <c r="G77" s="706"/>
      <c r="H77" s="84" t="s">
        <v>2</v>
      </c>
      <c r="I77" s="119">
        <v>1</v>
      </c>
      <c r="J77" s="738" t="s">
        <v>233</v>
      </c>
      <c r="K77" s="739"/>
      <c r="L77" s="739"/>
      <c r="M77" s="739"/>
      <c r="N77" s="740"/>
    </row>
    <row r="78" spans="1:50" ht="105.75" customHeight="1">
      <c r="A78" s="698"/>
      <c r="B78" s="735"/>
      <c r="C78" s="736"/>
      <c r="D78" s="737"/>
      <c r="E78" s="707"/>
      <c r="F78" s="708"/>
      <c r="G78" s="709"/>
      <c r="H78" s="84" t="s">
        <v>1</v>
      </c>
      <c r="I78" s="120">
        <v>1</v>
      </c>
      <c r="J78" s="701"/>
      <c r="K78" s="702"/>
      <c r="L78" s="702"/>
      <c r="M78" s="702"/>
      <c r="N78" s="703"/>
    </row>
    <row r="79" spans="1:50" ht="15.75">
      <c r="A79" s="122"/>
      <c r="B79" s="741"/>
      <c r="C79" s="742"/>
      <c r="D79" s="743"/>
      <c r="E79" s="729"/>
      <c r="F79" s="730"/>
      <c r="G79" s="731"/>
      <c r="H79" s="84"/>
      <c r="I79" s="119"/>
      <c r="J79" s="744"/>
      <c r="K79" s="699"/>
      <c r="L79" s="699"/>
      <c r="M79" s="699"/>
      <c r="N79" s="700"/>
    </row>
    <row r="80" spans="1:50">
      <c r="A80" s="704" t="s">
        <v>725</v>
      </c>
      <c r="B80" s="705"/>
      <c r="C80" s="705"/>
      <c r="D80" s="705"/>
      <c r="E80" s="705"/>
      <c r="F80" s="705"/>
      <c r="G80" s="705"/>
      <c r="H80" s="705"/>
      <c r="I80" s="705"/>
      <c r="J80" s="705"/>
      <c r="K80" s="705"/>
      <c r="L80" s="705"/>
      <c r="M80" s="705"/>
      <c r="N80" s="706"/>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row>
    <row r="81" spans="1:50">
      <c r="A81" s="707"/>
      <c r="B81" s="708"/>
      <c r="C81" s="708"/>
      <c r="D81" s="708"/>
      <c r="E81" s="708"/>
      <c r="F81" s="708"/>
      <c r="G81" s="708"/>
      <c r="H81" s="708"/>
      <c r="I81" s="708"/>
      <c r="J81" s="708"/>
      <c r="K81" s="708"/>
      <c r="L81" s="708"/>
      <c r="M81" s="708"/>
      <c r="N81" s="709"/>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row>
    <row r="82" spans="1:50">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row>
    <row r="83" spans="1:50">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row>
    <row r="84" spans="1:50">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row>
    <row r="85" spans="1:50">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row>
    <row r="86" spans="1:50">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c r="AX86" s="121"/>
    </row>
    <row r="87" spans="1:50">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row>
    <row r="88" spans="1:50">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121"/>
      <c r="AU88" s="121"/>
      <c r="AV88" s="121"/>
      <c r="AW88" s="121"/>
      <c r="AX88" s="121"/>
    </row>
    <row r="89" spans="1:50">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row>
    <row r="90" spans="1:50">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c r="AX90" s="121"/>
    </row>
    <row r="91" spans="1:50">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row>
    <row r="92" spans="1:50">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c r="AX92" s="121"/>
    </row>
    <row r="93" spans="1:50">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c r="AX93" s="121"/>
    </row>
    <row r="94" spans="1:50">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row>
    <row r="95" spans="1:50">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row>
    <row r="96" spans="1:50">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c r="AP96" s="121"/>
      <c r="AQ96" s="121"/>
      <c r="AR96" s="121"/>
      <c r="AS96" s="121"/>
      <c r="AT96" s="121"/>
      <c r="AU96" s="121"/>
      <c r="AV96" s="121"/>
      <c r="AW96" s="121"/>
      <c r="AX96" s="121"/>
    </row>
    <row r="97" spans="15:50">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c r="AX97" s="121"/>
    </row>
    <row r="98" spans="15:50">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P98" s="121"/>
      <c r="AQ98" s="121"/>
      <c r="AR98" s="121"/>
      <c r="AS98" s="121"/>
      <c r="AT98" s="121"/>
      <c r="AU98" s="121"/>
      <c r="AV98" s="121"/>
      <c r="AW98" s="121"/>
      <c r="AX98" s="121"/>
    </row>
    <row r="99" spans="15:50">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AR99" s="121"/>
      <c r="AS99" s="121"/>
      <c r="AT99" s="121"/>
      <c r="AU99" s="121"/>
      <c r="AV99" s="121"/>
      <c r="AW99" s="121"/>
      <c r="AX99" s="121"/>
    </row>
    <row r="100" spans="15:50">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21"/>
      <c r="AS100" s="121"/>
      <c r="AT100" s="121"/>
      <c r="AU100" s="121"/>
      <c r="AV100" s="121"/>
      <c r="AW100" s="121"/>
      <c r="AX100" s="121"/>
    </row>
    <row r="101" spans="15:50">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121"/>
      <c r="AS101" s="121"/>
      <c r="AT101" s="121"/>
      <c r="AU101" s="121"/>
      <c r="AV101" s="121"/>
      <c r="AW101" s="121"/>
      <c r="AX101" s="121"/>
    </row>
    <row r="102" spans="15:50">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121"/>
      <c r="AS102" s="121"/>
      <c r="AT102" s="121"/>
      <c r="AU102" s="121"/>
      <c r="AV102" s="121"/>
      <c r="AW102" s="121"/>
      <c r="AX102" s="121"/>
    </row>
    <row r="103" spans="15:50">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121"/>
      <c r="AS103" s="121"/>
      <c r="AT103" s="121"/>
      <c r="AU103" s="121"/>
      <c r="AV103" s="121"/>
      <c r="AW103" s="121"/>
      <c r="AX103" s="121"/>
    </row>
    <row r="104" spans="15:50">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c r="AR104" s="121"/>
      <c r="AS104" s="121"/>
      <c r="AT104" s="121"/>
      <c r="AU104" s="121"/>
      <c r="AV104" s="121"/>
      <c r="AW104" s="121"/>
      <c r="AX104" s="121"/>
    </row>
    <row r="105" spans="15:50">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c r="AR105" s="121"/>
      <c r="AS105" s="121"/>
      <c r="AT105" s="121"/>
      <c r="AU105" s="121"/>
      <c r="AV105" s="121"/>
      <c r="AW105" s="121"/>
      <c r="AX105" s="121"/>
    </row>
    <row r="106" spans="15:50">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c r="AR106" s="121"/>
      <c r="AS106" s="121"/>
      <c r="AT106" s="121"/>
      <c r="AU106" s="121"/>
      <c r="AV106" s="121"/>
      <c r="AW106" s="121"/>
      <c r="AX106" s="121"/>
    </row>
    <row r="107" spans="15:50">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121"/>
      <c r="AS107" s="121"/>
      <c r="AT107" s="121"/>
      <c r="AU107" s="121"/>
      <c r="AV107" s="121"/>
      <c r="AW107" s="121"/>
      <c r="AX107" s="121"/>
    </row>
    <row r="108" spans="15:50">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c r="AP108" s="121"/>
      <c r="AQ108" s="121"/>
      <c r="AR108" s="121"/>
      <c r="AS108" s="121"/>
      <c r="AT108" s="121"/>
      <c r="AU108" s="121"/>
      <c r="AV108" s="121"/>
      <c r="AW108" s="121"/>
      <c r="AX108" s="121"/>
    </row>
    <row r="109" spans="15:50">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c r="AR109" s="121"/>
      <c r="AS109" s="121"/>
      <c r="AT109" s="121"/>
      <c r="AU109" s="121"/>
      <c r="AV109" s="121"/>
      <c r="AW109" s="121"/>
      <c r="AX109" s="121"/>
    </row>
    <row r="110" spans="15:50">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121"/>
      <c r="AR110" s="121"/>
      <c r="AS110" s="121"/>
      <c r="AT110" s="121"/>
      <c r="AU110" s="121"/>
      <c r="AV110" s="121"/>
      <c r="AW110" s="121"/>
      <c r="AX110" s="121"/>
    </row>
    <row r="111" spans="15:50">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c r="AP111" s="121"/>
      <c r="AQ111" s="121"/>
      <c r="AR111" s="121"/>
      <c r="AS111" s="121"/>
      <c r="AT111" s="121"/>
      <c r="AU111" s="121"/>
      <c r="AV111" s="121"/>
      <c r="AW111" s="121"/>
      <c r="AX111" s="121"/>
    </row>
  </sheetData>
  <autoFilter ref="A1:AX111">
    <filterColumn colId="1" showButton="0"/>
    <filterColumn colId="2" showButton="0"/>
    <filterColumn colId="3" showButton="0"/>
    <filterColumn colId="4" showButton="0"/>
    <filterColumn colId="5" showButton="0"/>
    <filterColumn colId="6" showButton="0"/>
    <filterColumn colId="8" showButton="0"/>
    <filterColumn colId="9" showButton="0"/>
    <filterColumn colId="10" showButton="0"/>
    <filterColumn colId="12" showButton="0"/>
  </autoFilter>
  <mergeCells count="232">
    <mergeCell ref="A80:N81"/>
    <mergeCell ref="A77:A78"/>
    <mergeCell ref="B77:D78"/>
    <mergeCell ref="E77:G78"/>
    <mergeCell ref="J77:N78"/>
    <mergeCell ref="B79:D79"/>
    <mergeCell ref="E79:G79"/>
    <mergeCell ref="J79:N79"/>
    <mergeCell ref="J71:N76"/>
    <mergeCell ref="A73:A74"/>
    <mergeCell ref="B73:D74"/>
    <mergeCell ref="E73:G74"/>
    <mergeCell ref="A75:A76"/>
    <mergeCell ref="B75:D76"/>
    <mergeCell ref="E75:G76"/>
    <mergeCell ref="A71:A72"/>
    <mergeCell ref="B71:D72"/>
    <mergeCell ref="E71:G72"/>
    <mergeCell ref="A65:A66"/>
    <mergeCell ref="B65:D66"/>
    <mergeCell ref="E65:G66"/>
    <mergeCell ref="A67:A68"/>
    <mergeCell ref="B67:D68"/>
    <mergeCell ref="E67:G68"/>
    <mergeCell ref="B60:D60"/>
    <mergeCell ref="E60:H60"/>
    <mergeCell ref="J60:N60"/>
    <mergeCell ref="A61:A62"/>
    <mergeCell ref="B61:D62"/>
    <mergeCell ref="E61:G62"/>
    <mergeCell ref="J61:N70"/>
    <mergeCell ref="A63:A64"/>
    <mergeCell ref="B63:D64"/>
    <mergeCell ref="E63:G64"/>
    <mergeCell ref="A69:A70"/>
    <mergeCell ref="B69:D70"/>
    <mergeCell ref="E69:G70"/>
    <mergeCell ref="N55:N56"/>
    <mergeCell ref="A57:A58"/>
    <mergeCell ref="C57:C58"/>
    <mergeCell ref="J57:J58"/>
    <mergeCell ref="K57:K58"/>
    <mergeCell ref="L57:L58"/>
    <mergeCell ref="M57:M58"/>
    <mergeCell ref="N57:N58"/>
    <mergeCell ref="A55:A56"/>
    <mergeCell ref="C55:C56"/>
    <mergeCell ref="J55:J56"/>
    <mergeCell ref="K55:K56"/>
    <mergeCell ref="L55:L56"/>
    <mergeCell ref="M55:M56"/>
    <mergeCell ref="O51:O52"/>
    <mergeCell ref="A53:A54"/>
    <mergeCell ref="C53:C54"/>
    <mergeCell ref="J53:J54"/>
    <mergeCell ref="K53:K54"/>
    <mergeCell ref="L53:L54"/>
    <mergeCell ref="M53:M54"/>
    <mergeCell ref="N53:N54"/>
    <mergeCell ref="O53:O54"/>
    <mergeCell ref="N49:N50"/>
    <mergeCell ref="A51:A52"/>
    <mergeCell ref="C51:C52"/>
    <mergeCell ref="J51:J52"/>
    <mergeCell ref="K51:K52"/>
    <mergeCell ref="L51:L52"/>
    <mergeCell ref="M51:M52"/>
    <mergeCell ref="N51:N52"/>
    <mergeCell ref="A49:A50"/>
    <mergeCell ref="C49:C50"/>
    <mergeCell ref="J49:J50"/>
    <mergeCell ref="K49:K50"/>
    <mergeCell ref="L49:L50"/>
    <mergeCell ref="M49:M50"/>
    <mergeCell ref="N45:N46"/>
    <mergeCell ref="A47:A48"/>
    <mergeCell ref="C47:C48"/>
    <mergeCell ref="J47:J48"/>
    <mergeCell ref="K47:K48"/>
    <mergeCell ref="L47:L48"/>
    <mergeCell ref="M47:M48"/>
    <mergeCell ref="N47:N48"/>
    <mergeCell ref="A45:A46"/>
    <mergeCell ref="C45:C46"/>
    <mergeCell ref="J45:J46"/>
    <mergeCell ref="K45:K46"/>
    <mergeCell ref="L45:L46"/>
    <mergeCell ref="M45:M46"/>
    <mergeCell ref="N41:N42"/>
    <mergeCell ref="O41:O42"/>
    <mergeCell ref="A43:A44"/>
    <mergeCell ref="C43:C44"/>
    <mergeCell ref="J43:J44"/>
    <mergeCell ref="K43:K44"/>
    <mergeCell ref="L43:L44"/>
    <mergeCell ref="M43:M44"/>
    <mergeCell ref="N43:N44"/>
    <mergeCell ref="A41:A42"/>
    <mergeCell ref="C41:C42"/>
    <mergeCell ref="J41:J42"/>
    <mergeCell ref="K41:K42"/>
    <mergeCell ref="L41:L42"/>
    <mergeCell ref="M41:M42"/>
    <mergeCell ref="N37:N38"/>
    <mergeCell ref="A39:A40"/>
    <mergeCell ref="C39:C40"/>
    <mergeCell ref="J39:J40"/>
    <mergeCell ref="K39:K40"/>
    <mergeCell ref="L39:L40"/>
    <mergeCell ref="M39:M40"/>
    <mergeCell ref="N39:N40"/>
    <mergeCell ref="A37:A38"/>
    <mergeCell ref="C37:C38"/>
    <mergeCell ref="J37:J38"/>
    <mergeCell ref="K37:K38"/>
    <mergeCell ref="L37:L38"/>
    <mergeCell ref="M37:M38"/>
    <mergeCell ref="N33:N34"/>
    <mergeCell ref="A35:A36"/>
    <mergeCell ref="C35:C36"/>
    <mergeCell ref="J35:J36"/>
    <mergeCell ref="K35:K36"/>
    <mergeCell ref="L35:L36"/>
    <mergeCell ref="M35:M36"/>
    <mergeCell ref="N35:N36"/>
    <mergeCell ref="A33:A34"/>
    <mergeCell ref="C33:C34"/>
    <mergeCell ref="J33:J34"/>
    <mergeCell ref="K33:K34"/>
    <mergeCell ref="L33:L34"/>
    <mergeCell ref="M33:M34"/>
    <mergeCell ref="N29:N30"/>
    <mergeCell ref="O29:O30"/>
    <mergeCell ref="A31:A32"/>
    <mergeCell ref="C31:C32"/>
    <mergeCell ref="J31:J32"/>
    <mergeCell ref="K31:K32"/>
    <mergeCell ref="L31:L32"/>
    <mergeCell ref="M31:M32"/>
    <mergeCell ref="N31:N32"/>
    <mergeCell ref="A29:A30"/>
    <mergeCell ref="C29:C30"/>
    <mergeCell ref="J29:J30"/>
    <mergeCell ref="K29:K30"/>
    <mergeCell ref="L29:L30"/>
    <mergeCell ref="M29:M30"/>
    <mergeCell ref="N25:N26"/>
    <mergeCell ref="A27:A28"/>
    <mergeCell ref="C27:C28"/>
    <mergeCell ref="J27:J28"/>
    <mergeCell ref="K27:K28"/>
    <mergeCell ref="L27:L28"/>
    <mergeCell ref="M27:M28"/>
    <mergeCell ref="N27:N28"/>
    <mergeCell ref="A25:A26"/>
    <mergeCell ref="C25:C26"/>
    <mergeCell ref="J25:J26"/>
    <mergeCell ref="K25:K26"/>
    <mergeCell ref="L25:L26"/>
    <mergeCell ref="M25:M26"/>
    <mergeCell ref="N21:N22"/>
    <mergeCell ref="A23:A24"/>
    <mergeCell ref="C23:C24"/>
    <mergeCell ref="J23:J24"/>
    <mergeCell ref="K23:K24"/>
    <mergeCell ref="L23:L24"/>
    <mergeCell ref="M23:M24"/>
    <mergeCell ref="N23:N24"/>
    <mergeCell ref="A21:A22"/>
    <mergeCell ref="C21:C22"/>
    <mergeCell ref="J21:J22"/>
    <mergeCell ref="K21:K22"/>
    <mergeCell ref="L21:L22"/>
    <mergeCell ref="M21:M22"/>
    <mergeCell ref="N17:N18"/>
    <mergeCell ref="R17:S17"/>
    <mergeCell ref="A19:A20"/>
    <mergeCell ref="C19:C20"/>
    <mergeCell ref="J19:J20"/>
    <mergeCell ref="K19:K20"/>
    <mergeCell ref="L19:L20"/>
    <mergeCell ref="M19:M20"/>
    <mergeCell ref="N19:N20"/>
    <mergeCell ref="A17:A18"/>
    <mergeCell ref="C17:C18"/>
    <mergeCell ref="J17:J18"/>
    <mergeCell ref="K17:K18"/>
    <mergeCell ref="L17:L18"/>
    <mergeCell ref="M17:M18"/>
    <mergeCell ref="J14:K15"/>
    <mergeCell ref="L14:N14"/>
    <mergeCell ref="R14:S14"/>
    <mergeCell ref="L15:L16"/>
    <mergeCell ref="M15:M16"/>
    <mergeCell ref="N15:N16"/>
    <mergeCell ref="R15:S15"/>
    <mergeCell ref="R16:S16"/>
    <mergeCell ref="A14:A16"/>
    <mergeCell ref="B14:B16"/>
    <mergeCell ref="C14:C16"/>
    <mergeCell ref="D14:D16"/>
    <mergeCell ref="E14:E16"/>
    <mergeCell ref="F14:I15"/>
    <mergeCell ref="R11:T11"/>
    <mergeCell ref="B12:F12"/>
    <mergeCell ref="K12:M12"/>
    <mergeCell ref="R12:T12"/>
    <mergeCell ref="A13:F13"/>
    <mergeCell ref="K13:M13"/>
    <mergeCell ref="R13:S13"/>
    <mergeCell ref="Q8:U8"/>
    <mergeCell ref="B9:F9"/>
    <mergeCell ref="K9:M9"/>
    <mergeCell ref="B10:F10"/>
    <mergeCell ref="K10:M10"/>
    <mergeCell ref="R10:T10"/>
    <mergeCell ref="A5:N5"/>
    <mergeCell ref="A6:N6"/>
    <mergeCell ref="B7:N7"/>
    <mergeCell ref="B8:F8"/>
    <mergeCell ref="G8:I13"/>
    <mergeCell ref="J8:N8"/>
    <mergeCell ref="B11:F11"/>
    <mergeCell ref="K11:M11"/>
    <mergeCell ref="A1:A4"/>
    <mergeCell ref="B1:H2"/>
    <mergeCell ref="I1:L1"/>
    <mergeCell ref="M1:N4"/>
    <mergeCell ref="I2:L2"/>
    <mergeCell ref="B3:H4"/>
    <mergeCell ref="I3:L3"/>
    <mergeCell ref="I4:L4"/>
  </mergeCells>
  <pageMargins left="0.7" right="0.7" top="0.75" bottom="0.75" header="0.3" footer="0.3"/>
  <pageSetup paperSize="124" scale="42" orientation="landscape" r:id="rId1"/>
  <drawing r:id="rId2"/>
  <legacyDrawing r:id="rId3"/>
  <oleObjects>
    <mc:AlternateContent xmlns:mc="http://schemas.openxmlformats.org/markup-compatibility/2006">
      <mc:Choice Requires="x14">
        <oleObject shapeId="4097" r:id="rId4">
          <objectPr defaultSize="0" autoPict="0" r:id="rId5">
            <anchor moveWithCells="1" sizeWithCells="1">
              <from>
                <xdr:col>0</xdr:col>
                <xdr:colOff>142875</xdr:colOff>
                <xdr:row>0</xdr:row>
                <xdr:rowOff>76200</xdr:rowOff>
              </from>
              <to>
                <xdr:col>0</xdr:col>
                <xdr:colOff>4314825</xdr:colOff>
                <xdr:row>3</xdr:row>
                <xdr:rowOff>161925</xdr:rowOff>
              </to>
            </anchor>
          </objectPr>
        </oleObject>
      </mc:Choice>
      <mc:Fallback>
        <oleObject shapeId="4097" r:id="rId4"/>
      </mc:Fallback>
    </mc:AlternateContent>
    <mc:AlternateContent xmlns:mc="http://schemas.openxmlformats.org/markup-compatibility/2006">
      <mc:Choice Requires="x14">
        <oleObject shapeId="4098" r:id="rId6">
          <objectPr defaultSize="0" autoPict="0" r:id="rId5">
            <anchor moveWithCells="1" sizeWithCells="1">
              <from>
                <xdr:col>0</xdr:col>
                <xdr:colOff>142875</xdr:colOff>
                <xdr:row>0</xdr:row>
                <xdr:rowOff>76200</xdr:rowOff>
              </from>
              <to>
                <xdr:col>0</xdr:col>
                <xdr:colOff>4314825</xdr:colOff>
                <xdr:row>3</xdr:row>
                <xdr:rowOff>161925</xdr:rowOff>
              </to>
            </anchor>
          </objectPr>
        </oleObject>
      </mc:Choice>
      <mc:Fallback>
        <oleObject shapeId="4098"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13" workbookViewId="0">
      <selection activeCell="B16" sqref="B16:D16"/>
    </sheetView>
  </sheetViews>
  <sheetFormatPr baseColWidth="10" defaultRowHeight="49.5" customHeight="1"/>
  <cols>
    <col min="1" max="3" width="11.42578125" style="9"/>
    <col min="4" max="4" width="59" style="9" customWidth="1"/>
    <col min="5" max="5" width="54.42578125" style="9" customWidth="1"/>
    <col min="6" max="16384" width="11.42578125" style="9"/>
  </cols>
  <sheetData>
    <row r="1" spans="1:5" ht="49.5" customHeight="1">
      <c r="A1" s="761" t="s">
        <v>28</v>
      </c>
      <c r="B1" s="761"/>
      <c r="C1" s="761"/>
      <c r="D1" s="761"/>
      <c r="E1" s="761"/>
    </row>
    <row r="2" spans="1:5" ht="49.5" customHeight="1">
      <c r="A2" s="10" t="s">
        <v>26</v>
      </c>
      <c r="B2" s="762" t="s">
        <v>25</v>
      </c>
      <c r="C2" s="762"/>
      <c r="D2" s="762"/>
      <c r="E2" s="10" t="s">
        <v>24</v>
      </c>
    </row>
    <row r="3" spans="1:5" ht="49.5" customHeight="1">
      <c r="A3" s="11">
        <v>636</v>
      </c>
      <c r="B3" s="763" t="s">
        <v>234</v>
      </c>
      <c r="C3" s="763"/>
      <c r="D3" s="763"/>
      <c r="E3" s="12">
        <v>14329000</v>
      </c>
    </row>
    <row r="4" spans="1:5" ht="49.5" customHeight="1">
      <c r="A4" s="11">
        <v>263</v>
      </c>
      <c r="B4" s="760" t="s">
        <v>235</v>
      </c>
      <c r="C4" s="760"/>
      <c r="D4" s="760"/>
      <c r="E4" s="12">
        <v>26460000</v>
      </c>
    </row>
    <row r="5" spans="1:5" ht="49.5" customHeight="1">
      <c r="A5" s="11">
        <v>637</v>
      </c>
      <c r="B5" s="760" t="s">
        <v>236</v>
      </c>
      <c r="C5" s="760"/>
      <c r="D5" s="760"/>
      <c r="E5" s="12">
        <v>72806300</v>
      </c>
    </row>
    <row r="6" spans="1:5" ht="49.5" customHeight="1">
      <c r="A6" s="11">
        <v>737</v>
      </c>
      <c r="B6" s="757" t="s">
        <v>237</v>
      </c>
      <c r="C6" s="758"/>
      <c r="D6" s="759"/>
      <c r="E6" s="12">
        <v>44450000</v>
      </c>
    </row>
    <row r="7" spans="1:5" ht="49.5" customHeight="1">
      <c r="A7" s="11">
        <v>457</v>
      </c>
      <c r="B7" s="757" t="s">
        <v>238</v>
      </c>
      <c r="C7" s="758"/>
      <c r="D7" s="759"/>
      <c r="E7" s="12">
        <v>29750000</v>
      </c>
    </row>
    <row r="8" spans="1:5" ht="49.5" customHeight="1">
      <c r="A8" s="11">
        <v>736</v>
      </c>
      <c r="B8" s="757" t="s">
        <v>239</v>
      </c>
      <c r="C8" s="758"/>
      <c r="D8" s="759"/>
      <c r="E8" s="12">
        <v>18739000</v>
      </c>
    </row>
    <row r="9" spans="1:5" ht="49.5" customHeight="1">
      <c r="A9" s="11">
        <v>446</v>
      </c>
      <c r="B9" s="757" t="s">
        <v>234</v>
      </c>
      <c r="C9" s="758"/>
      <c r="D9" s="759"/>
      <c r="E9" s="12">
        <v>11690000</v>
      </c>
    </row>
    <row r="10" spans="1:5" ht="49.5" customHeight="1">
      <c r="A10" s="11">
        <v>261</v>
      </c>
      <c r="B10" s="757" t="s">
        <v>235</v>
      </c>
      <c r="C10" s="758"/>
      <c r="D10" s="759"/>
      <c r="E10" s="12">
        <v>18739000</v>
      </c>
    </row>
    <row r="11" spans="1:5" ht="49.5" customHeight="1">
      <c r="A11" s="11">
        <v>767</v>
      </c>
      <c r="B11" s="757" t="s">
        <v>237</v>
      </c>
      <c r="C11" s="758"/>
      <c r="D11" s="759"/>
      <c r="E11" s="12">
        <v>26460000</v>
      </c>
    </row>
    <row r="12" spans="1:5" ht="49.5" customHeight="1">
      <c r="A12" s="11">
        <v>763</v>
      </c>
      <c r="B12" s="757" t="s">
        <v>240</v>
      </c>
      <c r="C12" s="758"/>
      <c r="D12" s="759"/>
      <c r="E12" s="12">
        <v>44450000</v>
      </c>
    </row>
    <row r="13" spans="1:5" ht="49.5" customHeight="1">
      <c r="A13" s="13">
        <v>331</v>
      </c>
      <c r="B13" s="757" t="s">
        <v>241</v>
      </c>
      <c r="C13" s="758"/>
      <c r="D13" s="759"/>
      <c r="E13" s="12">
        <v>44450000</v>
      </c>
    </row>
    <row r="14" spans="1:5" ht="49.5" customHeight="1">
      <c r="A14" s="13">
        <v>635</v>
      </c>
      <c r="B14" s="757" t="s">
        <v>240</v>
      </c>
      <c r="C14" s="758"/>
      <c r="D14" s="759"/>
      <c r="E14" s="12">
        <v>29750000</v>
      </c>
    </row>
    <row r="15" spans="1:5" ht="49.5" customHeight="1">
      <c r="A15" s="13">
        <v>617</v>
      </c>
      <c r="B15" s="757" t="s">
        <v>242</v>
      </c>
      <c r="C15" s="758"/>
      <c r="D15" s="759"/>
      <c r="E15" s="12">
        <v>21315000</v>
      </c>
    </row>
    <row r="16" spans="1:5" ht="49.5" customHeight="1">
      <c r="A16" s="13">
        <v>852</v>
      </c>
      <c r="B16" s="757" t="s">
        <v>243</v>
      </c>
      <c r="C16" s="758"/>
      <c r="D16" s="759"/>
      <c r="E16" s="12">
        <v>14329000</v>
      </c>
    </row>
    <row r="17" spans="1:5" ht="49.5" customHeight="1">
      <c r="A17" s="13">
        <v>560</v>
      </c>
      <c r="B17" s="757" t="s">
        <v>244</v>
      </c>
      <c r="C17" s="758"/>
      <c r="D17" s="759"/>
      <c r="E17" s="12">
        <v>26460000</v>
      </c>
    </row>
    <row r="18" spans="1:5" ht="49.5" customHeight="1">
      <c r="A18" s="13">
        <v>575</v>
      </c>
      <c r="B18" s="757" t="s">
        <v>244</v>
      </c>
      <c r="C18" s="758"/>
      <c r="D18" s="759"/>
      <c r="E18" s="12">
        <v>25200000</v>
      </c>
    </row>
    <row r="19" spans="1:5" ht="49.5" customHeight="1">
      <c r="A19" s="13">
        <v>544</v>
      </c>
      <c r="B19" s="757" t="s">
        <v>245</v>
      </c>
      <c r="C19" s="758"/>
      <c r="D19" s="759"/>
      <c r="E19" s="12">
        <v>21600000</v>
      </c>
    </row>
    <row r="20" spans="1:5" ht="49.5" customHeight="1">
      <c r="A20" s="13">
        <v>545</v>
      </c>
      <c r="B20" s="757" t="s">
        <v>246</v>
      </c>
      <c r="C20" s="758"/>
      <c r="D20" s="759"/>
      <c r="E20" s="12">
        <v>14329000</v>
      </c>
    </row>
    <row r="21" spans="1:5" ht="49.5" customHeight="1">
      <c r="A21" s="13">
        <v>568</v>
      </c>
      <c r="B21" s="757" t="s">
        <v>247</v>
      </c>
      <c r="C21" s="758"/>
      <c r="D21" s="759"/>
      <c r="E21" s="12">
        <v>18739000</v>
      </c>
    </row>
    <row r="22" spans="1:5" ht="49.5" customHeight="1">
      <c r="A22" s="13">
        <v>597</v>
      </c>
      <c r="B22" s="760" t="s">
        <v>248</v>
      </c>
      <c r="C22" s="760"/>
      <c r="D22" s="760"/>
      <c r="E22" s="12">
        <v>31234000</v>
      </c>
    </row>
  </sheetData>
  <mergeCells count="22">
    <mergeCell ref="B12:D12"/>
    <mergeCell ref="A1:E1"/>
    <mergeCell ref="B2:D2"/>
    <mergeCell ref="B3:D3"/>
    <mergeCell ref="B4:D4"/>
    <mergeCell ref="B5:D5"/>
    <mergeCell ref="B6:D6"/>
    <mergeCell ref="B7:D7"/>
    <mergeCell ref="B8:D8"/>
    <mergeCell ref="B9:D9"/>
    <mergeCell ref="B10:D10"/>
    <mergeCell ref="B11:D11"/>
    <mergeCell ref="B19:D19"/>
    <mergeCell ref="B20:D20"/>
    <mergeCell ref="B21:D21"/>
    <mergeCell ref="B22:D22"/>
    <mergeCell ref="B13:D13"/>
    <mergeCell ref="B14:D14"/>
    <mergeCell ref="B15:D15"/>
    <mergeCell ref="B16:D16"/>
    <mergeCell ref="B17:D17"/>
    <mergeCell ref="B18:D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59"/>
  <sheetViews>
    <sheetView topLeftCell="B19" zoomScale="88" zoomScaleNormal="88" zoomScalePageLayoutView="60" workbookViewId="0">
      <selection activeCell="G8" sqref="G8:I13"/>
    </sheetView>
  </sheetViews>
  <sheetFormatPr baseColWidth="10" defaultColWidth="12.5703125" defaultRowHeight="15"/>
  <cols>
    <col min="1" max="1" width="55.28515625" style="180" customWidth="1"/>
    <col min="2" max="2" width="10.28515625" style="200" customWidth="1"/>
    <col min="3" max="3" width="30.42578125" style="180" bestFit="1" customWidth="1"/>
    <col min="4" max="4" width="19" style="180" customWidth="1"/>
    <col min="5" max="5" width="22.85546875" style="244" customWidth="1"/>
    <col min="6" max="6" width="21.28515625" style="180" customWidth="1"/>
    <col min="7" max="7" width="11.7109375" style="245" customWidth="1"/>
    <col min="8" max="8" width="13" style="180" customWidth="1"/>
    <col min="9" max="9" width="21.5703125" style="180" customWidth="1"/>
    <col min="10" max="10" width="12" style="125" customWidth="1"/>
    <col min="11" max="11" width="14" style="125" bestFit="1" customWidth="1"/>
    <col min="12" max="12" width="9.42578125" style="180" customWidth="1"/>
    <col min="13" max="13" width="12.140625" style="180" customWidth="1"/>
    <col min="14" max="14" width="14.28515625" style="180" customWidth="1"/>
    <col min="15" max="15" width="41.7109375" style="180" customWidth="1"/>
    <col min="16" max="16" width="12.5703125" style="180"/>
    <col min="17" max="17" width="14.42578125" style="180" customWidth="1"/>
    <col min="18" max="18" width="18.5703125" style="180" customWidth="1"/>
    <col min="19" max="19" width="33.85546875" style="180" customWidth="1"/>
    <col min="20" max="20" width="12.5703125" style="180" hidden="1" customWidth="1"/>
    <col min="21" max="21" width="24.28515625" style="180" customWidth="1"/>
    <col min="22" max="22" width="22.5703125" style="180" customWidth="1"/>
    <col min="23" max="24" width="12.5703125" style="180"/>
    <col min="25" max="25" width="16.85546875" style="180" customWidth="1"/>
    <col min="26" max="26" width="12.5703125" style="180"/>
    <col min="27" max="27" width="30.140625" style="180" customWidth="1"/>
    <col min="28" max="28" width="15.42578125" style="180" customWidth="1"/>
    <col min="29" max="29" width="15.85546875" style="180" customWidth="1"/>
    <col min="30" max="30" width="24.42578125" style="180" customWidth="1"/>
    <col min="31" max="31" width="17.140625" style="180" customWidth="1"/>
    <col min="32" max="16384" width="12.5703125" style="180"/>
  </cols>
  <sheetData>
    <row r="1" spans="1:25" ht="37.5" customHeight="1">
      <c r="A1" s="795"/>
      <c r="B1" s="792" t="s">
        <v>726</v>
      </c>
      <c r="C1" s="792"/>
      <c r="D1" s="792"/>
      <c r="E1" s="792"/>
      <c r="F1" s="792"/>
      <c r="G1" s="792"/>
      <c r="H1" s="792"/>
      <c r="I1" s="480" t="s">
        <v>727</v>
      </c>
      <c r="J1" s="480"/>
      <c r="K1" s="480"/>
      <c r="L1" s="480"/>
      <c r="M1" s="795"/>
      <c r="N1" s="795"/>
      <c r="O1" s="190"/>
    </row>
    <row r="2" spans="1:25" ht="18" customHeight="1">
      <c r="A2" s="795"/>
      <c r="B2" s="792"/>
      <c r="C2" s="792"/>
      <c r="D2" s="792"/>
      <c r="E2" s="792"/>
      <c r="F2" s="792"/>
      <c r="G2" s="792"/>
      <c r="H2" s="792"/>
      <c r="I2" s="480" t="s">
        <v>728</v>
      </c>
      <c r="J2" s="480"/>
      <c r="K2" s="480"/>
      <c r="L2" s="480"/>
      <c r="M2" s="795"/>
      <c r="N2" s="795"/>
      <c r="O2" s="190"/>
    </row>
    <row r="3" spans="1:25" ht="16.5" customHeight="1">
      <c r="A3" s="795"/>
      <c r="B3" s="792" t="s">
        <v>729</v>
      </c>
      <c r="C3" s="792"/>
      <c r="D3" s="792"/>
      <c r="E3" s="792"/>
      <c r="F3" s="792"/>
      <c r="G3" s="792"/>
      <c r="H3" s="792"/>
      <c r="I3" s="480" t="s">
        <v>730</v>
      </c>
      <c r="J3" s="480"/>
      <c r="K3" s="480"/>
      <c r="L3" s="480"/>
      <c r="M3" s="795"/>
      <c r="N3" s="795"/>
      <c r="O3" s="190"/>
    </row>
    <row r="4" spans="1:25" ht="24.75" customHeight="1">
      <c r="A4" s="795"/>
      <c r="B4" s="792"/>
      <c r="C4" s="792"/>
      <c r="D4" s="792"/>
      <c r="E4" s="792"/>
      <c r="F4" s="792"/>
      <c r="G4" s="792"/>
      <c r="H4" s="792"/>
      <c r="I4" s="480" t="s">
        <v>731</v>
      </c>
      <c r="J4" s="480"/>
      <c r="K4" s="480"/>
      <c r="L4" s="480"/>
      <c r="M4" s="795"/>
      <c r="N4" s="795"/>
      <c r="O4" s="190"/>
    </row>
    <row r="5" spans="1:25" ht="17.25" customHeight="1">
      <c r="A5" s="795"/>
      <c r="B5" s="795"/>
      <c r="C5" s="795"/>
      <c r="D5" s="795"/>
      <c r="E5" s="795"/>
      <c r="F5" s="795"/>
      <c r="G5" s="795"/>
      <c r="H5" s="795"/>
      <c r="I5" s="795"/>
      <c r="J5" s="795"/>
      <c r="K5" s="795"/>
      <c r="L5" s="795"/>
      <c r="M5" s="795"/>
      <c r="N5" s="795"/>
      <c r="O5" s="190"/>
    </row>
    <row r="6" spans="1:25" ht="31.5" customHeight="1">
      <c r="A6" s="480" t="s">
        <v>684</v>
      </c>
      <c r="B6" s="480"/>
      <c r="C6" s="480"/>
      <c r="D6" s="480"/>
      <c r="E6" s="480"/>
      <c r="F6" s="480"/>
      <c r="G6" s="480"/>
      <c r="H6" s="480"/>
      <c r="I6" s="480"/>
      <c r="J6" s="480"/>
      <c r="K6" s="480"/>
      <c r="L6" s="480"/>
      <c r="M6" s="480"/>
      <c r="N6" s="480"/>
      <c r="O6" s="190"/>
    </row>
    <row r="7" spans="1:25" ht="29.25" customHeight="1">
      <c r="A7" s="191" t="s">
        <v>47</v>
      </c>
      <c r="B7" s="562" t="s">
        <v>685</v>
      </c>
      <c r="C7" s="562"/>
      <c r="D7" s="562"/>
      <c r="E7" s="562"/>
      <c r="F7" s="562"/>
      <c r="G7" s="562"/>
      <c r="H7" s="562"/>
      <c r="I7" s="562"/>
      <c r="J7" s="562"/>
      <c r="K7" s="562"/>
      <c r="L7" s="562"/>
      <c r="M7" s="562"/>
      <c r="N7" s="562"/>
    </row>
    <row r="8" spans="1:25" ht="24.75" customHeight="1">
      <c r="A8" s="191" t="s">
        <v>29</v>
      </c>
      <c r="B8" s="792" t="s">
        <v>686</v>
      </c>
      <c r="C8" s="792"/>
      <c r="D8" s="792"/>
      <c r="E8" s="792"/>
      <c r="F8" s="792"/>
      <c r="G8" s="796" t="s">
        <v>755</v>
      </c>
      <c r="H8" s="796"/>
      <c r="I8" s="796"/>
      <c r="J8" s="797" t="s">
        <v>28</v>
      </c>
      <c r="K8" s="797"/>
      <c r="L8" s="797"/>
      <c r="M8" s="797"/>
      <c r="N8" s="797"/>
      <c r="O8" s="192"/>
      <c r="Q8" s="623"/>
      <c r="R8" s="623"/>
      <c r="S8" s="623"/>
      <c r="T8" s="623"/>
      <c r="U8" s="623"/>
    </row>
    <row r="9" spans="1:25" ht="33" customHeight="1">
      <c r="A9" s="193" t="s">
        <v>27</v>
      </c>
      <c r="B9" s="792" t="s">
        <v>687</v>
      </c>
      <c r="C9" s="792"/>
      <c r="D9" s="792"/>
      <c r="E9" s="792"/>
      <c r="F9" s="792"/>
      <c r="G9" s="796"/>
      <c r="H9" s="796"/>
      <c r="I9" s="796"/>
      <c r="J9" s="194" t="s">
        <v>26</v>
      </c>
      <c r="K9" s="793" t="s">
        <v>25</v>
      </c>
      <c r="L9" s="793"/>
      <c r="M9" s="793"/>
      <c r="N9" s="194" t="s">
        <v>24</v>
      </c>
      <c r="O9" s="192"/>
      <c r="Q9" s="196"/>
      <c r="R9" s="196"/>
      <c r="S9" s="196"/>
      <c r="T9" s="196"/>
      <c r="U9" s="196"/>
    </row>
    <row r="10" spans="1:25" ht="33" customHeight="1">
      <c r="A10" s="197" t="s">
        <v>23</v>
      </c>
      <c r="B10" s="764" t="s">
        <v>688</v>
      </c>
      <c r="C10" s="764"/>
      <c r="D10" s="764"/>
      <c r="E10" s="764"/>
      <c r="F10" s="764"/>
      <c r="G10" s="796"/>
      <c r="H10" s="796"/>
      <c r="I10" s="796"/>
      <c r="J10" s="65"/>
      <c r="K10" s="794"/>
      <c r="L10" s="794"/>
      <c r="M10" s="794"/>
      <c r="N10" s="198"/>
      <c r="O10" s="192"/>
      <c r="Q10" s="199"/>
      <c r="R10" s="575"/>
      <c r="S10" s="575"/>
      <c r="T10" s="575"/>
      <c r="U10" s="199"/>
      <c r="W10" s="200"/>
      <c r="X10" s="200"/>
    </row>
    <row r="11" spans="1:25" ht="20.25" customHeight="1">
      <c r="A11" s="197" t="s">
        <v>22</v>
      </c>
      <c r="B11" s="764" t="s">
        <v>689</v>
      </c>
      <c r="C11" s="764"/>
      <c r="D11" s="764"/>
      <c r="E11" s="764"/>
      <c r="F11" s="764"/>
      <c r="G11" s="796"/>
      <c r="H11" s="796"/>
      <c r="I11" s="796"/>
      <c r="J11" s="201"/>
      <c r="K11" s="798"/>
      <c r="L11" s="798"/>
      <c r="M11" s="798"/>
      <c r="N11" s="202"/>
      <c r="O11" s="192"/>
      <c r="Q11" s="203"/>
      <c r="R11" s="554"/>
      <c r="S11" s="554"/>
      <c r="T11" s="554"/>
      <c r="U11" s="72"/>
      <c r="W11" s="204"/>
      <c r="X11" s="74"/>
      <c r="Y11" s="205"/>
    </row>
    <row r="12" spans="1:25" ht="15.75">
      <c r="A12" s="191" t="s">
        <v>21</v>
      </c>
      <c r="B12" s="789">
        <v>2020730010014</v>
      </c>
      <c r="C12" s="789"/>
      <c r="D12" s="789"/>
      <c r="E12" s="789"/>
      <c r="F12" s="789"/>
      <c r="G12" s="796"/>
      <c r="H12" s="796"/>
      <c r="I12" s="796"/>
      <c r="J12" s="206"/>
      <c r="K12" s="790"/>
      <c r="L12" s="790"/>
      <c r="M12" s="790"/>
      <c r="N12" s="202"/>
      <c r="O12" s="192"/>
      <c r="Q12" s="203"/>
      <c r="R12" s="554"/>
      <c r="S12" s="554"/>
      <c r="T12" s="554"/>
      <c r="U12" s="72"/>
      <c r="W12" s="204"/>
      <c r="X12" s="74"/>
      <c r="Y12" s="205"/>
    </row>
    <row r="13" spans="1:25" ht="24.75" customHeight="1">
      <c r="A13" s="562" t="s">
        <v>690</v>
      </c>
      <c r="B13" s="562"/>
      <c r="C13" s="562"/>
      <c r="D13" s="562"/>
      <c r="E13" s="562"/>
      <c r="F13" s="562"/>
      <c r="G13" s="796"/>
      <c r="H13" s="796"/>
      <c r="I13" s="796"/>
      <c r="J13" s="201"/>
      <c r="K13" s="790"/>
      <c r="L13" s="790"/>
      <c r="M13" s="790"/>
      <c r="N13" s="184"/>
      <c r="O13" s="192"/>
      <c r="Q13" s="207"/>
      <c r="R13" s="554"/>
      <c r="S13" s="554"/>
      <c r="T13" s="208"/>
      <c r="U13" s="72"/>
      <c r="V13" s="209"/>
      <c r="W13" s="204"/>
      <c r="X13" s="74"/>
      <c r="Y13" s="205"/>
    </row>
    <row r="14" spans="1:25" ht="33.75" customHeight="1">
      <c r="A14" s="769" t="s">
        <v>20</v>
      </c>
      <c r="B14" s="546" t="s">
        <v>146</v>
      </c>
      <c r="C14" s="547" t="s">
        <v>19</v>
      </c>
      <c r="D14" s="547" t="s">
        <v>18</v>
      </c>
      <c r="E14" s="791" t="s">
        <v>691</v>
      </c>
      <c r="F14" s="547" t="s">
        <v>692</v>
      </c>
      <c r="G14" s="547"/>
      <c r="H14" s="547"/>
      <c r="I14" s="547"/>
      <c r="J14" s="547" t="s">
        <v>17</v>
      </c>
      <c r="K14" s="547"/>
      <c r="L14" s="563" t="s">
        <v>16</v>
      </c>
      <c r="M14" s="563"/>
      <c r="N14" s="563"/>
      <c r="Q14" s="210"/>
      <c r="R14" s="544"/>
      <c r="S14" s="544"/>
      <c r="U14" s="72"/>
      <c r="W14" s="204"/>
      <c r="X14" s="74"/>
      <c r="Y14" s="205"/>
    </row>
    <row r="15" spans="1:25" ht="0.75" customHeight="1">
      <c r="A15" s="769"/>
      <c r="B15" s="547"/>
      <c r="C15" s="547"/>
      <c r="D15" s="547"/>
      <c r="E15" s="791"/>
      <c r="F15" s="547"/>
      <c r="G15" s="547"/>
      <c r="H15" s="547"/>
      <c r="I15" s="547"/>
      <c r="J15" s="547"/>
      <c r="K15" s="547"/>
      <c r="L15" s="547" t="s">
        <v>15</v>
      </c>
      <c r="M15" s="547" t="s">
        <v>14</v>
      </c>
      <c r="N15" s="769" t="s">
        <v>13</v>
      </c>
      <c r="Q15" s="209"/>
      <c r="R15" s="544"/>
      <c r="S15" s="544"/>
      <c r="U15" s="74"/>
      <c r="W15" s="204"/>
      <c r="X15" s="74"/>
      <c r="Y15" s="205"/>
    </row>
    <row r="16" spans="1:25" ht="39" customHeight="1">
      <c r="A16" s="769"/>
      <c r="B16" s="547"/>
      <c r="C16" s="547"/>
      <c r="D16" s="547"/>
      <c r="E16" s="791"/>
      <c r="F16" s="211" t="s">
        <v>12</v>
      </c>
      <c r="G16" s="212" t="s">
        <v>11</v>
      </c>
      <c r="H16" s="211" t="s">
        <v>10</v>
      </c>
      <c r="I16" s="85" t="s">
        <v>83</v>
      </c>
      <c r="J16" s="211" t="s">
        <v>9</v>
      </c>
      <c r="K16" s="213" t="s">
        <v>8</v>
      </c>
      <c r="L16" s="547"/>
      <c r="M16" s="547"/>
      <c r="N16" s="769"/>
      <c r="O16" s="200"/>
      <c r="Q16" s="209"/>
      <c r="R16" s="544"/>
      <c r="S16" s="544"/>
      <c r="U16" s="74"/>
      <c r="W16" s="204"/>
      <c r="X16" s="74"/>
      <c r="Y16" s="205"/>
    </row>
    <row r="17" spans="1:50" ht="20.25" customHeight="1">
      <c r="A17" s="788" t="s">
        <v>693</v>
      </c>
      <c r="B17" s="211" t="s">
        <v>2</v>
      </c>
      <c r="C17" s="764" t="s">
        <v>694</v>
      </c>
      <c r="D17" s="214">
        <v>20</v>
      </c>
      <c r="E17" s="185">
        <f>+F17+I17</f>
        <v>449534000</v>
      </c>
      <c r="F17" s="186">
        <v>175000000</v>
      </c>
      <c r="G17" s="212"/>
      <c r="H17" s="212">
        <v>0</v>
      </c>
      <c r="I17" s="187">
        <v>274534000</v>
      </c>
      <c r="J17" s="531">
        <f>+J25</f>
        <v>44927</v>
      </c>
      <c r="K17" s="531">
        <f>+K25</f>
        <v>45291</v>
      </c>
      <c r="L17" s="782">
        <v>1</v>
      </c>
      <c r="M17" s="782">
        <f>+E18/E17</f>
        <v>0.83083608136425724</v>
      </c>
      <c r="N17" s="767">
        <f>+L17*L17/M17</f>
        <v>1.2036068514958698</v>
      </c>
      <c r="O17" s="786"/>
    </row>
    <row r="18" spans="1:50" ht="35.25" customHeight="1">
      <c r="A18" s="788"/>
      <c r="B18" s="211" t="s">
        <v>1</v>
      </c>
      <c r="C18" s="764"/>
      <c r="D18" s="215">
        <v>30</v>
      </c>
      <c r="E18" s="185">
        <f t="shared" ref="E18:E24" si="0">+F18+I18</f>
        <v>373489067</v>
      </c>
      <c r="F18" s="216">
        <v>171688067</v>
      </c>
      <c r="G18" s="212"/>
      <c r="H18" s="212">
        <v>0</v>
      </c>
      <c r="I18" s="187">
        <v>201801000</v>
      </c>
      <c r="J18" s="532"/>
      <c r="K18" s="532"/>
      <c r="L18" s="783"/>
      <c r="M18" s="783"/>
      <c r="N18" s="768"/>
      <c r="O18" s="786"/>
    </row>
    <row r="19" spans="1:50" ht="33.75" customHeight="1">
      <c r="A19" s="780" t="s">
        <v>695</v>
      </c>
      <c r="B19" s="211" t="s">
        <v>2</v>
      </c>
      <c r="C19" s="764" t="s">
        <v>696</v>
      </c>
      <c r="D19" s="214">
        <v>200</v>
      </c>
      <c r="E19" s="185">
        <f t="shared" si="0"/>
        <v>742400000</v>
      </c>
      <c r="F19" s="217">
        <v>42400000</v>
      </c>
      <c r="G19" s="218"/>
      <c r="H19" s="212">
        <v>0</v>
      </c>
      <c r="I19" s="188">
        <f>300000000+400000000</f>
        <v>700000000</v>
      </c>
      <c r="J19" s="531">
        <f>+J17</f>
        <v>44927</v>
      </c>
      <c r="K19" s="531">
        <f>+K17</f>
        <v>45291</v>
      </c>
      <c r="L19" s="782">
        <f t="shared" ref="L19" si="1">D20/D19</f>
        <v>7.2000000000000008E-2</v>
      </c>
      <c r="M19" s="782">
        <f t="shared" ref="M19" si="2">+E20/E19</f>
        <v>3.6058728448275859E-2</v>
      </c>
      <c r="N19" s="767">
        <f t="shared" ref="N19" si="3">+L19*L19/M19</f>
        <v>0.14376546880836763</v>
      </c>
      <c r="O19" s="787"/>
    </row>
    <row r="20" spans="1:50" ht="29.25" customHeight="1">
      <c r="A20" s="780"/>
      <c r="B20" s="211" t="s">
        <v>1</v>
      </c>
      <c r="C20" s="764"/>
      <c r="D20" s="220">
        <v>14.4</v>
      </c>
      <c r="E20" s="185">
        <f t="shared" si="0"/>
        <v>26770000</v>
      </c>
      <c r="F20" s="217">
        <v>26770000</v>
      </c>
      <c r="G20" s="218"/>
      <c r="H20" s="212">
        <v>0</v>
      </c>
      <c r="I20" s="188"/>
      <c r="J20" s="532"/>
      <c r="K20" s="532"/>
      <c r="L20" s="783"/>
      <c r="M20" s="783"/>
      <c r="N20" s="768"/>
      <c r="O20" s="787"/>
    </row>
    <row r="21" spans="1:50" ht="21.75" customHeight="1">
      <c r="A21" s="784" t="s">
        <v>697</v>
      </c>
      <c r="B21" s="211" t="s">
        <v>2</v>
      </c>
      <c r="C21" s="764" t="s">
        <v>698</v>
      </c>
      <c r="D21" s="201">
        <v>25</v>
      </c>
      <c r="E21" s="185">
        <f>+F21+I21</f>
        <v>275466000</v>
      </c>
      <c r="F21" s="188"/>
      <c r="G21" s="187"/>
      <c r="H21" s="187">
        <v>0</v>
      </c>
      <c r="I21" s="187">
        <v>275466000</v>
      </c>
      <c r="J21" s="531">
        <v>44927</v>
      </c>
      <c r="K21" s="531">
        <v>45291</v>
      </c>
      <c r="L21" s="782">
        <f>D22/D21</f>
        <v>1</v>
      </c>
      <c r="M21" s="782">
        <f t="shared" ref="M21" si="4">+E22/E21</f>
        <v>0</v>
      </c>
      <c r="N21" s="767">
        <v>0</v>
      </c>
      <c r="Q21" s="209"/>
      <c r="R21" s="544"/>
      <c r="S21" s="544"/>
      <c r="U21" s="72"/>
      <c r="W21" s="204"/>
      <c r="X21" s="74"/>
      <c r="Y21" s="205"/>
    </row>
    <row r="22" spans="1:50" ht="27" customHeight="1">
      <c r="A22" s="785"/>
      <c r="B22" s="211" t="s">
        <v>1</v>
      </c>
      <c r="C22" s="764"/>
      <c r="D22" s="201">
        <v>25</v>
      </c>
      <c r="E22" s="185">
        <f t="shared" si="0"/>
        <v>0</v>
      </c>
      <c r="F22" s="221">
        <v>0</v>
      </c>
      <c r="G22" s="212"/>
      <c r="H22" s="212">
        <v>0</v>
      </c>
      <c r="I22" s="187">
        <v>0</v>
      </c>
      <c r="J22" s="532"/>
      <c r="K22" s="532"/>
      <c r="L22" s="783"/>
      <c r="M22" s="783"/>
      <c r="N22" s="768"/>
      <c r="U22" s="222"/>
      <c r="W22" s="204"/>
      <c r="X22" s="74"/>
      <c r="Y22" s="205"/>
    </row>
    <row r="23" spans="1:50" ht="15.75">
      <c r="A23" s="780" t="s">
        <v>699</v>
      </c>
      <c r="B23" s="211" t="s">
        <v>2</v>
      </c>
      <c r="C23" s="764" t="s">
        <v>700</v>
      </c>
      <c r="D23" s="201">
        <v>1</v>
      </c>
      <c r="E23" s="189">
        <v>3100000</v>
      </c>
      <c r="F23" s="189">
        <v>3100000</v>
      </c>
      <c r="G23" s="212"/>
      <c r="H23" s="212">
        <v>0</v>
      </c>
      <c r="I23" s="187">
        <v>0</v>
      </c>
      <c r="J23" s="531">
        <f>+J21</f>
        <v>44927</v>
      </c>
      <c r="K23" s="531">
        <f>+K21</f>
        <v>45291</v>
      </c>
      <c r="L23" s="782">
        <f t="shared" ref="L23" si="5">D24/D23</f>
        <v>0</v>
      </c>
      <c r="M23" s="782">
        <f t="shared" ref="M23" si="6">+E24/E23</f>
        <v>0</v>
      </c>
      <c r="N23" s="767">
        <v>0</v>
      </c>
      <c r="R23" s="223"/>
    </row>
    <row r="24" spans="1:50" ht="31.5" customHeight="1">
      <c r="A24" s="781"/>
      <c r="B24" s="211" t="s">
        <v>1</v>
      </c>
      <c r="C24" s="764"/>
      <c r="D24" s="201">
        <v>0</v>
      </c>
      <c r="E24" s="185">
        <f t="shared" si="0"/>
        <v>0</v>
      </c>
      <c r="F24" s="224">
        <v>0</v>
      </c>
      <c r="G24" s="225"/>
      <c r="H24" s="212">
        <v>0</v>
      </c>
      <c r="I24" s="187">
        <v>0</v>
      </c>
      <c r="J24" s="532"/>
      <c r="K24" s="532"/>
      <c r="L24" s="783"/>
      <c r="M24" s="783"/>
      <c r="N24" s="768"/>
    </row>
    <row r="25" spans="1:50" ht="34.5" customHeight="1">
      <c r="A25" s="780" t="s">
        <v>701</v>
      </c>
      <c r="B25" s="211" t="s">
        <v>2</v>
      </c>
      <c r="C25" s="764" t="s">
        <v>702</v>
      </c>
      <c r="D25" s="201">
        <v>30</v>
      </c>
      <c r="E25" s="185">
        <f>+F25+I25</f>
        <v>932908872</v>
      </c>
      <c r="F25" s="226">
        <v>135000000</v>
      </c>
      <c r="G25" s="225"/>
      <c r="H25" s="212">
        <v>0</v>
      </c>
      <c r="I25" s="187">
        <f>897908872-300000000+200000000</f>
        <v>797908872</v>
      </c>
      <c r="J25" s="531">
        <f>+J23</f>
        <v>44927</v>
      </c>
      <c r="K25" s="531">
        <f>+K23</f>
        <v>45291</v>
      </c>
      <c r="L25" s="782">
        <f t="shared" ref="L25" si="7">D26/D25</f>
        <v>0.83333333333333337</v>
      </c>
      <c r="M25" s="782">
        <f t="shared" ref="M25" si="8">+E26/E25</f>
        <v>1.2272683145841066</v>
      </c>
      <c r="N25" s="767">
        <f t="shared" ref="N25" si="9">+L25*L25/M25</f>
        <v>0.56584565591084779</v>
      </c>
      <c r="O25" s="227"/>
    </row>
    <row r="26" spans="1:50" ht="15.75">
      <c r="A26" s="781"/>
      <c r="B26" s="211" t="s">
        <v>1</v>
      </c>
      <c r="C26" s="764"/>
      <c r="D26" s="201">
        <v>25</v>
      </c>
      <c r="E26" s="185">
        <f>+F26+I26</f>
        <v>1144929499</v>
      </c>
      <c r="F26" s="228">
        <v>133270000</v>
      </c>
      <c r="G26" s="212"/>
      <c r="H26" s="212">
        <v>0</v>
      </c>
      <c r="I26" s="187">
        <v>1011659499</v>
      </c>
      <c r="J26" s="532"/>
      <c r="K26" s="532"/>
      <c r="L26" s="783"/>
      <c r="M26" s="783"/>
      <c r="N26" s="768"/>
    </row>
    <row r="27" spans="1:50" ht="26.25" customHeight="1">
      <c r="A27" s="769" t="s">
        <v>7</v>
      </c>
      <c r="B27" s="211" t="s">
        <v>2</v>
      </c>
      <c r="C27" s="764"/>
      <c r="D27" s="229"/>
      <c r="E27" s="230">
        <f>+E17+E19+E21+E23+E25</f>
        <v>2403408872</v>
      </c>
      <c r="F27" s="231">
        <f>+F17+F19+F23+F25+F21</f>
        <v>355500000</v>
      </c>
      <c r="G27" s="218"/>
      <c r="H27" s="218"/>
      <c r="I27" s="231">
        <f>+I17+I19+I21+I23+I25</f>
        <v>2047908872</v>
      </c>
      <c r="J27" s="569" t="s">
        <v>3</v>
      </c>
      <c r="K27" s="569"/>
      <c r="L27" s="569"/>
      <c r="M27" s="569"/>
      <c r="N27" s="569"/>
    </row>
    <row r="28" spans="1:50" ht="25.5" customHeight="1">
      <c r="A28" s="769"/>
      <c r="B28" s="211" t="s">
        <v>1</v>
      </c>
      <c r="C28" s="764"/>
      <c r="D28" s="229"/>
      <c r="E28" s="232">
        <f>E26+E18+E20</f>
        <v>1545188566</v>
      </c>
      <c r="F28" s="233">
        <f>F26+F18+F20</f>
        <v>331728067</v>
      </c>
      <c r="G28" s="233">
        <f>G26+G18+G20</f>
        <v>0</v>
      </c>
      <c r="H28" s="233">
        <f>H26+H18+H20</f>
        <v>0</v>
      </c>
      <c r="I28" s="233">
        <f>I26+I18+I20</f>
        <v>1213460499</v>
      </c>
      <c r="J28" s="482" t="s">
        <v>71</v>
      </c>
      <c r="K28" s="479"/>
      <c r="L28" s="479"/>
      <c r="M28" s="479"/>
      <c r="N28" s="479"/>
    </row>
    <row r="29" spans="1:50" ht="82.5" customHeight="1">
      <c r="A29" s="198"/>
      <c r="B29" s="234"/>
      <c r="C29" s="221"/>
      <c r="D29" s="221">
        <f>+E27-[1]Hoja1!$M$51</f>
        <v>0</v>
      </c>
      <c r="E29" s="235"/>
      <c r="F29" s="236"/>
      <c r="G29" s="221"/>
      <c r="H29" s="237"/>
      <c r="I29" s="238"/>
      <c r="J29" s="479"/>
      <c r="K29" s="479"/>
      <c r="L29" s="479"/>
      <c r="M29" s="479"/>
      <c r="N29" s="479"/>
    </row>
    <row r="30" spans="1:50" ht="30.75" customHeight="1">
      <c r="A30" s="239" t="s">
        <v>6</v>
      </c>
      <c r="B30" s="770"/>
      <c r="C30" s="769"/>
      <c r="D30" s="769"/>
      <c r="E30" s="771" t="s">
        <v>4</v>
      </c>
      <c r="F30" s="771"/>
      <c r="G30" s="771"/>
      <c r="H30" s="771"/>
      <c r="I30" s="240">
        <f>+I27-'[3]Ejecución presupuestal'!$D$15</f>
        <v>0</v>
      </c>
      <c r="J30" s="772" t="s">
        <v>703</v>
      </c>
      <c r="K30" s="773"/>
      <c r="L30" s="773"/>
      <c r="M30" s="773"/>
      <c r="N30" s="500"/>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row>
    <row r="31" spans="1:50" ht="16.5" customHeight="1">
      <c r="A31" s="482" t="s">
        <v>704</v>
      </c>
      <c r="B31" s="482" t="s">
        <v>756</v>
      </c>
      <c r="C31" s="482"/>
      <c r="D31" s="482"/>
      <c r="E31" s="764" t="s">
        <v>705</v>
      </c>
      <c r="F31" s="764"/>
      <c r="G31" s="764"/>
      <c r="H31" s="193" t="s">
        <v>2</v>
      </c>
      <c r="I31" s="242" t="s">
        <v>706</v>
      </c>
      <c r="J31" s="774"/>
      <c r="K31" s="775"/>
      <c r="L31" s="775"/>
      <c r="M31" s="775"/>
      <c r="N31" s="776"/>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row>
    <row r="32" spans="1:50" ht="23.25" customHeight="1">
      <c r="A32" s="482"/>
      <c r="B32" s="482"/>
      <c r="C32" s="482"/>
      <c r="D32" s="482"/>
      <c r="E32" s="764"/>
      <c r="F32" s="764"/>
      <c r="G32" s="764"/>
      <c r="H32" s="193" t="s">
        <v>1</v>
      </c>
      <c r="I32" s="243" t="s">
        <v>707</v>
      </c>
      <c r="J32" s="777"/>
      <c r="K32" s="778"/>
      <c r="L32" s="778"/>
      <c r="M32" s="778"/>
      <c r="N32" s="779"/>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row>
    <row r="33" spans="1:50" ht="14.25" customHeight="1">
      <c r="A33" s="482" t="s">
        <v>757</v>
      </c>
      <c r="B33" s="482"/>
      <c r="C33" s="482"/>
      <c r="D33" s="482"/>
      <c r="E33" s="482"/>
      <c r="F33" s="482"/>
      <c r="G33" s="482"/>
      <c r="H33" s="482"/>
      <c r="I33" s="482"/>
      <c r="J33" s="765" t="s">
        <v>0</v>
      </c>
      <c r="K33" s="765"/>
      <c r="L33" s="765"/>
      <c r="M33" s="765"/>
      <c r="N33" s="765"/>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row>
    <row r="34" spans="1:50" ht="14.25" customHeight="1">
      <c r="A34" s="482"/>
      <c r="B34" s="482"/>
      <c r="C34" s="482"/>
      <c r="D34" s="482"/>
      <c r="E34" s="482"/>
      <c r="F34" s="482"/>
      <c r="G34" s="482"/>
      <c r="H34" s="482"/>
      <c r="I34" s="482"/>
      <c r="J34" s="765"/>
      <c r="K34" s="765"/>
      <c r="L34" s="765"/>
      <c r="M34" s="765"/>
      <c r="N34" s="765"/>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row>
    <row r="35" spans="1:50" ht="49.5" customHeight="1">
      <c r="A35" s="482"/>
      <c r="B35" s="482"/>
      <c r="C35" s="482"/>
      <c r="D35" s="482"/>
      <c r="E35" s="482"/>
      <c r="F35" s="482"/>
      <c r="G35" s="482"/>
      <c r="H35" s="482"/>
      <c r="I35" s="482"/>
      <c r="J35" s="765"/>
      <c r="K35" s="765"/>
      <c r="L35" s="765"/>
      <c r="M35" s="765"/>
      <c r="N35" s="765"/>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row>
    <row r="36" spans="1:50">
      <c r="J36" s="766"/>
      <c r="K36" s="766"/>
      <c r="L36" s="766"/>
      <c r="M36" s="766"/>
      <c r="N36" s="766"/>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row>
    <row r="37" spans="1:50">
      <c r="F37" s="245"/>
      <c r="I37" s="245"/>
      <c r="J37" s="766"/>
      <c r="K37" s="766"/>
      <c r="L37" s="766"/>
      <c r="M37" s="766"/>
      <c r="N37" s="766"/>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row>
    <row r="38" spans="1:50">
      <c r="D38" s="245"/>
      <c r="I38" s="245"/>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row>
    <row r="39" spans="1:50">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row>
    <row r="40" spans="1:50">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row>
    <row r="41" spans="1:50">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row>
    <row r="42" spans="1:50">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row>
    <row r="43" spans="1:50">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row>
    <row r="44" spans="1:50">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row>
    <row r="45" spans="1:50">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row>
    <row r="46" spans="1:50">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row>
    <row r="47" spans="1:50">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row>
    <row r="48" spans="1:50">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row>
    <row r="49" spans="15:50">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row>
    <row r="50" spans="15:50">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row>
    <row r="51" spans="15:50">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row>
    <row r="52" spans="15:50">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row>
    <row r="53" spans="15:50">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row>
    <row r="54" spans="15:50">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row>
    <row r="55" spans="15:50">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row>
    <row r="56" spans="15:50">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row>
    <row r="57" spans="15:50">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row>
    <row r="58" spans="15:50">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row>
    <row r="59" spans="15:50">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1"/>
      <c r="AX59" s="241"/>
    </row>
  </sheetData>
  <mergeCells count="94">
    <mergeCell ref="A1:A4"/>
    <mergeCell ref="B1:H2"/>
    <mergeCell ref="I1:L1"/>
    <mergeCell ref="M1:N4"/>
    <mergeCell ref="I2:L2"/>
    <mergeCell ref="B3:H4"/>
    <mergeCell ref="I3:L3"/>
    <mergeCell ref="I4:L4"/>
    <mergeCell ref="A5:N5"/>
    <mergeCell ref="A6:N6"/>
    <mergeCell ref="B7:N7"/>
    <mergeCell ref="B8:F8"/>
    <mergeCell ref="G8:I13"/>
    <mergeCell ref="J8:N8"/>
    <mergeCell ref="B11:F11"/>
    <mergeCell ref="K11:M11"/>
    <mergeCell ref="Q8:U8"/>
    <mergeCell ref="B9:F9"/>
    <mergeCell ref="K9:M9"/>
    <mergeCell ref="B10:F10"/>
    <mergeCell ref="K10:M10"/>
    <mergeCell ref="R10:T10"/>
    <mergeCell ref="F14:I15"/>
    <mergeCell ref="R11:T11"/>
    <mergeCell ref="B12:F12"/>
    <mergeCell ref="K12:M12"/>
    <mergeCell ref="R12:T12"/>
    <mergeCell ref="A13:F13"/>
    <mergeCell ref="K13:M13"/>
    <mergeCell ref="R13:S13"/>
    <mergeCell ref="A14:A16"/>
    <mergeCell ref="B14:B16"/>
    <mergeCell ref="C14:C16"/>
    <mergeCell ref="D14:D16"/>
    <mergeCell ref="E14:E16"/>
    <mergeCell ref="J14:K15"/>
    <mergeCell ref="L14:N14"/>
    <mergeCell ref="R14:S14"/>
    <mergeCell ref="L15:L16"/>
    <mergeCell ref="M15:M16"/>
    <mergeCell ref="N15:N16"/>
    <mergeCell ref="R15:S15"/>
    <mergeCell ref="R16:S16"/>
    <mergeCell ref="N17:N18"/>
    <mergeCell ref="O17:O18"/>
    <mergeCell ref="A19:A20"/>
    <mergeCell ref="C19:C20"/>
    <mergeCell ref="J19:J20"/>
    <mergeCell ref="K19:K20"/>
    <mergeCell ref="L19:L20"/>
    <mergeCell ref="M19:M20"/>
    <mergeCell ref="N19:N20"/>
    <mergeCell ref="O19:O20"/>
    <mergeCell ref="A17:A18"/>
    <mergeCell ref="C17:C18"/>
    <mergeCell ref="J17:J18"/>
    <mergeCell ref="K17:K18"/>
    <mergeCell ref="L17:L18"/>
    <mergeCell ref="M17:M18"/>
    <mergeCell ref="R21:S21"/>
    <mergeCell ref="A23:A24"/>
    <mergeCell ref="C23:C24"/>
    <mergeCell ref="J23:J24"/>
    <mergeCell ref="K23:K24"/>
    <mergeCell ref="L23:L24"/>
    <mergeCell ref="M23:M24"/>
    <mergeCell ref="N23:N24"/>
    <mergeCell ref="A21:A22"/>
    <mergeCell ref="C21:C22"/>
    <mergeCell ref="J21:J22"/>
    <mergeCell ref="K21:K22"/>
    <mergeCell ref="L21:L22"/>
    <mergeCell ref="M21:M22"/>
    <mergeCell ref="J25:J26"/>
    <mergeCell ref="K25:K26"/>
    <mergeCell ref="L25:L26"/>
    <mergeCell ref="M25:M26"/>
    <mergeCell ref="N21:N22"/>
    <mergeCell ref="E31:G32"/>
    <mergeCell ref="A33:I35"/>
    <mergeCell ref="J33:N35"/>
    <mergeCell ref="J36:N37"/>
    <mergeCell ref="N25:N26"/>
    <mergeCell ref="A27:A28"/>
    <mergeCell ref="C27:C28"/>
    <mergeCell ref="J27:N27"/>
    <mergeCell ref="J28:N29"/>
    <mergeCell ref="B30:D30"/>
    <mergeCell ref="E30:H30"/>
    <mergeCell ref="J30:N32"/>
    <mergeCell ref="A31:A32"/>
    <mergeCell ref="B31:D32"/>
    <mergeCell ref="A25:A26"/>
    <mergeCell ref="C25:C26"/>
  </mergeCells>
  <pageMargins left="0.7" right="0.7" top="0.75" bottom="0.75" header="0.3" footer="0.3"/>
  <pageSetup paperSize="9" scale="29" orientation="landscape" r:id="rId1"/>
  <drawing r:id="rId2"/>
  <legacyDrawing r:id="rId3"/>
  <oleObjects>
    <mc:AlternateContent xmlns:mc="http://schemas.openxmlformats.org/markup-compatibility/2006">
      <mc:Choice Requires="x14">
        <oleObject shapeId="5121" r:id="rId4">
          <objectPr defaultSize="0" autoPict="0" r:id="rId5">
            <anchor moveWithCells="1" sizeWithCells="1">
              <from>
                <xdr:col>0</xdr:col>
                <xdr:colOff>419100</xdr:colOff>
                <xdr:row>0</xdr:row>
                <xdr:rowOff>76200</xdr:rowOff>
              </from>
              <to>
                <xdr:col>1</xdr:col>
                <xdr:colOff>5334000</xdr:colOff>
                <xdr:row>3</xdr:row>
                <xdr:rowOff>238125</xdr:rowOff>
              </to>
            </anchor>
          </objectPr>
        </oleObject>
      </mc:Choice>
      <mc:Fallback>
        <oleObject shapeId="5121" r:id="rId4"/>
      </mc:Fallback>
    </mc:AlternateContent>
    <mc:AlternateContent xmlns:mc="http://schemas.openxmlformats.org/markup-compatibility/2006">
      <mc:Choice Requires="x14">
        <oleObject shapeId="5122" r:id="rId6">
          <objectPr defaultSize="0" autoPict="0" r:id="rId5">
            <anchor moveWithCells="1" sizeWithCells="1">
              <from>
                <xdr:col>0</xdr:col>
                <xdr:colOff>419100</xdr:colOff>
                <xdr:row>0</xdr:row>
                <xdr:rowOff>76200</xdr:rowOff>
              </from>
              <to>
                <xdr:col>1</xdr:col>
                <xdr:colOff>4886325</xdr:colOff>
                <xdr:row>2</xdr:row>
                <xdr:rowOff>200025</xdr:rowOff>
              </to>
            </anchor>
          </objectPr>
        </oleObject>
      </mc:Choice>
      <mc:Fallback>
        <oleObject shapeId="512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DIR JUSTICIA</vt:lpstr>
      <vt:lpstr>CONTRATOS JUSTICIA</vt:lpstr>
      <vt:lpstr>DESPACHO-GOBIERNO (3)</vt:lpstr>
      <vt:lpstr>RELACION CONTRATOS SEGURI</vt:lpstr>
      <vt:lpstr>CAPA (2)</vt:lpstr>
      <vt:lpstr>CONTRATOS CAPA</vt:lpstr>
      <vt:lpstr>DIR.PARTICIPACIÓN (2)</vt:lpstr>
      <vt:lpstr>CONTRATOS PARTICI</vt:lpstr>
      <vt:lpstr>DIR. ESPACIO PÚBLICO</vt:lpstr>
      <vt:lpstr>CONTRATOS ESPACIO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2017-08-24T20:03:39Z</dcterms:created>
  <dcterms:modified xsi:type="dcterms:W3CDTF">2023-11-17T20:38:48Z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bc7c880971fe4e21b86178105c936444</vt:lpwstr>
  </property>
</Properties>
</file>