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embeddings/oleObject21.bin" ContentType="application/vnd.openxmlformats-officedocument.oleObject"/>
  <Override PartName="/xl/drawings/drawing9.xml" ContentType="application/vnd.openxmlformats-officedocument.drawing+xml"/>
  <Override PartName="/xl/embeddings/oleObject2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2024\PLAN DE ACCIÓN 2024\"/>
    </mc:Choice>
  </mc:AlternateContent>
  <bookViews>
    <workbookView xWindow="0" yWindow="0" windowWidth="21600" windowHeight="7530" firstSheet="3" activeTab="8"/>
  </bookViews>
  <sheets>
    <sheet name="MUJER" sheetId="17" r:id="rId1"/>
    <sheet name="ETNIAS." sheetId="10" r:id="rId2"/>
    <sheet name="LUCHA CONTRA LA POBREZA" sheetId="11" r:id="rId3"/>
    <sheet name="ADULTO MAYOR" sheetId="12" r:id="rId4"/>
    <sheet name="DISCAPACIDAD" sheetId="13" r:id="rId5"/>
    <sheet name="HABITANTE DE CALLE" sheetId="14" r:id="rId6"/>
    <sheet name="VÍCTIMAS" sheetId="15" r:id="rId7"/>
    <sheet name="NNA" sheetId="21" r:id="rId8"/>
    <sheet name="JUVENTUD" sheetId="18" r:id="rId9"/>
    <sheet name="CONTRATOS" sheetId="22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8" l="1"/>
  <c r="E21" i="18"/>
  <c r="F50" i="18"/>
  <c r="G50" i="18"/>
  <c r="H50" i="18"/>
  <c r="I50" i="18"/>
  <c r="F49" i="18"/>
  <c r="G49" i="18"/>
  <c r="H49" i="18"/>
  <c r="I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19" i="18"/>
  <c r="E17" i="18"/>
  <c r="F62" i="21"/>
  <c r="G62" i="21"/>
  <c r="H62" i="21"/>
  <c r="I62" i="21"/>
  <c r="F61" i="21"/>
  <c r="G61" i="21"/>
  <c r="H61" i="21"/>
  <c r="I61" i="21"/>
  <c r="E42" i="21"/>
  <c r="E43" i="21"/>
  <c r="E49" i="18" l="1"/>
  <c r="E23" i="12"/>
  <c r="E18" i="12"/>
  <c r="E24" i="11"/>
  <c r="E25" i="11"/>
  <c r="E31" i="10"/>
  <c r="F47" i="17" l="1"/>
  <c r="E17" i="15" l="1"/>
  <c r="L17" i="15"/>
  <c r="E18" i="15"/>
  <c r="E19" i="15"/>
  <c r="L19" i="15"/>
  <c r="E20" i="15"/>
  <c r="M19" i="15" s="1"/>
  <c r="E21" i="15"/>
  <c r="L21" i="15"/>
  <c r="E22" i="15"/>
  <c r="E23" i="15"/>
  <c r="L23" i="15"/>
  <c r="E24" i="15"/>
  <c r="M23" i="15" s="1"/>
  <c r="E25" i="15"/>
  <c r="M25" i="15" s="1"/>
  <c r="L25" i="15"/>
  <c r="E26" i="15"/>
  <c r="E27" i="15"/>
  <c r="L27" i="15"/>
  <c r="E28" i="15"/>
  <c r="E29" i="15"/>
  <c r="L29" i="15"/>
  <c r="E30" i="15"/>
  <c r="M29" i="15" s="1"/>
  <c r="E31" i="15"/>
  <c r="L31" i="15"/>
  <c r="E32" i="15"/>
  <c r="M31" i="15" s="1"/>
  <c r="E33" i="15"/>
  <c r="L33" i="15"/>
  <c r="F34" i="15"/>
  <c r="E34" i="15" s="1"/>
  <c r="E35" i="15"/>
  <c r="L35" i="15"/>
  <c r="F36" i="15"/>
  <c r="E36" i="15" s="1"/>
  <c r="E37" i="15"/>
  <c r="L37" i="15"/>
  <c r="F38" i="15"/>
  <c r="F50" i="15" s="1"/>
  <c r="E39" i="15"/>
  <c r="L39" i="15"/>
  <c r="E40" i="15"/>
  <c r="M39" i="15" s="1"/>
  <c r="E41" i="15"/>
  <c r="L41" i="15"/>
  <c r="E42" i="15"/>
  <c r="E43" i="15"/>
  <c r="L43" i="15"/>
  <c r="E44" i="15"/>
  <c r="E45" i="15"/>
  <c r="L45" i="15"/>
  <c r="E46" i="15"/>
  <c r="E47" i="15"/>
  <c r="L47" i="15"/>
  <c r="E48" i="15"/>
  <c r="M47" i="15" s="1"/>
  <c r="F49" i="15"/>
  <c r="G49" i="15"/>
  <c r="H49" i="15"/>
  <c r="I49" i="15"/>
  <c r="G50" i="15"/>
  <c r="H50" i="15"/>
  <c r="I50" i="15"/>
  <c r="E17" i="14"/>
  <c r="L17" i="14"/>
  <c r="E18" i="14"/>
  <c r="E19" i="14"/>
  <c r="M19" i="14" s="1"/>
  <c r="L19" i="14"/>
  <c r="E21" i="14"/>
  <c r="L21" i="14"/>
  <c r="E23" i="14"/>
  <c r="L23" i="14"/>
  <c r="E25" i="14"/>
  <c r="M25" i="14" s="1"/>
  <c r="L25" i="14"/>
  <c r="E27" i="14"/>
  <c r="L27" i="14"/>
  <c r="E29" i="14"/>
  <c r="M29" i="14" s="1"/>
  <c r="L29" i="14"/>
  <c r="E31" i="14"/>
  <c r="L31" i="14"/>
  <c r="M31" i="14"/>
  <c r="F33" i="14"/>
  <c r="G33" i="14"/>
  <c r="H33" i="14"/>
  <c r="I33" i="14"/>
  <c r="G34" i="14"/>
  <c r="H34" i="14"/>
  <c r="I34" i="14"/>
  <c r="E17" i="13"/>
  <c r="L17" i="13"/>
  <c r="E18" i="13"/>
  <c r="E19" i="13"/>
  <c r="L19" i="13"/>
  <c r="E20" i="13"/>
  <c r="M19" i="13" s="1"/>
  <c r="N19" i="13" s="1"/>
  <c r="E21" i="13"/>
  <c r="L21" i="13"/>
  <c r="E22" i="13"/>
  <c r="E23" i="13"/>
  <c r="L23" i="13"/>
  <c r="E25" i="13"/>
  <c r="L25" i="13"/>
  <c r="E26" i="13"/>
  <c r="E27" i="13"/>
  <c r="L27" i="13"/>
  <c r="E28" i="13"/>
  <c r="E29" i="13"/>
  <c r="M29" i="13" s="1"/>
  <c r="L29" i="13"/>
  <c r="E30" i="13"/>
  <c r="E31" i="13"/>
  <c r="L31" i="13"/>
  <c r="E32" i="13"/>
  <c r="M31" i="13" s="1"/>
  <c r="E33" i="13"/>
  <c r="L33" i="13"/>
  <c r="E34" i="13"/>
  <c r="M33" i="13" s="1"/>
  <c r="N33" i="13" s="1"/>
  <c r="E35" i="13"/>
  <c r="L35" i="13"/>
  <c r="E36" i="13"/>
  <c r="E37" i="13"/>
  <c r="L37" i="13"/>
  <c r="F39" i="13"/>
  <c r="G39" i="13"/>
  <c r="H39" i="13"/>
  <c r="I39" i="13"/>
  <c r="F40" i="13"/>
  <c r="G40" i="13"/>
  <c r="H40" i="13"/>
  <c r="I40" i="13"/>
  <c r="E17" i="12"/>
  <c r="L17" i="12"/>
  <c r="E19" i="12"/>
  <c r="L19" i="12"/>
  <c r="E20" i="12"/>
  <c r="E21" i="12"/>
  <c r="L21" i="12"/>
  <c r="E22" i="12"/>
  <c r="L23" i="12"/>
  <c r="E25" i="12"/>
  <c r="L25" i="12"/>
  <c r="E26" i="12"/>
  <c r="E27" i="12"/>
  <c r="L27" i="12"/>
  <c r="E28" i="12"/>
  <c r="E29" i="12"/>
  <c r="L29" i="12"/>
  <c r="F32" i="12"/>
  <c r="F31" i="12"/>
  <c r="G31" i="12"/>
  <c r="H31" i="12"/>
  <c r="I31" i="12"/>
  <c r="G32" i="12"/>
  <c r="H32" i="12"/>
  <c r="E17" i="11"/>
  <c r="L17" i="11"/>
  <c r="E18" i="11"/>
  <c r="E19" i="11"/>
  <c r="L19" i="11"/>
  <c r="E20" i="11"/>
  <c r="E21" i="11"/>
  <c r="L21" i="11"/>
  <c r="E22" i="11"/>
  <c r="E23" i="11"/>
  <c r="L23" i="11"/>
  <c r="M23" i="11"/>
  <c r="L25" i="11"/>
  <c r="E26" i="11"/>
  <c r="M25" i="11" s="1"/>
  <c r="E27" i="11"/>
  <c r="L27" i="11"/>
  <c r="E28" i="11"/>
  <c r="E29" i="11"/>
  <c r="L29" i="11"/>
  <c r="E30" i="11"/>
  <c r="F31" i="11"/>
  <c r="G31" i="11"/>
  <c r="H31" i="11"/>
  <c r="I31" i="11"/>
  <c r="F32" i="11"/>
  <c r="G32" i="11"/>
  <c r="H32" i="11"/>
  <c r="I32" i="11"/>
  <c r="E17" i="10"/>
  <c r="L17" i="10"/>
  <c r="E18" i="10"/>
  <c r="E19" i="10"/>
  <c r="L19" i="10"/>
  <c r="E20" i="10"/>
  <c r="M19" i="10" s="1"/>
  <c r="E21" i="10"/>
  <c r="L21" i="10"/>
  <c r="E22" i="10"/>
  <c r="M21" i="10" s="1"/>
  <c r="E23" i="10"/>
  <c r="L23" i="10"/>
  <c r="E24" i="10"/>
  <c r="M23" i="10" s="1"/>
  <c r="N23" i="10" s="1"/>
  <c r="E25" i="10"/>
  <c r="L25" i="10"/>
  <c r="E26" i="10"/>
  <c r="M25" i="10" s="1"/>
  <c r="E27" i="10"/>
  <c r="L27" i="10"/>
  <c r="E28" i="10"/>
  <c r="M27" i="10" s="1"/>
  <c r="E29" i="10"/>
  <c r="L29" i="10"/>
  <c r="E30" i="10"/>
  <c r="M29" i="10" s="1"/>
  <c r="L31" i="10"/>
  <c r="N31" i="10" s="1"/>
  <c r="E32" i="10"/>
  <c r="M31" i="10" s="1"/>
  <c r="E33" i="10"/>
  <c r="L33" i="10"/>
  <c r="E34" i="10"/>
  <c r="E35" i="10"/>
  <c r="L35" i="10"/>
  <c r="E36" i="10"/>
  <c r="M35" i="10" s="1"/>
  <c r="E37" i="10"/>
  <c r="L37" i="10"/>
  <c r="E38" i="10"/>
  <c r="E39" i="10"/>
  <c r="L39" i="10"/>
  <c r="E40" i="10"/>
  <c r="M39" i="10" s="1"/>
  <c r="E41" i="10"/>
  <c r="L41" i="10"/>
  <c r="E42" i="10"/>
  <c r="F43" i="10"/>
  <c r="G43" i="10"/>
  <c r="H43" i="10"/>
  <c r="I43" i="10"/>
  <c r="F44" i="10"/>
  <c r="G44" i="10"/>
  <c r="H44" i="10"/>
  <c r="I44" i="10"/>
  <c r="M43" i="15" l="1"/>
  <c r="M33" i="15"/>
  <c r="M27" i="15"/>
  <c r="M21" i="15"/>
  <c r="N21" i="15" s="1"/>
  <c r="M45" i="15"/>
  <c r="M35" i="15"/>
  <c r="M35" i="13"/>
  <c r="M27" i="13"/>
  <c r="M21" i="13"/>
  <c r="N21" i="13" s="1"/>
  <c r="N23" i="11"/>
  <c r="M27" i="11"/>
  <c r="N27" i="11" s="1"/>
  <c r="M17" i="11"/>
  <c r="N17" i="11" s="1"/>
  <c r="E43" i="10"/>
  <c r="M37" i="10"/>
  <c r="N29" i="10"/>
  <c r="E49" i="15"/>
  <c r="M17" i="15"/>
  <c r="M41" i="15"/>
  <c r="N41" i="15" s="1"/>
  <c r="N23" i="15"/>
  <c r="M17" i="14"/>
  <c r="E33" i="14"/>
  <c r="M27" i="14"/>
  <c r="N35" i="13"/>
  <c r="E39" i="13"/>
  <c r="M25" i="13"/>
  <c r="M27" i="12"/>
  <c r="N27" i="12" s="1"/>
  <c r="M21" i="12"/>
  <c r="E31" i="12"/>
  <c r="M25" i="12"/>
  <c r="N25" i="12" s="1"/>
  <c r="M29" i="11"/>
  <c r="M19" i="11"/>
  <c r="E31" i="11"/>
  <c r="E32" i="11"/>
  <c r="M41" i="10"/>
  <c r="M33" i="10"/>
  <c r="N33" i="10"/>
  <c r="N25" i="10"/>
  <c r="E44" i="10"/>
  <c r="N39" i="10"/>
  <c r="N19" i="10"/>
  <c r="E30" i="12"/>
  <c r="M29" i="12" s="1"/>
  <c r="N29" i="12" s="1"/>
  <c r="N21" i="12"/>
  <c r="E24" i="12"/>
  <c r="M23" i="12" s="1"/>
  <c r="N23" i="12" s="1"/>
  <c r="I32" i="12"/>
  <c r="M19" i="12"/>
  <c r="N19" i="12" s="1"/>
  <c r="N17" i="15"/>
  <c r="E38" i="15"/>
  <c r="M37" i="15" s="1"/>
  <c r="M23" i="14"/>
  <c r="M21" i="14"/>
  <c r="E34" i="14"/>
  <c r="F34" i="14"/>
  <c r="N27" i="13"/>
  <c r="N25" i="13"/>
  <c r="E38" i="13"/>
  <c r="M37" i="13" s="1"/>
  <c r="N37" i="13" s="1"/>
  <c r="E24" i="13"/>
  <c r="M23" i="13" s="1"/>
  <c r="N23" i="13" s="1"/>
  <c r="M17" i="13"/>
  <c r="N17" i="13" s="1"/>
  <c r="M17" i="12"/>
  <c r="N17" i="12" s="1"/>
  <c r="N19" i="11"/>
  <c r="M21" i="11"/>
  <c r="N21" i="11" s="1"/>
  <c r="N37" i="10"/>
  <c r="N27" i="10"/>
  <c r="M17" i="10"/>
  <c r="N17" i="10" s="1"/>
  <c r="D68" i="22"/>
  <c r="E32" i="12" l="1"/>
  <c r="E50" i="15"/>
  <c r="E40" i="13"/>
  <c r="E18" i="21" l="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2" i="21" l="1"/>
  <c r="L19" i="18" l="1"/>
  <c r="M45" i="18"/>
  <c r="L45" i="18"/>
  <c r="F48" i="17"/>
  <c r="G48" i="17"/>
  <c r="H48" i="17"/>
  <c r="I48" i="17"/>
  <c r="G47" i="17"/>
  <c r="H47" i="17"/>
  <c r="I4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M43" i="17" s="1"/>
  <c r="E44" i="17"/>
  <c r="E45" i="17"/>
  <c r="E46" i="17"/>
  <c r="L43" i="17"/>
  <c r="M19" i="18" l="1"/>
  <c r="N19" i="18" s="1"/>
  <c r="N45" i="18"/>
  <c r="E48" i="17"/>
  <c r="E17" i="21" l="1"/>
  <c r="E61" i="21" s="1"/>
  <c r="L17" i="21"/>
  <c r="L19" i="21"/>
  <c r="L21" i="21"/>
  <c r="L23" i="21"/>
  <c r="L25" i="21"/>
  <c r="L27" i="21"/>
  <c r="L29" i="21"/>
  <c r="L31" i="21"/>
  <c r="L33" i="21"/>
  <c r="L35" i="21"/>
  <c r="L37" i="21"/>
  <c r="L39" i="21"/>
  <c r="L41" i="21"/>
  <c r="L43" i="21"/>
  <c r="L45" i="21"/>
  <c r="L47" i="21"/>
  <c r="L49" i="21"/>
  <c r="L51" i="21"/>
  <c r="L53" i="21"/>
  <c r="L55" i="21"/>
  <c r="L57" i="21"/>
  <c r="L59" i="21"/>
  <c r="M51" i="21" l="1"/>
  <c r="N51" i="21" s="1"/>
  <c r="M47" i="21"/>
  <c r="N47" i="21" s="1"/>
  <c r="M57" i="21"/>
  <c r="N57" i="21" s="1"/>
  <c r="M43" i="21"/>
  <c r="N43" i="21" s="1"/>
  <c r="M17" i="21"/>
  <c r="N17" i="21" s="1"/>
  <c r="M21" i="21"/>
  <c r="N21" i="21" s="1"/>
  <c r="M31" i="21"/>
  <c r="N31" i="21" s="1"/>
  <c r="M55" i="21"/>
  <c r="N55" i="21" s="1"/>
  <c r="M45" i="21"/>
  <c r="N45" i="21" s="1"/>
  <c r="M41" i="21"/>
  <c r="M29" i="21"/>
  <c r="N29" i="21" s="1"/>
  <c r="M27" i="21"/>
  <c r="N27" i="21" s="1"/>
  <c r="M23" i="21"/>
  <c r="N23" i="21" s="1"/>
  <c r="M49" i="21"/>
  <c r="N49" i="21" s="1"/>
  <c r="M37" i="21"/>
  <c r="N37" i="21" s="1"/>
  <c r="M19" i="21"/>
  <c r="N19" i="21" s="1"/>
  <c r="M39" i="21"/>
  <c r="N39" i="21" s="1"/>
  <c r="M35" i="21"/>
  <c r="N35" i="21" s="1"/>
  <c r="M33" i="21"/>
  <c r="N33" i="21" s="1"/>
  <c r="M25" i="21"/>
  <c r="N25" i="21" s="1"/>
  <c r="M59" i="21"/>
  <c r="N59" i="21" s="1"/>
  <c r="M53" i="21"/>
  <c r="N53" i="21" s="1"/>
  <c r="L45" i="17" l="1"/>
  <c r="M45" i="17" l="1"/>
  <c r="L41" i="17"/>
  <c r="M39" i="17"/>
  <c r="L39" i="17"/>
  <c r="M37" i="17"/>
  <c r="L37" i="17"/>
  <c r="L35" i="17"/>
  <c r="L33" i="17"/>
  <c r="L31" i="17"/>
  <c r="L29" i="17"/>
  <c r="L27" i="17"/>
  <c r="L25" i="17"/>
  <c r="L23" i="17"/>
  <c r="L21" i="17"/>
  <c r="M21" i="17"/>
  <c r="M19" i="17"/>
  <c r="L19" i="17"/>
  <c r="L17" i="17"/>
  <c r="E17" i="17"/>
  <c r="E47" i="17" s="1"/>
  <c r="M27" i="17" l="1"/>
  <c r="M33" i="17"/>
  <c r="M41" i="17"/>
  <c r="N41" i="17" s="1"/>
  <c r="M25" i="17"/>
  <c r="N25" i="17" s="1"/>
  <c r="M35" i="17"/>
  <c r="N35" i="17" s="1"/>
  <c r="M17" i="17"/>
  <c r="M23" i="17"/>
  <c r="M31" i="17"/>
  <c r="M29" i="17"/>
  <c r="N29" i="17" s="1"/>
  <c r="N27" i="17"/>
  <c r="N21" i="17"/>
  <c r="L47" i="18" l="1"/>
  <c r="L43" i="18"/>
  <c r="L41" i="18"/>
  <c r="L39" i="18"/>
  <c r="L37" i="18"/>
  <c r="L35" i="18"/>
  <c r="L33" i="18"/>
  <c r="L31" i="18"/>
  <c r="L29" i="18"/>
  <c r="L27" i="18"/>
  <c r="L25" i="18"/>
  <c r="L23" i="18"/>
  <c r="L21" i="18"/>
  <c r="E18" i="18"/>
  <c r="E50" i="18" s="1"/>
  <c r="L17" i="18"/>
  <c r="M43" i="18" l="1"/>
  <c r="N43" i="18" s="1"/>
  <c r="M37" i="18"/>
  <c r="N37" i="18" s="1"/>
  <c r="M31" i="18"/>
  <c r="N31" i="18" s="1"/>
  <c r="M29" i="18"/>
  <c r="N29" i="18" s="1"/>
  <c r="M27" i="18"/>
  <c r="N27" i="18" s="1"/>
  <c r="M25" i="18"/>
  <c r="N25" i="18" s="1"/>
  <c r="M23" i="18"/>
  <c r="N23" i="18" s="1"/>
  <c r="M39" i="18"/>
  <c r="N39" i="18" s="1"/>
  <c r="M41" i="18"/>
  <c r="N41" i="18" s="1"/>
  <c r="M21" i="18"/>
  <c r="N21" i="18" s="1"/>
  <c r="M35" i="18"/>
  <c r="N35" i="18" s="1"/>
  <c r="M47" i="18"/>
  <c r="N47" i="18" s="1"/>
  <c r="M33" i="18"/>
  <c r="N33" i="18" s="1"/>
  <c r="M17" i="18"/>
  <c r="N17" i="18" s="1"/>
</calcChain>
</file>

<file path=xl/comments1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Mesas de trabajo 
solicitudes a secretarias y sus respuestas
JAIME LOAIZA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 xml:space="preserve">Asistir a las asambleas y llevar oferta.
Cronograma que se debe de acordar con los gobernadores
KAREN PEREZ: Debe de coordinar esto
-Cleisser Cuero
-Jeimmy Acosta
-Mauricio Castro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-Taller de alfarería
-Mesas de trabajo con los gobernadores
- Dotacion indigena- carpas,sillas..
PERSONAL ALFARERIA
CLEISSER CUERO Y KAREN -  Deben de coordinar y llevar el control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Celebraciones con la comunidad indigena</t>
        </r>
        <r>
          <rPr>
            <sz val="9"/>
            <color indexed="81"/>
            <rFont val="Tahoma"/>
            <family val="2"/>
          </rPr>
          <t xml:space="preserve">
-Posesion de los gobernadores
-Dia de los pueblos indigenas
-Dia de la mujer indigena
KAREN PEREZ - Llevar el control de las actas, asistencias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>Coordinar con Jorge e ICBF - Intervención a los embera.
CLEISSER CUERO- Responsable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 xml:space="preserve">Eventos con comunidad etnica, tener en cuenta el contrato de logistica para su control. Aca se describen solo las actividades de pueblos </t>
        </r>
        <r>
          <rPr>
            <b/>
            <sz val="9"/>
            <color indexed="81"/>
            <rFont val="Tahoma"/>
            <family val="2"/>
          </rPr>
          <t>NARP</t>
        </r>
        <r>
          <rPr>
            <sz val="9"/>
            <color indexed="81"/>
            <rFont val="Tahoma"/>
            <family val="2"/>
          </rPr>
          <t xml:space="preserve"> y </t>
        </r>
        <r>
          <rPr>
            <b/>
            <sz val="9"/>
            <color indexed="81"/>
            <rFont val="Tahoma"/>
            <family val="2"/>
          </rPr>
          <t xml:space="preserve">ROM. </t>
        </r>
        <r>
          <rPr>
            <sz val="9"/>
            <color indexed="81"/>
            <rFont val="Tahoma"/>
            <family val="2"/>
          </rPr>
          <t>Los eventos indigenas se reportan en meta 1
-Dia de la Afrocolombianidad
-Dia de los pueblos gitanos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>Esto debe irse reportando conforme el cronograma que se tiene para la formulacion
MAURICIO CASTRO Y JHON JAIRO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-Evento de socialización principal
-Socializacion con organizaciones
-Ronda de medios
-Socializacion en universidades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Proyectos productivos</t>
        </r>
        <r>
          <rPr>
            <sz val="9"/>
            <color indexed="81"/>
            <rFont val="Tahoma"/>
            <family val="2"/>
          </rPr>
          <t xml:space="preserve"> 
CLEISER CUERO diseña la estrategia y hace seguimiento a la implementacion
HANNIA LONDOÑO: Realiza el proceso contractual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Informes de meta que se reportan a Planeación.</t>
        </r>
        <r>
          <rPr>
            <sz val="9"/>
            <color indexed="81"/>
            <rFont val="Tahoma"/>
            <family val="2"/>
          </rPr>
          <t xml:space="preserve"> 
CLEISSER CUERO: proyecta informes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 xml:space="preserve">Dotacion etnica (Afro,gitanos)
</t>
        </r>
        <r>
          <rPr>
            <sz val="9"/>
            <color indexed="81"/>
            <rFont val="Tahoma"/>
            <family val="2"/>
          </rPr>
          <t>ANDRES GOMEZ: Estructura el proceso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Organizacines AFRO y Gitanas</t>
        </r>
      </text>
    </comment>
  </commentList>
</comments>
</file>

<file path=xl/comments2.xml><?xml version="1.0" encoding="utf-8"?>
<comments xmlns="http://schemas.openxmlformats.org/spreadsheetml/2006/main">
  <authors>
    <author>EQUIPO-17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Asistencia externa en la atencion de la Casa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EQUIPO-
</t>
        </r>
        <r>
          <rPr>
            <sz val="9"/>
            <color indexed="81"/>
            <rFont val="Tahoma"/>
            <family val="2"/>
          </rPr>
          <t xml:space="preserve">cursos en areas productivas y emprendimiento a cargo de los contratistas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1. Dia de la mujer
2. Dia de la familia
3. Dia de la madre lider
4. Rendicion de cuentas, Encuentro folclorico.
5. Fin de año</t>
        </r>
      </text>
    </comment>
  </commentList>
</comments>
</file>

<file path=xl/comments3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Trabajo con Asociaciones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DOTACION $400, PERSONAL $110, AUX FUNERARIOS 40
Actividades con keralty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MANTENIMIENTO $300 LOGISTICA$86 
PERSONAL $100 , semanal debe de entregar reporte de las actividades en los centros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Informes psicosociales que generaron los ingresos al CBA
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>Los que tienen asignada esta actividad, deben de generar mesas de trabajo con el equipo, liderar temas que contribuyan al seguimiento de estos objeticos, generar actas e informes</t>
        </r>
      </text>
    </comment>
  </commentList>
</comments>
</file>

<file path=xl/comments4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Proyectos productivos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Logistica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Taller de lengua de señas 
Taller de braile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Atencion integral externa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Batuta los domingos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Intervenciones psicosociales, para mercados, eventuales peticiones, acciones de tutela, etc...</t>
        </r>
      </text>
    </comment>
  </commentList>
</comments>
</file>

<file path=xl/comments5.xml><?xml version="1.0" encoding="utf-8"?>
<comments xmlns="http://schemas.openxmlformats.org/spreadsheetml/2006/main">
  <authors>
    <author>EQUIPO-17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Activacion de 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Consumo responsable</t>
        </r>
      </text>
    </comment>
  </commentList>
</comments>
</file>

<file path=xl/comments6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Contrato de alojamiento, kits y personal
ABOGADO JUAN CARLOS GIL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Atencion en la oficina  de la UAO
Asistencia externa</t>
        </r>
      </text>
    </comment>
  </commentList>
</comments>
</file>

<file path=xl/sharedStrings.xml><?xml version="1.0" encoding="utf-8"?>
<sst xmlns="http://schemas.openxmlformats.org/spreadsheetml/2006/main" count="1307" uniqueCount="545">
  <si>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</si>
  <si>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</si>
  <si>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</si>
  <si>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</si>
  <si>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</si>
  <si>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</si>
  <si>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</si>
  <si>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</si>
  <si>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</si>
  <si>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</si>
  <si>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</si>
  <si>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</si>
  <si>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</si>
  <si>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</si>
  <si>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</si>
  <si>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</si>
  <si>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</si>
  <si>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</si>
  <si>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</si>
  <si>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</si>
  <si>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</si>
  <si>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</si>
  <si>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</si>
  <si>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</si>
  <si>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</si>
  <si>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</si>
  <si>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</si>
  <si>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</si>
  <si>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</si>
  <si>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</si>
  <si>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</si>
  <si>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</si>
  <si>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</t>
  </si>
  <si>
    <t>SOCIOCULTURAL</t>
  </si>
  <si>
    <t>Estrategia implementada</t>
  </si>
  <si>
    <t>OBSERVACIONES:</t>
  </si>
  <si>
    <t>Política pública implementada</t>
  </si>
  <si>
    <t>VIBRA CON INCLUSION Y DIVERSIDAD</t>
  </si>
  <si>
    <t xml:space="preserve">INCLUSION SOCIAL Y PRODUCTIVA PARA LA POBLACION EN SITUACION DE VULNERABILIDAD   </t>
  </si>
  <si>
    <t>FORTALECIMIENTO DE LA DIVERSIDAD ETNICA Y CULTURAL EN EL MUNICIPIO DE IBAGUÉ</t>
  </si>
  <si>
    <t>p</t>
  </si>
  <si>
    <t>Atención Integral y orientación brindada</t>
  </si>
  <si>
    <t>Personas beneficiadas</t>
  </si>
  <si>
    <t>Eventos y/o socializaciones realizadas</t>
  </si>
  <si>
    <t>Fortalecimiento y seguimiento a proyectos productivos brindado</t>
  </si>
  <si>
    <t>Número de población atendida</t>
  </si>
  <si>
    <t>Política pública aprobada e implementada</t>
  </si>
  <si>
    <t xml:space="preserve">ATENCIÓN INTEGRAL DE POBLACIÓN EN CONDICION PERMANENTE DE DESPROTECCIÓN SOCIAL Y/O FAMILIAR.   </t>
  </si>
  <si>
    <t>COMPROMISO INTEGRAL DE LA MANO CON LOS ADULTOS MAYORES EN EL MUNICIPIO DE IBAGUÉ.</t>
  </si>
  <si>
    <t>Porcentaje de población atendida</t>
  </si>
  <si>
    <t>Número de comedores implementados</t>
  </si>
  <si>
    <t>Número de Adultos mayores beneficiados</t>
  </si>
  <si>
    <t>COMPROMISO DEL TERRITORIO INCLUYENTE CON LA DISCAPACIDAD EN EL MUNICIPIO DE IBAGUÉ</t>
  </si>
  <si>
    <t>1.1.3 Seguimiento y control a las unidades productivas para pérsonas con discapacidad, cuidadores y organización PcD</t>
  </si>
  <si>
    <t>6.1.3 Brindar atencion integral y orientacion a la poblacion con discapacidad que lo requiera mediante Asesorias juridicas, orientacion personalizada de sus necesidades.</t>
  </si>
  <si>
    <t>Número de Unidades productivas apoyadas</t>
  </si>
  <si>
    <t>Número de Personas con discapacidad beneficiadas</t>
  </si>
  <si>
    <t>Número de unidades productivas beneficiadas</t>
  </si>
  <si>
    <t>Número de programas implementados</t>
  </si>
  <si>
    <t>Número de personas beneficiadas</t>
  </si>
  <si>
    <t xml:space="preserve">No. de ayudas técnicas entregadas </t>
  </si>
  <si>
    <t>Política Pública actualizada e implementada</t>
  </si>
  <si>
    <t>Programa diseñado y ejecutado</t>
  </si>
  <si>
    <t>APOYO EN LA INCLUSIÓN SOCIAL AL HABITANTE DE CALLE EN EL MUNICIPIO DE IBAGUÉ.</t>
  </si>
  <si>
    <t>Politica  publica Formulada</t>
  </si>
  <si>
    <t>Plan de acción integral implementado</t>
  </si>
  <si>
    <t xml:space="preserve">Estrategia implementada </t>
  </si>
  <si>
    <t>Programa de Sensibilización  Implementado.</t>
  </si>
  <si>
    <t>IBAGUÉ POR LA GARANTIA DE LOA DERECHOS DE LAS VICTIMAS</t>
  </si>
  <si>
    <t>COMPROMISO POR LA GARANTÍA DE LOS DERECHOS DE LAS VÍCTIMAS EN EL MUNICIPIO DE IBAGUÉ.</t>
  </si>
  <si>
    <t>Porcentaje de poblacion beneficiada</t>
  </si>
  <si>
    <t>Porcentaje de rutas actualizadas y con seguimiento</t>
  </si>
  <si>
    <t>Número de planes implementados</t>
  </si>
  <si>
    <t>CRARIV implementado</t>
  </si>
  <si>
    <t>Capacitaciones realizadas</t>
  </si>
  <si>
    <t>Mesa de participación de victimas apoyada</t>
  </si>
  <si>
    <t>Caracterización actualizada</t>
  </si>
  <si>
    <t>Eventos y/o conmemoraciones realizados</t>
  </si>
  <si>
    <t>Politica publica implementada</t>
  </si>
  <si>
    <t>Porcentaje de población beneficiada</t>
  </si>
  <si>
    <r>
      <rPr>
        <b/>
        <sz val="12"/>
        <color rgb="FF000000"/>
        <rFont val="Arial MT"/>
      </rPr>
      <t>META DE PRODUCTO No. 1</t>
    </r>
    <r>
      <rPr>
        <sz val="12"/>
        <color rgb="FF000000"/>
        <rFont val="Arial mt"/>
      </rPr>
      <t>: Implementar política pública Población Indígena</t>
    </r>
  </si>
  <si>
    <r>
      <rPr>
        <b/>
        <sz val="12"/>
        <color rgb="FF000000"/>
        <rFont val="Arial MT"/>
      </rPr>
      <t>META DE PRODUCTO No. 2</t>
    </r>
    <r>
      <rPr>
        <sz val="12"/>
        <color rgb="FF000000"/>
        <rFont val="Arial mt"/>
      </rPr>
      <t>: Estrategia para el fortalecimiento integral, asesoría la población étnica que resida en el municipio de Ibagué</t>
    </r>
  </si>
  <si>
    <r>
      <rPr>
        <b/>
        <sz val="12"/>
        <color rgb="FF000000"/>
        <rFont val="Arial MT"/>
      </rPr>
      <t>META DE PRODUCTO No. 3</t>
    </r>
    <r>
      <rPr>
        <sz val="12"/>
        <color rgb="FF000000"/>
        <rFont val="Arial mt"/>
      </rPr>
      <t xml:space="preserve">: Aprobar e implementar política pública de la población afrodescendiente </t>
    </r>
  </si>
  <si>
    <r>
      <rPr>
        <b/>
        <sz val="12"/>
        <color rgb="FF000000"/>
        <rFont val="Arial MT"/>
      </rPr>
      <t xml:space="preserve">META DE PRODUCTO No. 4: </t>
    </r>
    <r>
      <rPr>
        <sz val="12"/>
        <color rgb="FF000000"/>
        <rFont val="Arial mt"/>
      </rPr>
      <t>Implementación de una estrategia para el fortalecimiento del modelo intercultural y de capacidades para las comunidades étnicas del municipio de Ibagué</t>
    </r>
  </si>
  <si>
    <r>
      <rPr>
        <b/>
        <sz val="12"/>
        <rFont val="Arial MT"/>
      </rPr>
      <t>META DE RESULTADO No. 1</t>
    </r>
    <r>
      <rPr>
        <sz val="12"/>
        <rFont val="Arial MT"/>
      </rPr>
      <t>: Implementar un plan de acción integral para la población étnica del municipio de Ibagué</t>
    </r>
  </si>
  <si>
    <r>
      <rPr>
        <b/>
        <sz val="12"/>
        <rFont val="Arial MT"/>
      </rPr>
      <t>META DE RESULTADO No. 1</t>
    </r>
    <r>
      <rPr>
        <sz val="12"/>
        <rFont val="Arial MT"/>
      </rPr>
      <t>: Beneficiar 27.000 adultos
mayores en el marco de la implementación de la Política Pública.</t>
    </r>
  </si>
  <si>
    <r>
      <rPr>
        <b/>
        <sz val="12"/>
        <rFont val="Arial MT"/>
      </rPr>
      <t>META DE PRODUCTO No. 2</t>
    </r>
    <r>
      <rPr>
        <sz val="12"/>
        <rFont val="Arial MT"/>
      </rPr>
      <t>: Implementación de comedores comunitarios que beneficien a los adultos mayores del área urbana y rural del municipio de Ibagué.</t>
    </r>
  </si>
  <si>
    <r>
      <rPr>
        <b/>
        <sz val="12"/>
        <rFont val="Arial MT"/>
      </rPr>
      <t>META DE PRODUCTO No. 3</t>
    </r>
    <r>
      <rPr>
        <sz val="12"/>
        <rFont val="Arial MT"/>
      </rPr>
      <t>: Fortalecer los centros vida y/o centros de bienestar de adulto mayor</t>
    </r>
  </si>
  <si>
    <r>
      <rPr>
        <b/>
        <sz val="12"/>
        <rFont val="Arial MT"/>
      </rPr>
      <t xml:space="preserve">META DE PRODUCTO No. 1: </t>
    </r>
    <r>
      <rPr>
        <sz val="12"/>
        <rFont val="Arial MT"/>
      </rPr>
      <t>Atención y orientación con enfoque diferencial a los Adultos mayores del área urbana y rural priorizados</t>
    </r>
  </si>
  <si>
    <r>
      <rPr>
        <b/>
        <sz val="12"/>
        <rFont val="Arial MT"/>
      </rPr>
      <t>META DE RESULTADO No. 1:</t>
    </r>
    <r>
      <rPr>
        <sz val="12"/>
        <rFont val="Arial MT"/>
      </rPr>
      <t>Brindar Atención a 5.000 personas con discapacidad del área urbana y rural</t>
    </r>
  </si>
  <si>
    <r>
      <rPr>
        <b/>
        <sz val="12"/>
        <rFont val="Arial MT"/>
      </rPr>
      <t xml:space="preserve">META DE PRODUCTO No. 1: </t>
    </r>
    <r>
      <rPr>
        <sz val="12"/>
        <rFont val="Arial MT"/>
      </rPr>
      <t>Apoyo y seguimiento a unidades productivas para  personas con  discapacidad y/o sus cuidadores.</t>
    </r>
  </si>
  <si>
    <r>
      <rPr>
        <b/>
        <sz val="12"/>
        <rFont val="Arial MT"/>
      </rPr>
      <t>META DE PRODUCTO No.3</t>
    </r>
    <r>
      <rPr>
        <sz val="12"/>
        <rFont val="Arial MT"/>
      </rPr>
      <t>:Implementación y Desarrollo del programa lúdico deportivo para el manejo adecuado del tiempo libre dirigido a la población en condición de discapacidad.</t>
    </r>
  </si>
  <si>
    <r>
      <rPr>
        <b/>
        <sz val="12"/>
        <rFont val="Arial MT"/>
      </rPr>
      <t>META DE PRODUCTO No. 4:</t>
    </r>
    <r>
      <rPr>
        <sz val="12"/>
        <rFont val="Arial MT"/>
      </rPr>
      <t xml:space="preserve"> Atención integral y/o apoyo nutricional a  1.000 personas con discapacidad</t>
    </r>
  </si>
  <si>
    <r>
      <rPr>
        <b/>
        <sz val="12"/>
        <rFont val="Arial MT"/>
      </rPr>
      <t>META DE PRODUCTO No. 5:</t>
    </r>
    <r>
      <rPr>
        <sz val="12"/>
        <rFont val="Arial MT"/>
      </rPr>
      <t xml:space="preserve"> Apoyar a personas con discapacidad, con entrega de ayudas técnicas.</t>
    </r>
  </si>
  <si>
    <r>
      <rPr>
        <b/>
        <sz val="12"/>
        <rFont val="Arial MT"/>
      </rPr>
      <t>META DE PRODUCTO No. 6</t>
    </r>
    <r>
      <rPr>
        <sz val="12"/>
        <rFont val="Arial MT"/>
      </rPr>
      <t>: Actualizar e implementar la política pública de discapacidad del Municipio de Ibagué</t>
    </r>
  </si>
  <si>
    <r>
      <rPr>
        <b/>
        <sz val="12"/>
        <rFont val="Arial MT"/>
      </rPr>
      <t>META DE PRODUCTO No.7:</t>
    </r>
    <r>
      <rPr>
        <sz val="12"/>
        <rFont val="Arial MT"/>
      </rPr>
      <t xml:space="preserve"> Diseñar e Implementar un programa de Formación para el Desarrollo de Capacidades y la Transformación Social de la Población en Condición de Discapacidad, con el Propósito de Lograr su Inclusión Social y Productiva</t>
    </r>
  </si>
  <si>
    <t>MEJORAMIENTO EN LA LUCHA CONTRA LA POBREZA EN EL MUNICIPIO DE IBAGUE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</si>
  <si>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</si>
  <si>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</si>
  <si>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</si>
  <si>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</si>
  <si>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</si>
  <si>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</si>
  <si>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>PROG</t>
    </r>
    <r>
      <rPr>
        <b/>
        <sz val="12"/>
        <rFont val="Arial"/>
        <family val="2"/>
      </rPr>
      <t xml:space="preserve">  EJEC</t>
    </r>
  </si>
  <si>
    <r>
      <rPr>
        <b/>
        <sz val="12"/>
        <rFont val="Arial"/>
        <family val="2"/>
      </rPr>
      <t xml:space="preserve">META DE RESULTADO NO. 1: </t>
    </r>
    <r>
      <rPr>
        <sz val="12"/>
        <rFont val="Arial"/>
        <family val="2"/>
      </rPr>
      <t>Beneficiar a 800 Habitantes de Calle con asistencia institucional</t>
    </r>
  </si>
  <si>
    <r>
      <rPr>
        <b/>
        <sz val="12"/>
        <rFont val="Arial"/>
        <family val="2"/>
      </rPr>
      <t>META DE PRODUCTO No. 1</t>
    </r>
    <r>
      <rPr>
        <sz val="12"/>
        <rFont val="Arial"/>
        <family val="2"/>
      </rPr>
      <t>: Formular e implementar la política pública de habitante de calle</t>
    </r>
  </si>
  <si>
    <r>
      <rPr>
        <b/>
        <sz val="12"/>
        <rFont val="Arial"/>
        <family val="2"/>
      </rPr>
      <t>META DE PRODUCTO No. 2</t>
    </r>
    <r>
      <rPr>
        <sz val="12"/>
        <rFont val="Arial"/>
        <family val="2"/>
      </rPr>
      <t>: Implementar Plan de Acción integral para los habitantes de calle</t>
    </r>
  </si>
  <si>
    <r>
      <rPr>
        <b/>
        <sz val="12"/>
        <rFont val="Arial"/>
        <family val="2"/>
      </rPr>
      <t>META DE PRODUCTO No. 3</t>
    </r>
    <r>
      <rPr>
        <sz val="12"/>
        <rFont val="Arial"/>
        <family val="2"/>
      </rPr>
      <t>: Implementar la estrategia de atención a los habitantes de calle con enfoque de resocialización.</t>
    </r>
  </si>
  <si>
    <r>
      <rPr>
        <b/>
        <sz val="12"/>
        <rFont val="Arial"/>
        <family val="2"/>
      </rPr>
      <t>META DE RESULTADO NO. 1</t>
    </r>
    <r>
      <rPr>
        <sz val="12"/>
        <rFont val="Arial"/>
        <family val="2"/>
      </rPr>
      <t>:Beneficiar a 400  habitantes de calle  (OSD 1, 2)</t>
    </r>
  </si>
  <si>
    <r>
      <rPr>
        <b/>
        <sz val="12"/>
        <rFont val="Arial"/>
        <family val="2"/>
      </rPr>
      <t>META DE PRODUCTO No. 4</t>
    </r>
    <r>
      <rPr>
        <sz val="12"/>
        <rFont val="Arial"/>
        <family val="2"/>
      </rPr>
      <t>:Realizar e implementar el programa de Sensibilización enfocadas a la prevención del consumo de sustancias psicoactivas, con actores sociales del municipio</t>
    </r>
  </si>
  <si>
    <t xml:space="preserve">Número de PcD beneficiadas </t>
  </si>
  <si>
    <t>Numero de Jornadas Realizadas</t>
  </si>
  <si>
    <t>Numero de Jornadas Realizadas.</t>
  </si>
  <si>
    <t>3.1.2 Beneficiar a personas con discapacidad mediante el suministro de ayudas tecnicas.</t>
  </si>
  <si>
    <t>Documento de diagnostico elaborado</t>
  </si>
  <si>
    <t>Numero de Jornadas realizadas</t>
  </si>
  <si>
    <t xml:space="preserve">3,1,1  Implementar comedores comunitarios para Beneficiar a los adultos mayores de la zona urbana y rural con la entrega de ayudas nutriocionales </t>
  </si>
  <si>
    <t>Numero de Eventos Realizados</t>
  </si>
  <si>
    <t>% de novedades Gestionadas</t>
  </si>
  <si>
    <t xml:space="preserve">3.1.1 Realizar valoracion a personas con discapacidad para la  entrega de  las ayudas tecnicas </t>
  </si>
  <si>
    <t>Número de valoraciones realizadas</t>
  </si>
  <si>
    <t>Numero de comedores comunitarios implementados</t>
  </si>
  <si>
    <t>% de entrega de auxilios funerarios</t>
  </si>
  <si>
    <t>7.1.2 Apoyar a la Mesa de participación de víctimas en su  funcionamiento y pago de incentivos</t>
  </si>
  <si>
    <t>% de personas beneficiadas</t>
  </si>
  <si>
    <r>
      <t xml:space="preserve">CODIGO PRESUPUESTAL:  </t>
    </r>
    <r>
      <rPr>
        <sz val="12"/>
        <rFont val="Arial"/>
        <family val="2"/>
      </rPr>
      <t xml:space="preserve">2113201010030302-01 211320201004-01  /  211320202007-01 /  211320202009-01      </t>
    </r>
    <r>
      <rPr>
        <b/>
        <sz val="12"/>
        <rFont val="Arial"/>
        <family val="2"/>
      </rPr>
      <t xml:space="preserve">  </t>
    </r>
  </si>
  <si>
    <r>
      <t xml:space="preserve">RUBRO: </t>
    </r>
    <r>
      <rPr>
        <sz val="12"/>
        <rFont val="Arial"/>
        <family val="2"/>
      </rPr>
      <t>COMPROMISO DEL TERRITORIO INCLUYENTE CON LA DISCAPACIDAD EN EL MUNICIPIO DE IBAGUE</t>
    </r>
  </si>
  <si>
    <r>
      <t xml:space="preserve">CODIGO PRESUPUESTAL:  </t>
    </r>
    <r>
      <rPr>
        <sz val="12"/>
        <rFont val="Arial"/>
        <family val="2"/>
      </rPr>
      <t>211320201004-01
211320202009-01</t>
    </r>
  </si>
  <si>
    <r>
      <t xml:space="preserve">Objetivos: </t>
    </r>
    <r>
      <rPr>
        <sz val="10"/>
        <rFont val="Arial"/>
        <family val="2"/>
      </rPr>
      <t>RESTABLECER EL ENFOQUE DE DERECHOS A LAS PERSONAS CON DISCAPACIDAD, RESALTANDO SUS CAPACIDADES DENTRO DE UNA SOCIEDAD DIVERSA COMO EN LA QUE VIVIMOS ACTUALMENTE, PRETENDIENDO QUE TODAS LAS ACCIONES VAYAN ENCAMINADAS A SUS DERECHOS COMO CIUDADANOS DENTRO DEL ESTADO COLOMBIANO, LOGRANDO EL RESTABLECIMIENTO DEL DERECHO A LA ACCESIBILIDAD EN TODO SENTIDO, LA PROMOCIÓN DEL EMPRENDIMIENTO Y LA INCLUSIÓN LABORAL DE LA POBLACIÓN, CON EL FIN DE TENER UNA SENSIBILIZACIÓN Y MAYOR TOMA DE CONCIENCIA POR APARTE DE LA POBLACIÓN DEL MUNICIPIO DE IBAGUÉ FRENTE A ESTA POBLACIÓN.</t>
    </r>
  </si>
  <si>
    <t>FUENTES DE FINANCIACION                             (EN MILES DE $)</t>
  </si>
  <si>
    <t>COSTO TOTAL (MILES DE PESOS)</t>
  </si>
  <si>
    <r>
      <t xml:space="preserve"> RUBRO: </t>
    </r>
    <r>
      <rPr>
        <sz val="12"/>
        <rFont val="Arial"/>
        <family val="2"/>
      </rPr>
      <t>APOYO EN LA INCLUSION SOCIAL AL HABITANTE DE CALLE EN EL MUNICIPIO DE IBAGUE</t>
    </r>
  </si>
  <si>
    <r>
      <t xml:space="preserve">CODIGO PRESUPUESTAL:     </t>
    </r>
    <r>
      <rPr>
        <sz val="12"/>
        <rFont val="Arial"/>
        <family val="2"/>
      </rPr>
      <t>211320202009-01</t>
    </r>
  </si>
  <si>
    <r>
      <t xml:space="preserve">RUBRO: </t>
    </r>
    <r>
      <rPr>
        <sz val="12"/>
        <rFont val="Arial"/>
        <family val="2"/>
      </rPr>
      <t>COMPROMISO INTEGRAL DE LA MANO CON LOS ADULTOS MAYORES EN EL MINICIPIO DE IBAGUE</t>
    </r>
  </si>
  <si>
    <r>
      <t xml:space="preserve">Objetivos: </t>
    </r>
    <r>
      <rPr>
        <sz val="11"/>
        <rFont val="Arial"/>
        <family val="2"/>
      </rPr>
      <t>DESARROLLAR ACTIVIDADES PERMANENTES DE ATENCIÓN INTEGRAL EN LAS ÁREAS DE MEDICINA, ENFERMERÍA, FISIOTERAPIA, PSICOLOGÍA, PSICOPEDAGOGÍA, EDUCACIÓN FÍSICA, ACTIVIDADES LÚDICAS RECREATIVAS Y CULTURALES QUE PROMUEVEN EL RECONOCIMIENTO SOCIAL, LA PERMANENCIA EN LA VIDA FAMILIAR Y LA PARTICIPACIÓN DEL ADULTO MAYOR DENTRO DE LA SOCIEDAD.</t>
    </r>
  </si>
  <si>
    <r>
      <t>RUBRO:</t>
    </r>
    <r>
      <rPr>
        <sz val="12"/>
        <rFont val="Arial"/>
        <family val="2"/>
      </rPr>
      <t xml:space="preserve"> COMPROMISO POR LA GARANTIA DE LOS DERECHOS DE LAS VICTIMAS EN EL MUNICIPIO DE IBAGUE</t>
    </r>
  </si>
  <si>
    <t>Mesa de vícitimas apoyada</t>
  </si>
  <si>
    <t>FUENTES DE FINANCIACION (EN MILES DE $)</t>
  </si>
  <si>
    <t>1.1.6 Beneficiar con asesoria jurídica al 100% de las  personas víctimas del conflcito armado que lo requieran.</t>
  </si>
  <si>
    <t>9.1.1 Realizar eventos de conmemoracion para las victimas de conflicto armando del municipio de ibague</t>
  </si>
  <si>
    <t>SECRETARÍA / ENTIDAD:  SECRETARÍA DE DESARROLLO SOCIAL COMUNITARIO      / GRUPO: DIRECCIÓN DE GRUPOS ETNICOS Y POBLACIÓN VULNERABLE</t>
  </si>
  <si>
    <t>número de mujeres madres cabezas de familia beneficiadas</t>
  </si>
  <si>
    <r>
      <rPr>
        <b/>
        <sz val="12"/>
        <rFont val="Calibri"/>
        <family val="2"/>
        <scheme val="minor"/>
      </rPr>
      <t>META DE PRODUCTO No. 10:</t>
    </r>
    <r>
      <rPr>
        <sz val="12"/>
        <rFont val="Calibri"/>
        <family val="2"/>
        <scheme val="minor"/>
      </rPr>
      <t xml:space="preserve">  Beneficiar a mujeres cabezas de familiar para que por medio de proyectos productivos reciban ayuda del ente público o privado para la ejecución de estos proyectos. (entrega de insumos)</t>
    </r>
  </si>
  <si>
    <r>
      <t xml:space="preserve">META DE RESULTADO No. 1: </t>
    </r>
    <r>
      <rPr>
        <sz val="12"/>
        <rFont val="Calibri"/>
        <family val="2"/>
        <scheme val="minor"/>
      </rPr>
      <t>Beneficiar a 14.000 mujeres y población LGBT con atención y orientación</t>
    </r>
  </si>
  <si>
    <t>mujeres cuidadoras de pcd beneficiadas</t>
  </si>
  <si>
    <r>
      <rPr>
        <b/>
        <sz val="12"/>
        <rFont val="Calibri"/>
        <family val="2"/>
        <scheme val="minor"/>
      </rPr>
      <t>META DE PRODUCTO No. 9:</t>
    </r>
    <r>
      <rPr>
        <sz val="12"/>
        <rFont val="Calibri"/>
        <family val="2"/>
        <scheme val="minor"/>
      </rPr>
      <t xml:space="preserve">  Beneficiar a mujeres cuidadoras de pcd mediante una estrategia de acción integral</t>
    </r>
  </si>
  <si>
    <r>
      <rPr>
        <b/>
        <sz val="12"/>
        <rFont val="Calibri"/>
        <family val="2"/>
        <scheme val="minor"/>
      </rPr>
      <t>META DE PRODUCTO No. 8:</t>
    </r>
    <r>
      <rPr>
        <sz val="12"/>
        <rFont val="Calibri"/>
        <family val="2"/>
        <scheme val="minor"/>
      </rPr>
      <t xml:space="preserve"> Implementar la política pública lgbti </t>
    </r>
  </si>
  <si>
    <t>casa de la mujer gestionada</t>
  </si>
  <si>
    <r>
      <rPr>
        <b/>
        <sz val="12"/>
        <rFont val="Calibri"/>
        <family val="2"/>
        <scheme val="minor"/>
      </rPr>
      <t>META DE PRODUCTO No. 7:</t>
    </r>
    <r>
      <rPr>
        <sz val="12"/>
        <rFont val="Calibri"/>
        <family val="2"/>
        <scheme val="minor"/>
      </rPr>
      <t xml:space="preserve"> Gestionar la casa de la mujer en el municipio de ibagué</t>
    </r>
  </si>
  <si>
    <t>ruta de atención implementada</t>
  </si>
  <si>
    <r>
      <rPr>
        <b/>
        <sz val="12"/>
        <rFont val="Calibri"/>
        <family val="2"/>
        <scheme val="minor"/>
      </rPr>
      <t>META DE PRODUCTO No. 6:</t>
    </r>
    <r>
      <rPr>
        <sz val="12"/>
        <rFont val="Calibri"/>
        <family val="2"/>
        <scheme val="minor"/>
      </rPr>
      <t xml:space="preserve"> Implementar 1 ruta de atención para mujeres victimas de todo tipo de violencia</t>
    </r>
  </si>
  <si>
    <r>
      <t xml:space="preserve">META DE PRODUCTO No. 5: </t>
    </r>
    <r>
      <rPr>
        <sz val="12"/>
        <rFont val="Calibri"/>
        <family val="2"/>
        <scheme val="minor"/>
      </rPr>
      <t>Implementar la estrategia de atención a las mujeres habitantes de calle.</t>
    </r>
  </si>
  <si>
    <r>
      <rPr>
        <b/>
        <sz val="12"/>
        <rFont val="Calibri"/>
        <family val="2"/>
        <scheme val="minor"/>
      </rPr>
      <t xml:space="preserve">META DE PRODUCTO No. 4: </t>
    </r>
    <r>
      <rPr>
        <sz val="12"/>
        <rFont val="Calibri"/>
        <family val="2"/>
        <scheme val="minor"/>
      </rPr>
      <t>Implementar la estrategia municipal para la prevención de la violencia de género y diversidad sexual priorizada</t>
    </r>
  </si>
  <si>
    <t>número de unidades productivas apoyadas</t>
  </si>
  <si>
    <r>
      <rPr>
        <b/>
        <sz val="12"/>
        <rFont val="Calibri"/>
        <family val="2"/>
        <scheme val="minor"/>
      </rPr>
      <t>META DE PRODUCTO No. 3:</t>
    </r>
    <r>
      <rPr>
        <sz val="12"/>
        <rFont val="Calibri"/>
        <family val="2"/>
        <scheme val="minor"/>
      </rPr>
      <t xml:space="preserve"> Promover estrategia para la inserción laboral y la generación de ingresos para las mujeres y la población lgbti</t>
    </r>
  </si>
  <si>
    <t>porcentaje de mujeres y población lgbti atendidas</t>
  </si>
  <si>
    <r>
      <rPr>
        <b/>
        <sz val="12"/>
        <rFont val="Calibri"/>
        <family val="2"/>
        <scheme val="minor"/>
      </rPr>
      <t xml:space="preserve">META DE PRODUCTO No. 2: </t>
    </r>
    <r>
      <rPr>
        <sz val="12"/>
        <rFont val="Calibri"/>
        <family val="2"/>
        <scheme val="minor"/>
      </rPr>
      <t>Atención integral y orientación a mujeres y población lgbti priorizada</t>
    </r>
  </si>
  <si>
    <t>Número de programas diseñados, actualizados e implementados</t>
  </si>
  <si>
    <r>
      <rPr>
        <b/>
        <sz val="12"/>
        <rFont val="Calibri"/>
        <family val="2"/>
        <scheme val="minor"/>
      </rPr>
      <t xml:space="preserve">META DE PRODUCTO No. 1: </t>
    </r>
    <r>
      <rPr>
        <sz val="12"/>
        <rFont val="Calibri"/>
        <family val="2"/>
        <scheme val="minor"/>
      </rPr>
      <t>Diseñar, actualizar e implementar programas de formación para el desarrollo de capacidades y la transformación social de las mujeres y la población sexualmente diversa del municipio.</t>
    </r>
  </si>
  <si>
    <t>No. De Boletines y/o informes publicados</t>
  </si>
  <si>
    <t>8.1.5 Generar boletines y/o informes con indicadores actualizados para ser publicados y fortalecer el Observatorio de los derechos de la Mujer y la Equidad de Género</t>
  </si>
  <si>
    <t>Ruta de atención implementada</t>
  </si>
  <si>
    <t>Centro de atención implementado</t>
  </si>
  <si>
    <t>7.1.1 Implementar el Centro de acogida y autocuidado para la atención integral de las mujeres habitantes de calle.</t>
  </si>
  <si>
    <t>6.1.1 implementar una estrategia para sensibilización y prevención de la violencia de genero y diversidad sexual.</t>
  </si>
  <si>
    <t>Proyectos Productivos estructurados</t>
  </si>
  <si>
    <t xml:space="preserve">5.1.4  Estructurar Proyectos productivos para beneficiar a mujeres y población LGBTI  </t>
  </si>
  <si>
    <t>No. De unidades productivas fortalecidas</t>
  </si>
  <si>
    <t xml:space="preserve">5.1.3 Fortalecer unidades productivas de mujeres vulnerables y población LGBTI. </t>
  </si>
  <si>
    <t>No. De eventos y/o conmemoraciones realizadas</t>
  </si>
  <si>
    <t>4.1.4 Realizar Eventos y/o conmemoraciones a la población LGBTI  del municipio de Ibague.</t>
  </si>
  <si>
    <t>4.1.3 Realizar Eventos y/o conmemoraciones a las Mujeres del municipio de Ibagué</t>
  </si>
  <si>
    <t>Porcentaje de población acompañada y asesorada que requierió el servicio.</t>
  </si>
  <si>
    <t>4.1.1 Acompañar y asesorar administrativa, psicológica y jurídicamente a las mujeres y población sexualmente diversa que requieran el servicio</t>
  </si>
  <si>
    <t>Estrategia de atención implementada</t>
  </si>
  <si>
    <t>3.1.2 Implementar estrategia para atender integralmente a las mujeres cuidadoras de PcD</t>
  </si>
  <si>
    <t>Plan de acción  implementado</t>
  </si>
  <si>
    <t>2.1.1  Implementar plan de acción de la politica publica de la poblacion LGBTIQ+</t>
  </si>
  <si>
    <t>No. De actividades administrativas y de gestión</t>
  </si>
  <si>
    <t>1.1.4 Actividades administrativas y de gestión de procesos de capacitación y formación.</t>
  </si>
  <si>
    <t>No. De capacitaciones realizadas</t>
  </si>
  <si>
    <t>1.1.1 Realizar  capacitaciones a mujeresy y población LGBTI en  areas productivas y no productivas.</t>
  </si>
  <si>
    <t>FORTALECIMIENTO A LA MUJER, EQUIDAD DE GÉNERO Y DIVERSIDAD SEXUAL EN EL MUNICIPIO DE IBAGUÉ.</t>
  </si>
  <si>
    <t xml:space="preserve">INCLUSION SOCIAL Y PRODUCTIVA PARA LA POBLACION EN SITUACION DE VULNERABILIDAD    </t>
  </si>
  <si>
    <t>VIBRA CON INCLUSIÓN Y DIVERSIDAD</t>
  </si>
  <si>
    <r>
      <t xml:space="preserve">Objetivos: </t>
    </r>
    <r>
      <rPr>
        <sz val="12"/>
        <rFont val="Arial"/>
        <family val="2"/>
      </rPr>
      <t>POTENCIAR EL PAPEL INTEGRAL DE LA MUJER IBAGUEREÑA, ATENDIENDO SUS INTERESES ESTRATÉGICOS Y NECESIDADES PRÁCTICAS A TRAVÉS DE LA PROMOCIÓN DE LA EQUIDAD DE GÉNERO Y EL FORTALECIMIENTO DE SU DESARROLLO INTEGRAL.</t>
    </r>
  </si>
  <si>
    <t>SECRETARÍA / ENTIDAD:  SECRETARÍA DE DESARROLLO SOCIAL COMUNITARIO      / GRUPO: MUJER GÉNERO Y DIVERSIDAD SEXUAL</t>
  </si>
  <si>
    <r>
      <rPr>
        <b/>
        <sz val="12"/>
        <rFont val="Calibri"/>
        <family val="2"/>
      </rPr>
      <t>META DE PRODUCTO NO. 17:</t>
    </r>
    <r>
      <rPr>
        <sz val="12"/>
        <rFont val="Calibri"/>
        <family val="2"/>
      </rPr>
      <t xml:space="preserve"> Implementar estrategia de formulación e implementación de la Ruta Integral de Atención de infancia y adolescencia.</t>
    </r>
  </si>
  <si>
    <r>
      <rPr>
        <b/>
        <sz val="12"/>
        <rFont val="Calibri"/>
        <family val="2"/>
      </rPr>
      <t>META DE RESULTADO NO. 1:</t>
    </r>
    <r>
      <rPr>
        <sz val="12"/>
        <rFont val="Calibri"/>
        <family val="2"/>
      </rPr>
      <t xml:space="preserve"> Implementar Red para la prevención, uso y abuso sexual de niños niñas y adolescentes</t>
    </r>
  </si>
  <si>
    <r>
      <t>META DE PRODUCTO NO. 16:</t>
    </r>
    <r>
      <rPr>
        <sz val="12"/>
        <rFont val="Calibri"/>
        <family val="2"/>
      </rPr>
      <t xml:space="preserve"> Implementar una estrategia de fortalecimiento de alianzas entre sector público, privado y la cooperación internacional en favor de los niños, niñas, adolescentes y las familias.</t>
    </r>
  </si>
  <si>
    <t>Número de comedores operando</t>
  </si>
  <si>
    <r>
      <t xml:space="preserve">META DE PRODUCTO NO. 15: </t>
    </r>
    <r>
      <rPr>
        <sz val="12"/>
        <rFont val="Calibri"/>
        <family val="2"/>
      </rPr>
      <t xml:space="preserve">Comedores para niños, niñas y adolescentes del área urbana y rural del municipio de Ibagué. (Cód KPT 4102001) </t>
    </r>
  </si>
  <si>
    <r>
      <rPr>
        <b/>
        <sz val="12"/>
        <rFont val="Calibri"/>
        <family val="2"/>
      </rPr>
      <t>META DE RESULTADO NO. 1:</t>
    </r>
    <r>
      <rPr>
        <sz val="12"/>
        <rFont val="Calibri"/>
        <family val="2"/>
      </rPr>
      <t xml:space="preserve"> Aumentar el apoyo nutricional a NNA </t>
    </r>
  </si>
  <si>
    <t>Número de Estrategia implementada</t>
  </si>
  <si>
    <r>
      <t xml:space="preserve">META DE PRODUCTO NO. 14: </t>
    </r>
    <r>
      <rPr>
        <sz val="12"/>
        <rFont val="Calibri"/>
        <family val="2"/>
      </rPr>
      <t xml:space="preserve">Implementar la estrategia orientada a la generación de habilidades de autoprotección y autocuidado, dirigidos en niños, niñas y adolescentes, con prioridad para la población especial y con enfoque diferencial (Cód KPT 4102001) </t>
    </r>
  </si>
  <si>
    <r>
      <rPr>
        <b/>
        <sz val="12"/>
        <rFont val="Calibri"/>
        <family val="2"/>
      </rPr>
      <t>META DE RESULTADO NO. 1</t>
    </r>
    <r>
      <rPr>
        <sz val="12"/>
        <rFont val="Calibri"/>
        <family val="2"/>
      </rPr>
      <t>: Disminuir la tasa de violencia contra niñas, niños y adolescentes (por cada 100.000 NNA entre 0 y 17 años)</t>
    </r>
  </si>
  <si>
    <r>
      <t xml:space="preserve">META DE PRODUCTO NO. 13: </t>
    </r>
    <r>
      <rPr>
        <sz val="12"/>
        <rFont val="Calibri"/>
        <family val="2"/>
      </rPr>
      <t xml:space="preserve">Implementar una estrategia orientada a la prevención del abuso explotación y comercio sexual de niños, niñas y adolescentes del municipio (Cód KPT 4102001) </t>
    </r>
  </si>
  <si>
    <t>Número de redes de apoyo fomentadas</t>
  </si>
  <si>
    <r>
      <t>META DE PRODUCTO No. 12:</t>
    </r>
    <r>
      <rPr>
        <sz val="12"/>
        <rFont val="Calibri"/>
        <family val="2"/>
      </rPr>
      <t xml:space="preserve"> Fomentar red de apoyo comunitaria y educativa para disminuir la violencia contra niños, niñas y adolescentes (Cód KPT 4102001)</t>
    </r>
    <r>
      <rPr>
        <b/>
        <sz val="12"/>
        <rFont val="Calibri"/>
        <family val="2"/>
      </rPr>
      <t xml:space="preserve"> </t>
    </r>
  </si>
  <si>
    <r>
      <rPr>
        <b/>
        <sz val="12"/>
        <rFont val="Calibri"/>
        <family val="2"/>
      </rPr>
      <t>META DE RESULTADO NO. 2</t>
    </r>
    <r>
      <rPr>
        <sz val="12"/>
        <rFont val="Calibri"/>
        <family val="2"/>
      </rPr>
      <t>: Implementar Red para la prevención, uso y abuso sexual de niños niñas y adolescentes</t>
    </r>
  </si>
  <si>
    <t>Número Hogar de paso implementado</t>
  </si>
  <si>
    <r>
      <t>META DE PRODUCTO No. 11:</t>
    </r>
    <r>
      <rPr>
        <sz val="12"/>
        <rFont val="Calibri"/>
        <family val="2"/>
      </rPr>
      <t xml:space="preserve"> Implementar Hogar paso</t>
    </r>
  </si>
  <si>
    <r>
      <t xml:space="preserve">META DE PRODUCTO No. 1O: </t>
    </r>
    <r>
      <rPr>
        <sz val="12"/>
        <rFont val="Calibri"/>
        <family val="2"/>
      </rPr>
      <t xml:space="preserve">Diseñar una estrategia de articulación interinstitucional para la Implementación de la modalidad guardería infantil nocturna en el municipio de Ibagué. Cód KPT 4102001) </t>
    </r>
  </si>
  <si>
    <r>
      <t xml:space="preserve">META DE RESULTADO NO. 2: </t>
    </r>
    <r>
      <rPr>
        <sz val="12"/>
        <rFont val="Calibri"/>
        <family val="2"/>
      </rPr>
      <t>Implementar una guardería infantil nocturna</t>
    </r>
  </si>
  <si>
    <t>Número de estrategia diseñada e implementada</t>
  </si>
  <si>
    <r>
      <t>META DE PRODUCTO No. 9:</t>
    </r>
    <r>
      <rPr>
        <sz val="12"/>
        <rFont val="Calibri"/>
        <family val="2"/>
      </rPr>
      <t xml:space="preserve"> Diseñar una estrategia orientada a garantizar el derecho a la identidad de niños, niñas y adolescentes del municipio (zona urbana/zona rural), que incluya mecanismos de sensibilización y comunicación, dirigidos a la comunidad frente a la expedición del documento de identidad. (Cód KPT 4102001) </t>
    </r>
  </si>
  <si>
    <r>
      <rPr>
        <b/>
        <sz val="12"/>
        <rFont val="Calibri"/>
        <family val="2"/>
      </rPr>
      <t>META DE RESULTADO NO. 2:</t>
    </r>
    <r>
      <rPr>
        <sz val="12"/>
        <rFont val="Calibri"/>
        <family val="2"/>
      </rPr>
      <t xml:space="preserve"> Aumentar el número de Niños y niñas menores de 1 año con registro civil por lugar de residencia</t>
    </r>
  </si>
  <si>
    <r>
      <rPr>
        <b/>
        <sz val="12"/>
        <rFont val="Calibri"/>
        <family val="2"/>
      </rPr>
      <t>META DE PRODUCTO No. 8:</t>
    </r>
    <r>
      <rPr>
        <sz val="12"/>
        <rFont val="Calibri"/>
        <family val="2"/>
      </rPr>
      <t xml:space="preserve"> Diseñar e implementar una estrategia para estimular el buen uso del tiempo libre y la práctica de actividades culturales, deportivas o lúdicas de niños, niñas y adolescentes en riesgo de trabajo infantil con enfoque étnico y diferencial. (Cód KPT 4102001) </t>
    </r>
  </si>
  <si>
    <r>
      <rPr>
        <b/>
        <sz val="12"/>
        <rFont val="Calibri"/>
        <family val="2"/>
      </rPr>
      <t xml:space="preserve">META DE RESULTADO NO. 3: </t>
    </r>
    <r>
      <rPr>
        <sz val="12"/>
        <rFont val="Calibri"/>
        <family val="2"/>
      </rPr>
      <t>Reducir la tasa de trabajo infantil a 4.1</t>
    </r>
  </si>
  <si>
    <r>
      <rPr>
        <b/>
        <sz val="12"/>
        <rFont val="Calibri"/>
        <family val="2"/>
      </rPr>
      <t>META DE PRODUCTO No. 7</t>
    </r>
    <r>
      <rPr>
        <sz val="12"/>
        <rFont val="Calibri"/>
        <family val="2"/>
      </rPr>
      <t xml:space="preserve">: Diseñar una estrategia de acompañamiento, fortalecimiento y cualificación de la mesa de participación de niños, niñas y adolescentes (Cód KPT 4102001) </t>
    </r>
  </si>
  <si>
    <t>Política Pública actualizada e implementada.</t>
  </si>
  <si>
    <r>
      <rPr>
        <b/>
        <sz val="12"/>
        <rFont val="Calibri"/>
        <family val="2"/>
      </rPr>
      <t>META DE PRODUCTO No. 6</t>
    </r>
    <r>
      <rPr>
        <sz val="12"/>
        <rFont val="Calibri"/>
        <family val="2"/>
      </rPr>
      <t xml:space="preserve">: Actualizar e Implementar la Política Pública de  infancia y adolescencia (Cód KPT 4102001) </t>
    </r>
  </si>
  <si>
    <r>
      <t>META DE RESULTADO NO. 2:</t>
    </r>
    <r>
      <rPr>
        <sz val="12"/>
        <rFont val="Calibri"/>
        <family val="2"/>
      </rPr>
      <t xml:space="preserve"> Implementar estrategia de formulación e implementación de la Ruta Integral de Atención de infancia y adolescencia.</t>
    </r>
  </si>
  <si>
    <t>Ruta Implementada</t>
  </si>
  <si>
    <r>
      <rPr>
        <b/>
        <sz val="12"/>
        <rFont val="Calibri"/>
        <family val="2"/>
      </rPr>
      <t>META DE PRODUCTO No. 5:</t>
    </r>
    <r>
      <rPr>
        <sz val="12"/>
        <rFont val="Calibri"/>
        <family val="2"/>
      </rPr>
      <t xml:space="preserve"> Diseñar e implementar la Ruta Integral de Atenciones de primera infancia, Infancia y Adolescencia con enfoque diferencial y étnico (Cód KPT 4102001) </t>
    </r>
  </si>
  <si>
    <t>Número de programa diseñado e implementado</t>
  </si>
  <si>
    <r>
      <t xml:space="preserve">META DE PRODUCTO No. 4 </t>
    </r>
    <r>
      <rPr>
        <sz val="12"/>
        <rFont val="Calibri"/>
        <family val="2"/>
      </rPr>
      <t>Diseñar e implementar un programa de fortalecimiento familiar para el cuidado y crianza  no violenta por parte de los cuidadores (Cód KPT 4102001)</t>
    </r>
  </si>
  <si>
    <t>Número de estrategia implementada</t>
  </si>
  <si>
    <r>
      <rPr>
        <b/>
        <sz val="12"/>
        <rFont val="Calibri"/>
        <family val="2"/>
      </rPr>
      <t>META DE PRODUCTO No. 3</t>
    </r>
    <r>
      <rPr>
        <sz val="12"/>
        <rFont val="Calibri"/>
        <family val="2"/>
      </rPr>
      <t>: Diseñar e implementar una estrategia de recreación dirigida a la primera infancia, infancia y adolescencia</t>
    </r>
  </si>
  <si>
    <t>No. de Estrategia implementada</t>
  </si>
  <si>
    <r>
      <rPr>
        <b/>
        <sz val="12"/>
        <rFont val="Calibri"/>
        <family val="2"/>
      </rPr>
      <t>META DE PRODUCTO No. 2:</t>
    </r>
    <r>
      <rPr>
        <sz val="12"/>
        <rFont val="Calibri"/>
        <family val="2"/>
      </rPr>
      <t xml:space="preserve"> Diseñar e implementar una estrategia enfocada en madres gestantes, lactantes y niños con alimentación complementaria.. </t>
    </r>
  </si>
  <si>
    <t xml:space="preserve">Política Pública formulada </t>
  </si>
  <si>
    <r>
      <rPr>
        <b/>
        <sz val="12"/>
        <rFont val="Calibri"/>
        <family val="2"/>
      </rPr>
      <t>META DE PRODUCTO No.1</t>
    </r>
    <r>
      <rPr>
        <sz val="12"/>
        <rFont val="Calibri"/>
        <family val="2"/>
      </rPr>
      <t xml:space="preserve">:Formular la Política Pública para el desarrollo integral de la primera infancia </t>
    </r>
  </si>
  <si>
    <r>
      <rPr>
        <b/>
        <sz val="12"/>
        <rFont val="Calibri"/>
        <family val="2"/>
      </rPr>
      <t xml:space="preserve">META DE RESULTADO NO. 1: </t>
    </r>
    <r>
      <rPr>
        <sz val="12"/>
        <rFont val="Calibri"/>
        <family val="2"/>
      </rPr>
      <t>10% de implementación de la Política Pública para el desarrollo integral de la primera infancia y fortalecimiento familiar</t>
    </r>
  </si>
  <si>
    <t>16.1.2 Realizar jornadas de sensibilización y capacitación orientadas a la prevención del abuso explotación y comercio sexual de niños, niñas y adolescentes del municipio</t>
  </si>
  <si>
    <t>15.1.2 Realizar campaña de sensibilización y capacitación para la prevecnión de la violencia, contra niños, niñas y adolescentes</t>
  </si>
  <si>
    <t>Hogar de paso implementado</t>
  </si>
  <si>
    <t>14.1.3 Implementar el hogar de paso</t>
  </si>
  <si>
    <t>No. de beneficairios atendidos</t>
  </si>
  <si>
    <t>13.1.2 Beneficiar a niños y niñas, a través del programa de guardería nocturnas</t>
  </si>
  <si>
    <t>Campaña diseñada</t>
  </si>
  <si>
    <t xml:space="preserve">12.1.2 Realizar campañas de sensibilización sobre el derecho a la identidad </t>
  </si>
  <si>
    <t>Número de alianzas establecidas</t>
  </si>
  <si>
    <t>Número de actividades realizadas</t>
  </si>
  <si>
    <t>11.1.3 Realizar actividades educativas, pedagógicos, recreativas, culturales, de formación y/o capacitación dirigidas a niños, niñas y adolescentes del municipio</t>
  </si>
  <si>
    <t>No. de talleres realizados</t>
  </si>
  <si>
    <t>10.1.2 Realizar talleres, sobre la participación de niños niñas y adolecentes.</t>
  </si>
  <si>
    <t>Ruta diseñada e implementada</t>
  </si>
  <si>
    <t>8.1.2 Diseñar e implementar la Ruta Integral de Atenciones  de primera infancia, Infancia y Adolescencia.</t>
  </si>
  <si>
    <t>8.1.1Establecer alianzas con el sector público y el sector privado  para el diseño y la implementación de la Ruta Integral de Atenciones</t>
  </si>
  <si>
    <t>No. de alianzas realizadas</t>
  </si>
  <si>
    <t>5.1.6 Realizar talleres y/o capacitaciones y/o actividades psicosociales tanto a los beneficiarios del programa, como a su núcleo familia</t>
  </si>
  <si>
    <t>Número de visitas realizadas</t>
  </si>
  <si>
    <t>5.1.3 Realizar visitas de seguimiento a la prestación del servicio de los comedores comunitarios</t>
  </si>
  <si>
    <t>Número de NNA beneficiados</t>
  </si>
  <si>
    <t>5.1.2 Beneficiar a niños, niñas y adolescentes con  entrega de almuerzos calientes en el marco del programa comedores comunitarios</t>
  </si>
  <si>
    <t>4.1.1 Realizar campañas de sensibilización y capacitación orientadas a la generación de habilidades de autoprotección y autocuidado, dirigida a niños, niñas y adolescentes</t>
  </si>
  <si>
    <t>3.1.4 Realizar activiades de acompañamiento y seguimiento a las familias beneficiarias de la estrategia de fortalecimiento familiar.</t>
  </si>
  <si>
    <t>2.1.3 Realizar actividades recreativas en comunas y corregimientos del municipio</t>
  </si>
  <si>
    <t>No. de actividades realizadas</t>
  </si>
  <si>
    <t>1.1.2 Realizar actividades de acompañamiento asociado a la estrategia enfocada en madres gestantes y niños con alimentación complementaria</t>
  </si>
  <si>
    <r>
      <t xml:space="preserve">RUBRO: </t>
    </r>
    <r>
      <rPr>
        <sz val="12"/>
        <rFont val="Arial"/>
        <family val="2"/>
      </rPr>
      <t>FORTALECIMIENTO DE IBAGUE VIBRA CON NIÑAS, Y NIÑOS, PROTEGIDOS, SANOS Y FELICES EN EL MUNICIPIO DE IBAGUÉ</t>
    </r>
  </si>
  <si>
    <t>FORTALECIMIENTO DE IBAGUE VIBRA CON NIÑAS, Y NIÑOS, PROTEGIDOS, SANOS Y FELICES EN EL MUNICIPIO DE IBAGUÉ</t>
  </si>
  <si>
    <t>DESARROLLO INTEGRAL DE NIÑOS, NIÑAS, ADOLESCENTES Y SUS FAMILIAS</t>
  </si>
  <si>
    <t xml:space="preserve"> LA INFANCIA, LA ADOLESCENCIA Y LA JUVENTUD VIBRAN POR SUS DERECHOS</t>
  </si>
  <si>
    <r>
      <t xml:space="preserve">Objetivos: </t>
    </r>
    <r>
      <rPr>
        <sz val="12"/>
        <rFont val="Arial"/>
        <family val="2"/>
      </rPr>
      <t>PROMOVER LA AUTOGESTION Y AUTORREALIZACION DE LOS NNA ATRAVES DE ACTIVIDADES LUDICO PEDAGOGICAS -BENEFICIAR A NNA  EN LA SENSIBILIZACION Y FORMACION AYUDANDO A QUE TOMEN CONCIENCIA DE LA IMPORTANCIA DE LA ESCOLARIDAD Y CONSTRUCCION DE POREYECTO DE VIDA  ATRAVES DE ACTIVIDADES LUDICO-PEDAGOGICAS -LOGRAR LA PARTICIPACION DE LOS NNA EN LA SOCIEDAD Y EN LA TOMA DE DESICIONES DE LA GESTION LOCAL, HACIENDO USO DE SU LIBERTAD Y EL PLENO EJERCICIO DE SUS DERECHOS COMO CIUDADANOS- DISMINUIR EL PORCENTAJE DE NIÑOS Y NIÑAS EN SITUACION DE POBREZA EXTREMA- DISMINUIR LA TASA DE TRABAJO INFANTIL</t>
    </r>
  </si>
  <si>
    <t>SECRETARÍA / ENTIDAD:  SECRETARÍA DE DESARROLLO SOCIAL COMUNITARIO      / GRUPO: DIRECCIÓN DE INFANCIA ADOLESCENCIA Y JUVENTUD</t>
  </si>
  <si>
    <t>SECRETARÍA / ENTIDAD:  SECRETARÍA DE DESARROLLO SOCIAL COMUNITARIO      / GRUPO: JUVENTUD</t>
  </si>
  <si>
    <r>
      <t xml:space="preserve">Objetivos: </t>
    </r>
    <r>
      <rPr>
        <sz val="12"/>
        <rFont val="Arial"/>
        <family val="2"/>
      </rPr>
      <t>FORTALECER LAS RELACIONES CON LOS DISTINTOS GRUPOS JUVENILES DEL MUNICIPIO DE IBAGUÉ PARA DESARROLLAR CONJUNTAMENTE ACTIVIDADES QUE GARANTICEN EL BIENESTAR Y LA INCLUSIÓN DENTRO DE ESTE GRUPO DE POBLACIÓN.</t>
    </r>
  </si>
  <si>
    <t>FORTALECIMIENTO DE JOVENES QUE VIBRAN POR LA VIDA</t>
  </si>
  <si>
    <r>
      <t xml:space="preserve">RUBRO: </t>
    </r>
    <r>
      <rPr>
        <sz val="12"/>
        <rFont val="Arial"/>
        <family val="2"/>
      </rPr>
      <t>FORTALECIMIENTO DE JOVENES QUE VIBRAN POR LA VIDA</t>
    </r>
  </si>
  <si>
    <t>1.1.1 Realizar proceso de seguimiento a la implementación de la política Pública de Juventud</t>
  </si>
  <si>
    <t>proceso de seguimiento realizado</t>
  </si>
  <si>
    <t>No. de Actividades realizadas</t>
  </si>
  <si>
    <t>1.1.6 Realizar actividades culturales, artisticas y recreacionales para los jovenes.</t>
  </si>
  <si>
    <t>% Pobalción beneficiada</t>
  </si>
  <si>
    <t>1.1.9 Apoyar propuestas sociales-culturales de organizaciones juveniles (talleres,  campañas, sensibilización, estímulos)</t>
  </si>
  <si>
    <t>1.1.10 Realizar entrega de auxilios funerarios por demanda.</t>
  </si>
  <si>
    <t>2.1.2 Realizar talleres, foros, conversatorios, sobre la participación juvenil</t>
  </si>
  <si>
    <t>2.1.3 Apoyar logística y operativamente el funcionamiento del Consejo Municipal de Juventudes</t>
  </si>
  <si>
    <t>No. de acciones en apoyo al CMJ</t>
  </si>
  <si>
    <t>3.1.1 Realizar boletines con información relevante de temas de juventud del municipio.</t>
  </si>
  <si>
    <t>4.1.1 Acompañar y asesorar psicológica y jurídicamente a los jovenes del municipio</t>
  </si>
  <si>
    <t>4.1.2 Realizar actividades y/o eventos enfocados en la generación de habilidades de autoprotección y autocuidado( material de promoción,transporte e insumos)</t>
  </si>
  <si>
    <t>5.1.2 Realizar jornadas de socialización de la Ruta de atención mental del municipio</t>
  </si>
  <si>
    <t>6.1.3 Vincular a jovenes a la estrategia ibagué y los jovenes construyen ciudad y territorio para el desarrollo de actividades artisticas, deportivas, culturales  etc. en comunas y corregimiento del  municipio</t>
  </si>
  <si>
    <t>No. de Jóvenes Vinculados</t>
  </si>
  <si>
    <r>
      <t>META DE RESULTADO No. 1:</t>
    </r>
    <r>
      <rPr>
        <sz val="12"/>
        <rFont val="Calibri"/>
        <family val="2"/>
        <scheme val="minor"/>
      </rPr>
      <t xml:space="preserve"> Aumentar al 40% de avance de la implementación de la política pública de juventud</t>
    </r>
  </si>
  <si>
    <r>
      <rPr>
        <b/>
        <sz val="12"/>
        <rFont val="Calibri"/>
        <family val="2"/>
        <scheme val="minor"/>
      </rPr>
      <t xml:space="preserve">META DE PRODUCTO No. 1: </t>
    </r>
    <r>
      <rPr>
        <sz val="12"/>
        <rFont val="Calibri"/>
        <family val="2"/>
        <scheme val="minor"/>
      </rPr>
      <t>Implementación y seguimiento de la Política Pública de Juventud (Acuerdo 016 de 2019)</t>
    </r>
  </si>
  <si>
    <t>Politica Publica implementada</t>
  </si>
  <si>
    <r>
      <rPr>
        <b/>
        <sz val="12"/>
        <rFont val="Calibri"/>
        <family val="2"/>
        <scheme val="minor"/>
      </rPr>
      <t xml:space="preserve">META DE PRODUCTO No. 2: </t>
    </r>
    <r>
      <rPr>
        <sz val="12"/>
        <rFont val="Calibri"/>
        <family val="2"/>
        <scheme val="minor"/>
      </rPr>
      <t>Implementar la estrategia orientada a la generación  de  habilidades de autoprotección y autocuidado, dirigidos a jóvenes con prioridad para la población especial y con enfoque diferencial</t>
    </r>
  </si>
  <si>
    <t>estrategia implementada</t>
  </si>
  <si>
    <r>
      <rPr>
        <b/>
        <sz val="12"/>
        <rFont val="Calibri"/>
        <family val="2"/>
        <scheme val="minor"/>
      </rPr>
      <t>META DE PRODUCTO No. 3:</t>
    </r>
    <r>
      <rPr>
        <sz val="12"/>
        <rFont val="Calibri"/>
        <family val="2"/>
        <scheme val="minor"/>
      </rPr>
      <t xml:space="preserve"> Implementar una estrategia de atención, orientación y seguimiento psicológico enfocada al fortalecimiento familiar y la prevención de conductas suicidas en niñas, niños y jóvenes. </t>
    </r>
  </si>
  <si>
    <t>No.  De estrategias implementadas</t>
  </si>
  <si>
    <r>
      <rPr>
        <b/>
        <sz val="12"/>
        <rFont val="Calibri"/>
        <family val="2"/>
        <scheme val="minor"/>
      </rPr>
      <t xml:space="preserve">META DE PRODUCTO No. 4: </t>
    </r>
    <r>
      <rPr>
        <sz val="12"/>
        <rFont val="Calibri"/>
        <family val="2"/>
        <scheme val="minor"/>
      </rPr>
      <t>Implementar y fortalecer la estrategia "Ibagué y los jóvenes construyen ciudad"</t>
    </r>
  </si>
  <si>
    <t xml:space="preserve">Número de jovenes vinculados </t>
  </si>
  <si>
    <r>
      <rPr>
        <b/>
        <sz val="12"/>
        <rFont val="Calibri"/>
        <family val="2"/>
        <scheme val="minor"/>
      </rPr>
      <t>META DE PRODUCTO No. 5:</t>
    </r>
    <r>
      <rPr>
        <sz val="12"/>
        <rFont val="Calibri"/>
        <family val="2"/>
        <scheme val="minor"/>
      </rPr>
      <t xml:space="preserve"> Crear el observatorio de juventudes que integre las caracterizaciones de la población juvenil del municipio de Ibagué.</t>
    </r>
  </si>
  <si>
    <t>Actualización Realizada</t>
  </si>
  <si>
    <r>
      <rPr>
        <b/>
        <sz val="12"/>
        <rFont val="Calibri"/>
        <family val="2"/>
        <scheme val="minor"/>
      </rPr>
      <t>META DE PRODUCTO No. 6:</t>
    </r>
    <r>
      <rPr>
        <sz val="12"/>
        <rFont val="Calibri"/>
        <family val="2"/>
        <scheme val="minor"/>
      </rPr>
      <t xml:space="preserve"> Fortalecer el Consejo Municipal de Juventudes</t>
    </r>
  </si>
  <si>
    <t>Consejo Municipal de Juventudes Fortalecido</t>
  </si>
  <si>
    <t>3.1.4 Aprobar el documento de la politica publica Afro, mediante la presentación ante el Concejo Municipal</t>
  </si>
  <si>
    <t xml:space="preserve">2.1.3 Realizar encuentros con la población étnica en expresión cultural, organizativa, participativa y de concertación. </t>
  </si>
  <si>
    <r>
      <t xml:space="preserve">CODIGO PRESUPUESTAL:    </t>
    </r>
    <r>
      <rPr>
        <sz val="12"/>
        <rFont val="Arial"/>
        <family val="2"/>
      </rPr>
      <t xml:space="preserve">211320202009-01  </t>
    </r>
    <r>
      <rPr>
        <b/>
        <sz val="12"/>
        <rFont val="Arial"/>
        <family val="2"/>
      </rPr>
      <t xml:space="preserve">     RUBRO: </t>
    </r>
    <r>
      <rPr>
        <sz val="12"/>
        <rFont val="Arial"/>
        <family val="2"/>
      </rPr>
      <t xml:space="preserve"> FORTALECIMIENTO DE LA DIVERSIDAD ETNICA Y CULTURAL EN EL MUNICIPIO DE IBAGUÉ </t>
    </r>
  </si>
  <si>
    <r>
      <rPr>
        <b/>
        <sz val="12"/>
        <rFont val="Arial"/>
        <family val="2"/>
      </rPr>
      <t>META DE PRODUCTO No. 4:</t>
    </r>
    <r>
      <rPr>
        <sz val="12"/>
        <rFont val="Arial"/>
        <family val="2"/>
      </rPr>
      <t xml:space="preserve">Fortalecimiento y seguimiento a iniciativas de proyectos productivos a personas del programa Familias en Acción y/o población vulnerable y/o en condición de pobreza, pobreza extrema y/o pobreza multidimensional </t>
    </r>
  </si>
  <si>
    <r>
      <rPr>
        <b/>
        <sz val="12"/>
        <rFont val="Arial"/>
        <family val="2"/>
      </rPr>
      <t>META DE RESULTADO No.1:</t>
    </r>
    <r>
      <rPr>
        <sz val="12"/>
        <rFont val="Arial"/>
        <family val="2"/>
      </rPr>
      <t xml:space="preserve"> Implementar Plan de acción integral para la población en condiciones de vulnerabilidad</t>
    </r>
  </si>
  <si>
    <t xml:space="preserve"> </t>
  </si>
  <si>
    <r>
      <rPr>
        <b/>
        <sz val="12"/>
        <rFont val="Arial"/>
        <family val="2"/>
      </rPr>
      <t xml:space="preserve">META DE PRODUCTO No. 3: </t>
    </r>
    <r>
      <rPr>
        <sz val="12"/>
        <rFont val="Arial"/>
        <family val="2"/>
      </rPr>
      <t>Realizar eventos y/o socializaciones anuales del programa familias en acción.</t>
    </r>
  </si>
  <si>
    <r>
      <rPr>
        <b/>
        <sz val="12"/>
        <rFont val="Arial"/>
        <family val="2"/>
      </rPr>
      <t xml:space="preserve">META DE PRODUCTO No. 2:  </t>
    </r>
    <r>
      <rPr>
        <sz val="12"/>
        <rFont val="Arial"/>
        <family val="2"/>
      </rPr>
      <t>Implementar procesos de formación en áreas productivas a personas del programa Familias en Acción y/o población vulnerable y/o en condición de pobreza, pobreza extrema y/o pobreza multidimensional.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</si>
  <si>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 xml:space="preserve">Atención integral y orientación a las familias inscritas en el programa Familias en Acción y/o población vulnerable y/o en condición de pobreza, pobreza extrema y/o pobreza multidimensional </t>
    </r>
  </si>
  <si>
    <r>
      <t xml:space="preserve">Objetivos: </t>
    </r>
    <r>
      <rPr>
        <sz val="12"/>
        <rFont val="Arial"/>
        <family val="2"/>
      </rPr>
      <t>ARTICULAR LAS POLÍTICAS NACIONALES PARA LA SUPERACIÓN DE LA POBREZA Y FOCALIZACIÓN DE POBLACIONES VULNERABLES CON EL FIN DE DISMINUIR LOS DIFERENTES TIPOS DE POBREZA</t>
    </r>
  </si>
  <si>
    <t>% de atenciones y orientaciones  brindadas</t>
  </si>
  <si>
    <t>3.1.1. Realizar jornadas y/o campañas comunicacionales para la prevencion del consumo del alcohol y sustancias psicoactivas, minimizando los factores de riesgo con los diferentes actores sociales.</t>
  </si>
  <si>
    <t>Centro de acogida implementado</t>
  </si>
  <si>
    <t>1.1.1.  Implementar el centro de acogida y autocuidado brindando alojamiento, desayuno y cena, entrega de kits de aseo a los habitantes de calle.</t>
  </si>
  <si>
    <t>5.1.3 Por demanda beneficiar a niñas, niños, adolescentes y jóvenes del municipio, a través de orientacion y atención intregral.</t>
  </si>
  <si>
    <t>% de actividades realizadas.</t>
  </si>
  <si>
    <t>2.1.1 Por solicitud de la poblacion victima del conflicto armado realizar actividades de acompañamiento a las rutas de atención.</t>
  </si>
  <si>
    <t>% de personas beneficiadas.</t>
  </si>
  <si>
    <t>% de Ayudadas de Inmediatez entregadas</t>
  </si>
  <si>
    <r>
      <t>PROG</t>
    </r>
    <r>
      <rPr>
        <b/>
        <sz val="11"/>
        <rFont val="Arial"/>
        <family val="2"/>
      </rPr>
      <t xml:space="preserve">  EJEC</t>
    </r>
  </si>
  <si>
    <r>
      <t xml:space="preserve">Objetivos: </t>
    </r>
    <r>
      <rPr>
        <sz val="10"/>
        <rFont val="Arial"/>
        <family val="2"/>
      </rPr>
      <t>ESTE PROGRAMA BUSCA GARANTIZAR LA ATENCIÓN Y DESARROLLO INTEGRAL DE LAS PERSONAS HABITANTES DE/EN CALLE, CON EQUIDAD E INCLUSIÓN SOCIAL, PROMOVIENDO UNA CULTURA DE RESPETO Y LA CORRESPONSABILIDAD DE LOS DIFERENTES ACTORES EN EL MUNICIPIO DE IBAGUÉ.</t>
    </r>
  </si>
  <si>
    <t>Numero de encuentros realizados</t>
  </si>
  <si>
    <t>% Población Atendida</t>
  </si>
  <si>
    <t>No. Campañas realizadas</t>
  </si>
  <si>
    <t>No. talleres realizados</t>
  </si>
  <si>
    <t>1.1.7 Beneficiar a los jovenes del  municipio  mediante  asesoría psicocial y jurídica según demanda del servicio</t>
  </si>
  <si>
    <t>No.Propuestas apoyadas</t>
  </si>
  <si>
    <t>No. de talleres,foros y conversatorios  realizadas</t>
  </si>
  <si>
    <r>
      <t xml:space="preserve">CODIGO BPPIM: </t>
    </r>
    <r>
      <rPr>
        <sz val="12"/>
        <rFont val="Arial"/>
        <family val="2"/>
      </rPr>
      <t>2020730010055</t>
    </r>
  </si>
  <si>
    <r>
      <rPr>
        <b/>
        <sz val="12"/>
        <rFont val="Arial MT"/>
      </rPr>
      <t>META DE PRODUCTO No. 2: I</t>
    </r>
    <r>
      <rPr>
        <sz val="12"/>
        <rFont val="Arial MT"/>
      </rPr>
      <t>mplementar el Programa de Sensibilización y promoción de los DDHH y el desarrollo de capacidades educativas, culturales, para la población en condición de discapacidad.</t>
    </r>
  </si>
  <si>
    <t>1.1.4 Realizar actividades educativas, pedagógicos, de formación y/o capacitación dirigidas a jóvenes del municipio.</t>
  </si>
  <si>
    <t>1.1.3 Realizar jornadas de capacitación e higiene a la población habitante de calle</t>
  </si>
  <si>
    <t xml:space="preserve">OBSERVACIONES:   </t>
  </si>
  <si>
    <t>% de eventos asistidos</t>
  </si>
  <si>
    <t>Proceso de atención realizado</t>
  </si>
  <si>
    <t>Número de jornadas realizadas</t>
  </si>
  <si>
    <t>2.1.2 Realizar jornadas de atención integral al habitante de calle, mediante actividades de prevención e intervención al goce efectivo de sus derechos y entrega de auxilios funerarios</t>
  </si>
  <si>
    <r>
      <t xml:space="preserve">Objetivos: </t>
    </r>
    <r>
      <rPr>
        <sz val="9.4"/>
        <rFont val="Arial"/>
        <family val="2"/>
      </rPr>
      <t>BRINDAR ASESORÍA, ACOMPAÑAMIENTO Y HACER SEGUIMIENTO A LOS PROGRAMAS Y ESTRATEGIAS QUE CONTRIBUYEN AL FORTALECIMIENTO DE LA INTEGRIDAD ÉTNICA, CULTURAL Y SOCIAL, ESTABLECIENDO  LAS GARANTÍAS Y  EL RESPETO DE LOS DERECHOS DESDE LO COLECTIVO E INDIVIDUAL, CON EL FIN DE VISIBILIZAR LA POBLACIÓN ÉTNICA QUE HABITA EN LA CIUDAD DE IBAGUÉ (INDÍGENAS, AFROS Y RROM)  CONTRIBUYENDO  LA PERVIVENCIA DE LOS MISMOS.</t>
    </r>
  </si>
  <si>
    <t>2.1.3 Apoyar los eventos a demanda que realice la secretaria de desarrollo social con el servicio de interpretacion de lengua de señas que permita adaptar los contenidos de estos a las personas con discapacidad auditiva.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</si>
  <si>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</si>
  <si>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OBSERVACIONES:
</t>
  </si>
  <si>
    <r>
      <t xml:space="preserve">OBSERVACIONES:
</t>
    </r>
    <r>
      <rPr>
        <sz val="12"/>
        <rFont val="Calibri"/>
        <family val="2"/>
      </rPr>
      <t/>
    </r>
  </si>
  <si>
    <t>2.1.1 Realizar talleres en DDHH, en normatividad y contenidos incluyentes y convencion de derechos de personas con discapacidad, dirigidas a personas con discapacidad cuidadores y poblacion en general.</t>
  </si>
  <si>
    <t>Número de talleres realizados</t>
  </si>
  <si>
    <t>7.1.3 Realizar mesas de trabajo interinstitucionales con las diferentes secretarias y entidades decentralizadas</t>
  </si>
  <si>
    <t>3.1.3 Realizar jornadas de autocuidado que minimicen los factores de riesgo en la poblacion habitante de calle.</t>
  </si>
  <si>
    <t>4.1.3 Realizar Socialización interintitucional del documento</t>
  </si>
  <si>
    <t>4.1.5 Realizar el plan de acción de la politica publica</t>
  </si>
  <si>
    <t>4.1.6 Socializar en los diferentes espacios sociales, políticos y académicos de Ibagué, mediante medio físico y electrónico, estableciendo estrategias claras de difusión</t>
  </si>
  <si>
    <t>4.1.3 Fortalecer a organizaciones para que accedan a capital semilla</t>
  </si>
  <si>
    <t>10.1.3 Realizar Socialización interinstitucional del documento</t>
  </si>
  <si>
    <t>10.1.5 Realizar el plan de acción de la política publica</t>
  </si>
  <si>
    <t>10.1.6 Socializar en los diferentes espacios sociales, políticos y académicos de Ibagué, mediante medio físico y electrónico, estableciendo estrategias claras de difusión</t>
  </si>
  <si>
    <t>7.1.1 Apoyar la participación de la mesa en los espacios institucionales</t>
  </si>
  <si>
    <t>8.1.2 Implementar la ruta de atención para protección de mujeres vícitma de todo tipo de violencia</t>
  </si>
  <si>
    <t>3.1.5 Realizar el plan de acción de la política publica</t>
  </si>
  <si>
    <t>3.1.6 Socializar en los diferentes espacios sociales, políticos y académicos de Ibagué, mediante medio físico y electrónico, estableciendo estrategias claras de difusión.</t>
  </si>
  <si>
    <t>1.1.3  Entrega de auxilios funerarios a la población vícitma que asi lo soliciten.</t>
  </si>
  <si>
    <t>Numero socializaciones realizadas</t>
  </si>
  <si>
    <t>plan de acción diseñado</t>
  </si>
  <si>
    <r>
      <t xml:space="preserve">RUBRO: </t>
    </r>
    <r>
      <rPr>
        <sz val="12"/>
        <rFont val="Arial"/>
        <family val="2"/>
      </rPr>
      <t>2113201010030302 - 211320201004 - 211320202007- 211320202009 MEJORAMIENTO EN LA LUCHA CONTRA LA POBREZA EN EL MUNICIPIO DE IBAGUE</t>
    </r>
  </si>
  <si>
    <r>
      <t xml:space="preserve">CODIGO PRESUPUESTAL: </t>
    </r>
    <r>
      <rPr>
        <sz val="12"/>
        <rFont val="Arial"/>
        <family val="2"/>
      </rPr>
      <t xml:space="preserve"> 211320202005-01
211320202009-01 /  211320202009-04 </t>
    </r>
    <r>
      <rPr>
        <b/>
        <sz val="12"/>
        <rFont val="Arial"/>
        <family val="2"/>
      </rPr>
      <t xml:space="preserve">   </t>
    </r>
  </si>
  <si>
    <r>
      <t xml:space="preserve">CODIGO PRESUPUESTAL: </t>
    </r>
    <r>
      <rPr>
        <sz val="12"/>
        <rFont val="Arial"/>
        <family val="2"/>
      </rPr>
      <t xml:space="preserve">     211320202009-01</t>
    </r>
  </si>
  <si>
    <t>10.1.5 Realizar seguimiento y control a unidades productivas.</t>
  </si>
  <si>
    <t>Informes de seguimiento</t>
  </si>
  <si>
    <t>6.1.2 Realizar acciones articuladas con entes del sector público y privado para beneficio de los niños, niñas, adolescentes y familias del municipio</t>
  </si>
  <si>
    <t xml:space="preserve">9.1.3 implementar la casa de la mujer </t>
  </si>
  <si>
    <t xml:space="preserve">casa de la mujer implementada </t>
  </si>
  <si>
    <t>5.1.1 Diseñar la estrategia de atención, orientación y seguimiento psicológico.</t>
  </si>
  <si>
    <t>Estrategia diseñada</t>
  </si>
  <si>
    <t>1.1.1.3 Llevar a cabo actividades de articulacion entre el sector público y el sector privado,en favor del bienestar de los jovenes del municipio.</t>
  </si>
  <si>
    <r>
      <t xml:space="preserve">
NOMBRE:  OSCAR ALBERTO HUERTAS MORENO
</t>
    </r>
    <r>
      <rPr>
        <sz val="12"/>
        <rFont val="Calibri"/>
        <family val="2"/>
        <scheme val="minor"/>
      </rPr>
      <t xml:space="preserve">SECRETARIO DESARROLLO SOCIAL COMUNITARIO
</t>
    </r>
    <r>
      <rPr>
        <b/>
        <sz val="12"/>
        <rFont val="Calibri"/>
        <family val="2"/>
        <scheme val="minor"/>
      </rPr>
      <t xml:space="preserve">
FIRMA:________________________________
NOMBRE: JORGE IVAN SABOGAL MENDEZ</t>
    </r>
    <r>
      <rPr>
        <sz val="12"/>
        <rFont val="Calibri"/>
        <family val="2"/>
        <scheme val="minor"/>
      </rPr>
      <t xml:space="preserve">
DIRECTOR DE INFANCIA ADOLESCENCIA Y JUVENTUD
</t>
    </r>
    <r>
      <rPr>
        <b/>
        <sz val="12"/>
        <rFont val="Calibri"/>
        <family val="2"/>
        <scheme val="minor"/>
      </rPr>
      <t xml:space="preserve">FIRMA:__________________________________
</t>
    </r>
  </si>
  <si>
    <t>,</t>
  </si>
  <si>
    <r>
      <t xml:space="preserve">CODIGO PRESUPUESTAL: </t>
    </r>
    <r>
      <rPr>
        <sz val="12"/>
        <rFont val="Arial"/>
        <family val="2"/>
      </rPr>
      <t xml:space="preserve"> 2113201010030302 /  211320202006
211320202009 / 211320202005 / 211320202008 / 211320202005</t>
    </r>
    <r>
      <rPr>
        <b/>
        <sz val="12"/>
        <rFont val="Arial"/>
        <family val="2"/>
      </rPr>
      <t xml:space="preserve">   </t>
    </r>
  </si>
  <si>
    <r>
      <t xml:space="preserve">
</t>
    </r>
    <r>
      <rPr>
        <b/>
        <sz val="12"/>
        <rFont val="Calibri"/>
        <family val="2"/>
      </rPr>
      <t xml:space="preserve">NOMBRE:  OSCAR ALBERTO HUERTAS MORENO
</t>
    </r>
    <r>
      <rPr>
        <sz val="12"/>
        <rFont val="Calibri"/>
        <family val="2"/>
      </rPr>
      <t xml:space="preserve">SECRETARIO DESARROLLO SOCIAL COMUNITARIO
</t>
    </r>
    <r>
      <rPr>
        <b/>
        <sz val="12"/>
        <rFont val="Calibri"/>
        <family val="2"/>
      </rPr>
      <t>FIRMA:____________________________________</t>
    </r>
    <r>
      <rPr>
        <sz val="12"/>
        <rFont val="Calibri"/>
        <family val="2"/>
      </rPr>
      <t xml:space="preserve">
NOMBRE: </t>
    </r>
    <r>
      <rPr>
        <b/>
        <sz val="12"/>
        <rFont val="Calibri"/>
        <family val="2"/>
      </rPr>
      <t>JORGE IVAN SABOGAL MENDEZ</t>
    </r>
    <r>
      <rPr>
        <sz val="12"/>
        <rFont val="Calibri"/>
        <family val="2"/>
      </rPr>
      <t xml:space="preserve">
DIRECTOR DE INFANCIA ADOLESCENCIA Y JUVENTUD
FIRMA:__________________________________
</t>
    </r>
  </si>
  <si>
    <r>
      <t xml:space="preserve">CODIGO PRESUPUESTAL: </t>
    </r>
    <r>
      <rPr>
        <sz val="12"/>
        <rFont val="Arial"/>
        <family val="2"/>
      </rPr>
      <t xml:space="preserve">2113201010030302 / 211320201004 /211320202008 / 211320202009 / </t>
    </r>
  </si>
  <si>
    <t>% de entregas realizadas</t>
  </si>
  <si>
    <t>1.1.8 Adecuaciones y dotación  en los centros de atención Integral para los jovenes del municipio</t>
  </si>
  <si>
    <t>FUENTES DE FINANCIACION                             
(EN MILES DE $)</t>
  </si>
  <si>
    <t>COSTO TOTAL 
(MILES DE PESOS)</t>
  </si>
  <si>
    <t>FUENTES DE FINANCIACION 
(EN MILES DE $)</t>
  </si>
  <si>
    <t>1.1.1 Coordinar la implementación, evaluación y seguimiento de la Política Pública</t>
  </si>
  <si>
    <t>Politica Pública Implementada conforme el plan de accion aprobado</t>
  </si>
  <si>
    <t>1.1.3 Apoyar los procesos de participación de las comunidades Indígenas.</t>
  </si>
  <si>
    <t>Proceso de participación apoyado por comunidad</t>
  </si>
  <si>
    <t>1.1.5 Apoyar la recuperación de saberes, sus cosmovisiones, visiones de derecho, practicas y tradiciones mediante: talleres, mesas de trabajo, procesos participativos, entrevistas, etc.</t>
  </si>
  <si>
    <t>1.1.7 Diseñar e implementar estrategias de restitución de derechos para población indígena</t>
  </si>
  <si>
    <t>4.1.1 Promover y fomentar acciones para la recuperación, fortalecimiento, protección y salvaguarda de las lenguas nativas y la tradición oral y escrita de los grupos étnicos</t>
  </si>
  <si>
    <t>4.1.3 Apoyar el reconocimiento, la autodeterminación y la autonomía de la población étnica</t>
  </si>
  <si>
    <r>
      <t xml:space="preserve">
</t>
    </r>
    <r>
      <rPr>
        <b/>
        <sz val="12"/>
        <rFont val="Calibri"/>
        <family val="2"/>
      </rPr>
      <t>NOMBRE:  OSCAR ALBERTO HUERTAS MORENO</t>
    </r>
    <r>
      <rPr>
        <sz val="12"/>
        <rFont val="Calibri"/>
        <family val="2"/>
      </rPr>
      <t xml:space="preserve">
SECRETARIO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NOMBRE: ELIANA DEL PILAR ROZO RODRIGUEZ</t>
    </r>
    <r>
      <rPr>
        <sz val="12"/>
        <rFont val="Calibri"/>
        <family val="2"/>
      </rPr>
      <t xml:space="preserve">
DIRECTOR  DE  GRUPOS ETNICOS Y POBLACIÓN VULNERABLE
</t>
    </r>
    <r>
      <rPr>
        <b/>
        <sz val="12"/>
        <rFont val="Calibri"/>
        <family val="2"/>
      </rPr>
      <t>FIRMA:__________________________________</t>
    </r>
  </si>
  <si>
    <t>1.1.3 Gestionar novedades tipo 1 y tipo 2 a población vulnerable</t>
  </si>
  <si>
    <t>1.1.4 Prestar apoyo y aseoria en los pagos de los incentivos correspondenientes a los periodos a poblacion vulnerable</t>
  </si>
  <si>
    <t>2.1.1 Realizar formacion en areas productivas y de emprendimiento a poblacion vulnerable como herramienta para el incremento de su productividad e independencia economica mediante la generacion de autoempleo.</t>
  </si>
  <si>
    <t>3.1.1 Apoyar y formular proyectos productivos a poblacion vulnerable</t>
  </si>
  <si>
    <t>4.1.2.  Apoyo logistico para realizacion de encuentros pedagogicos programa familias en accion.</t>
  </si>
  <si>
    <r>
      <t xml:space="preserve">
</t>
    </r>
    <r>
      <rPr>
        <b/>
        <sz val="12"/>
        <rFont val="Arial"/>
        <family val="2"/>
      </rP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
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</t>
    </r>
  </si>
  <si>
    <r>
      <rPr>
        <b/>
        <sz val="12"/>
        <rFont val="Calibri"/>
        <family val="2"/>
      </rPr>
      <t xml:space="preserve">
NOMBRE:  OSCAR ALBERTO HUERTAS MORENO
</t>
    </r>
    <r>
      <rPr>
        <sz val="12"/>
        <rFont val="Calibri"/>
        <family val="2"/>
      </rPr>
      <t xml:space="preserve">SECRETARIO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 xml:space="preserve">NOMBRE: ELIANA DEL PILAR ROZO RODRIGUEZ
</t>
    </r>
    <r>
      <rPr>
        <sz val="12"/>
        <rFont val="Calibri"/>
        <family val="2"/>
      </rPr>
      <t xml:space="preserve">DIRECTOR  DE  GRUPOS ETNICOS Y POBLACIÓN VULNERABLE
</t>
    </r>
    <r>
      <rPr>
        <b/>
        <sz val="12"/>
        <rFont val="Calibri"/>
        <family val="2"/>
      </rPr>
      <t xml:space="preserve">
FIRMA:__________________________________
</t>
    </r>
  </si>
  <si>
    <t>Actividades de seguimiento realizadas</t>
  </si>
  <si>
    <t xml:space="preserve">% de adultos mayores beneficiados </t>
  </si>
  <si>
    <t>Numero de adultos mayores beneficiados</t>
  </si>
  <si>
    <t>1.1.1 Por demanda brindar atención integral con enfoque étnico en los centros día y/o asociaciones mediante diferentes actividades para una ocupación adecuada del tiempo libre.</t>
  </si>
  <si>
    <r>
      <rPr>
        <b/>
        <sz val="12"/>
        <rFont val="Calibri"/>
        <family val="2"/>
      </rPr>
      <t xml:space="preserve">NOMBRE:  OSCAR ALBERTO HUERTAS MORENO
</t>
    </r>
    <r>
      <rPr>
        <sz val="12"/>
        <rFont val="Calibri"/>
        <family val="2"/>
      </rPr>
      <t xml:space="preserve">SECRETARIO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NOMBRE: </t>
    </r>
    <r>
      <rPr>
        <b/>
        <sz val="12"/>
        <rFont val="Calibri"/>
        <family val="2"/>
      </rPr>
      <t>ELIANA DEL PILAR ROZO RODRIGUEZ</t>
    </r>
    <r>
      <rPr>
        <sz val="12"/>
        <rFont val="Calibri"/>
        <family val="2"/>
      </rPr>
      <t xml:space="preserve">
DIRECTOR  DE  GRUPOS ETNICOS Y POBLACIÓN VULNERABLE
</t>
    </r>
    <r>
      <rPr>
        <b/>
        <sz val="12"/>
        <rFont val="Calibri"/>
        <family val="2"/>
      </rPr>
      <t>FIRMA:__________________________________</t>
    </r>
    <r>
      <rPr>
        <sz val="12"/>
        <rFont val="Calibri"/>
        <family val="2"/>
      </rPr>
      <t xml:space="preserve">
</t>
    </r>
  </si>
  <si>
    <t>4.1.1 Realizar un convenio de atención integral con personas de extra edad (mayores de 18 años) que apunten al desarrollo de habilidades para la vida.</t>
  </si>
  <si>
    <t>porcentaje de Unidades productivas con seguimiento</t>
  </si>
  <si>
    <t>1.1.2 Realizar entrega de unidades productivas a organizaciones, personas con discapacidad y cuidadores PcD urbanas y rurales.</t>
  </si>
  <si>
    <t>FUENTES DE FINANCIACION 
( EN MILES DE $)</t>
  </si>
  <si>
    <r>
      <rPr>
        <b/>
        <sz val="12"/>
        <rFont val="Arial"/>
        <family val="2"/>
      </rP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FIRMA:__________________________________</t>
    </r>
    <r>
      <rPr>
        <sz val="12"/>
        <rFont val="Arial"/>
        <family val="2"/>
      </rPr>
      <t xml:space="preserve">
</t>
    </r>
  </si>
  <si>
    <r>
      <rPr>
        <b/>
        <sz val="10"/>
        <rFont val="Arial MT"/>
      </rPr>
      <t>META DE PRODUCTO No. 10:</t>
    </r>
    <r>
      <rPr>
        <sz val="10"/>
        <rFont val="Arial MT"/>
      </rPr>
      <t xml:space="preserve"> Atención integral y orientación con enfoque diferencial y étnico a los niños, niñas, adolescentes y jóvenes víctima del conflicto armado</t>
    </r>
  </si>
  <si>
    <r>
      <t>META DE RESULTADO No. 1:</t>
    </r>
    <r>
      <rPr>
        <sz val="10"/>
        <rFont val="Arial MT"/>
      </rPr>
      <t xml:space="preserve"> Garantizar la asistencia, atención y orientación a la población víctima del conflicto armado en el municipio de Ibagué.</t>
    </r>
  </si>
  <si>
    <r>
      <t>META DE PRODUCTO N° 9</t>
    </r>
    <r>
      <rPr>
        <b/>
        <sz val="10"/>
        <rFont val="Arial MT"/>
      </rPr>
      <t xml:space="preserve"> </t>
    </r>
    <r>
      <rPr>
        <sz val="10"/>
        <rFont val="Arial MT"/>
      </rPr>
      <t>: Formular la politica publica de victimas del conflicto armado</t>
    </r>
  </si>
  <si>
    <r>
      <rPr>
        <b/>
        <sz val="10"/>
        <rFont val="Arial MT"/>
      </rPr>
      <t xml:space="preserve">META DE PRODUCTO No. 8: </t>
    </r>
    <r>
      <rPr>
        <sz val="10"/>
        <rFont val="Arial MT"/>
      </rPr>
      <t>Realizar 10 conmemoraciones y/o eventos a la población víctima del conflicto armado</t>
    </r>
  </si>
  <si>
    <r>
      <rPr>
        <b/>
        <sz val="10"/>
        <rFont val="Arial MT"/>
      </rPr>
      <t xml:space="preserve">META DE PRODUCTO No. 7: </t>
    </r>
    <r>
      <rPr>
        <sz val="10"/>
        <rFont val="Arial MT"/>
      </rPr>
      <t>Actualizar el proceso de caracterización de la población víctima del conflicto armado a través de la herramienta RNI-IGED con enfoque étnico y diferencia.</t>
    </r>
  </si>
  <si>
    <r>
      <rPr>
        <b/>
        <sz val="10"/>
        <color rgb="FF000000"/>
        <rFont val="Arial MT"/>
      </rPr>
      <t>META DE PRODUCTO No. 6:</t>
    </r>
    <r>
      <rPr>
        <sz val="10"/>
        <color rgb="FF000000"/>
        <rFont val="Arial MT"/>
      </rPr>
      <t xml:space="preserve"> Apoyo a la Mesa de participación de  víctimas en su conformación, funcionamiento y pago de incentivos, de acuerdo a la ley 1448/2011.</t>
    </r>
  </si>
  <si>
    <r>
      <rPr>
        <b/>
        <sz val="10"/>
        <color rgb="FF000000"/>
        <rFont val="Arial MT"/>
      </rPr>
      <t>META DE PRODUCTO No. 5</t>
    </r>
    <r>
      <rPr>
        <sz val="10"/>
        <color rgb="FF000000"/>
        <rFont val="Arial MT"/>
      </rPr>
      <t>: Estrategia para el fortalecimiento en capacidades de emprendimiento, áreas productivas, tecnología e innovación</t>
    </r>
  </si>
  <si>
    <r>
      <t xml:space="preserve">META DE PRODUCTO No. 4:  </t>
    </r>
    <r>
      <rPr>
        <sz val="10"/>
        <color rgb="FF000000"/>
        <rFont val="Arial MT"/>
      </rPr>
      <t>Implementar el  Centro Regional Para la atención y Reparación Integral a Victimas con enfoque étnico y diferencial</t>
    </r>
  </si>
  <si>
    <r>
      <rPr>
        <b/>
        <sz val="10"/>
        <color rgb="FF000000"/>
        <rFont val="Arial MT"/>
      </rPr>
      <t xml:space="preserve">META DE PRODUCTO No. 3: </t>
    </r>
    <r>
      <rPr>
        <sz val="10"/>
        <color rgb="FF000000"/>
        <rFont val="Arial MT"/>
      </rPr>
      <t xml:space="preserve">Implementación del plan de retorno y reubicación de la población víctima del conflicto armado </t>
    </r>
  </si>
  <si>
    <r>
      <rPr>
        <b/>
        <sz val="10"/>
        <rFont val="Arial MT"/>
      </rPr>
      <t xml:space="preserve">META DE PRODUCTO No. 2: </t>
    </r>
    <r>
      <rPr>
        <sz val="10"/>
        <rFont val="Arial MT"/>
      </rPr>
      <t>Actualización y seguimiento a las rutas de atención de población víctima del conflicto armado</t>
    </r>
  </si>
  <si>
    <r>
      <t xml:space="preserve">
</t>
    </r>
    <r>
      <rPr>
        <b/>
        <sz val="12"/>
        <rFont val="Arial MT"/>
      </rPr>
      <t xml:space="preserve">NOMBRE:  OSCAR ALBERTO HUERTAS MORENO
</t>
    </r>
    <r>
      <rPr>
        <sz val="12"/>
        <rFont val="Arial MT"/>
      </rPr>
      <t xml:space="preserve">SECRETARIO DESARROLLO SOCIAL COMUNITARIO
</t>
    </r>
    <r>
      <rPr>
        <b/>
        <sz val="12"/>
        <rFont val="Arial MT"/>
      </rPr>
      <t xml:space="preserve">FIRMA:__________________________
</t>
    </r>
    <r>
      <rPr>
        <sz val="12"/>
        <rFont val="Arial MT"/>
      </rPr>
      <t xml:space="preserve">
</t>
    </r>
    <r>
      <rPr>
        <b/>
        <sz val="12"/>
        <rFont val="Arial MT"/>
      </rPr>
      <t xml:space="preserve">
NOMBRE: ELIANA DEL PILAR ROZO RODRIGUEZ
</t>
    </r>
    <r>
      <rPr>
        <sz val="12"/>
        <rFont val="Arial MT"/>
      </rPr>
      <t xml:space="preserve">DIRECTOR  DE  GRUPOS ETNICOS Y POBLACIÓN VULNERABLE
</t>
    </r>
    <r>
      <rPr>
        <b/>
        <sz val="12"/>
        <rFont val="Arial MT"/>
      </rPr>
      <t>FIRMA:_________________________</t>
    </r>
    <r>
      <rPr>
        <sz val="12"/>
        <rFont val="Arial MT"/>
      </rPr>
      <t xml:space="preserve">
</t>
    </r>
  </si>
  <si>
    <r>
      <rPr>
        <b/>
        <sz val="10"/>
        <rFont val="Arial MT"/>
      </rPr>
      <t xml:space="preserve">META DE PRODUCTO No. 1: </t>
    </r>
    <r>
      <rPr>
        <sz val="10"/>
        <rFont val="Arial MT"/>
      </rPr>
      <t>Atención integral y orientación con enfoque diferencial y étnico a la población víctima del conflicto armado.</t>
    </r>
  </si>
  <si>
    <t>3.1.3 Articular con la unidad de victimas, Ministerio del Interior y Alcaldía para fortalecer el plan retorno.</t>
  </si>
  <si>
    <t>1.1.5 Apoyo psicosocial al 100% de las personas victimas del conflicto armado con enfoque etnico y diferencial.</t>
  </si>
  <si>
    <t>% de personas orientadas</t>
  </si>
  <si>
    <t>1.1.4 Orientar a la población victima según casos específicos de las personas para despejar sus preguntas</t>
  </si>
  <si>
    <t>1.1.2 Entrega de ayuda de inmediatez de kits nutricionales, kits de aseo conforme a la ley 1448 de 2011, en el alojamiento transitorio y alimentación.</t>
  </si>
  <si>
    <r>
      <t xml:space="preserve">Objetivos: </t>
    </r>
    <r>
      <rPr>
        <sz val="9"/>
        <rFont val="Arial"/>
        <family val="2"/>
      </rPr>
      <t>REALIZAR Y COORDINAR DESDE EL ENTE TERRITORIAL DE FORMA ORDENADA Y EFICAZ LAS GESTIONES DE ATENCIÓN Y REPARACIÓN EN LA EJECUCIÓN E IMPLEMENTACIÓN DE LA POLÍTICA PUBLICA DE ATENCIÓN, ASISTENCIA Y REPARACIÓN INTEGRAL ENCAMINADA A SATISFACER LOS DERECHOS VERDAD, JUSTICIA Y REPARACIÓN</t>
    </r>
  </si>
  <si>
    <t>Recibos de energía Casa Social</t>
  </si>
  <si>
    <t>SDSC-CONTRATAR A MONTO AGOTABLE LA PRESTACIÓN DE SERVICIOS DE UN OPERADOR LOGÍSTICO QUE LLEVE A CABO LA ORGANIZACIÓN, ADMINISTRACIÓN Y REALIZACIÓN DE EVENTOS, ACTIVIDADES Y/O ESTRATEGIAS DESARROLLADAS POR LA SECRETARIA DE DESARROLLO SOCIAL COMUNITARIO.</t>
  </si>
  <si>
    <t>CONTRATAR LAS REPARACIONES LOCATIVAS EN EL CENTRO DE DESARROLLO INFANTIL C.D.I. SUEÑO ENCANTADO" UBICADO EN LA URBANIZACIÓN LA MARTINICA DE LA COMUNA 11 DE LA CIUDAD DE IBAGUE Y C.D.I. CHAPICENTRO UBICADO EN LA CARRERA 1 CALLE 15 DE LA COMUNA 1 DE IBAGUE".</t>
  </si>
  <si>
    <t>SDSC-DE-CONTRATAR LA PRESTACION DE SERVICIOS PARA BRINDAR ALOJAMIENTO TRANSITORIO Y DE EMERGENCIA A LAS VICTIMAS QUE SEAN OBJETO DE AYUDAS HUMANITARIAS DE ACUERDO CON LA LEY 1448 DE 2011, EN ELMARCO DEL SUB- PROGRAMA IBAGUÉ POR LA GARANTÍA DE LOS DERECHOS DE LAS VÍCTIMAS</t>
  </si>
  <si>
    <t>SDSC-PRESTACIÓN DE SERVICIOS DE BIENESTAR NUTRICIONAL PARA NIÑOS, NIÑAS Y ADOLESCENTES Y ADULTOS MAYORES DEL MUNICIPIO DE IBAGUÉ Y APROVECHAMIENTO DEL TIEMPO LIBRE (PARA LOS AM) SEGÚN LAS ESPECIFICACIONES TÉCNICAS ESTABLECIDAS”.</t>
  </si>
  <si>
    <t>“SDSC-DI-CONTRATAR CON UNA ENTIDAD SIN ANIMO DE LUCRO PARA BRINDAR ATENCIÓN INTEGRAL A LOS NIÑOS Y NIÑAS EN SITUACIONES ESPECÍFICAS DE VULNERACIÓN DE DERECHOS Y/O SITUACIÓN DE RIESGO MEDIANTE LA IMPLEMENTACIÓN DE LA GUARDERÍA NOCTURNA EN EL MUNICIPIO DE IBAGUÉ”.</t>
  </si>
  <si>
    <t>SDSC-DE-CONTRATO DE ARRENDAMIENTO DE UN BIEN INMUEBLE PARA EL FUNCIONAMIENTO DE LA CASA SOCIAL, ADSCRITA A LA DIRECCIÓN DE GRUPOS ETNICOS Y POBLACIÓN VULNERABLE DE LA SECRETARIA DE DESARROLLO SOCIAL COMUNITARIO DE LA ALCADÍA DE IBAGUE.</t>
  </si>
  <si>
    <t>SDSC-DI-AG79-CONTRATAR LA PRESTACIÓN DE SERVICIOS DE APOYO A LA GESTIÓN PARA EL FORTALECIMIENTO DEL SUBPROGRAMA "JOVENES QUE VIBRAN POR LA VIDA.</t>
  </si>
  <si>
    <t>SDSC-DI-P12-CONTRATAR LA PRESTACIÓN DE SERVICIOS PROFESIONALES PARA ADELANTAR ACOMPAÑAMIENTO PSICOSOCIAL EN EL MARCO DEL PROYECTO "FORTALECIMIENTO DE IBAGUÉ VIBRA CON NIÑAS Y NIÑOS, PROTEGIDOS, SANOS Y FELICES EN EL MUNICIPIO DE IBAGUÉ".</t>
  </si>
  <si>
    <t>SDSC-DI-AG60-CONTRATAR LA PRESTACIÓN DE SERVICIOS DE APOYO A LA GESTIÓN PARA EL FORTALECIMIENTO DEL SUBPROGRAMA "JOVENES QUE VIBRAN POR LA VIDA".</t>
  </si>
  <si>
    <t>SDSC-DE-AG15-PRESTACIÓN DE SERVICIOS DE APOYO A LA GESTION PARA DESARROLLAR ACTIVIDADES RELACIONADAS CON LA ATENCION Y ORIENTACION A LA POBLACIÓN DEL SUBPROGRAMA IBAGUE LUCHA CONTRA POBREZA DE LA DIRECCION DE GRUPOS ETNICOS Y POBLACION VULNERABLE</t>
  </si>
  <si>
    <t>SDSC-DI-P51 CONTRATAR LA PRESTACIÓN DE SERVICIOS PROFESIONALES PARA LA IMPLEMENTACIÓN DEL PROYECTO FORTALECIMIENTO DE IBAGUE VIBRA CON NIÑAS Y NIÑOS, PROTEGIDOS Y FELICES EN EL MUNICIPIO DE IBAGUE</t>
  </si>
  <si>
    <t>SDSC-DE-AG25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</si>
  <si>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SDSC-DE-P39 PRESTACIÓN DE SERVICIOS PROFESIONALES PARA FORTALECER LA EJECUCIÓN DE LAS METAS, ACTIVIDADES Y ORIENTACION A LA POBLACIÓN DEL SUBPROGRAMA IBAGUE LUCHA CONTRA POBREZA DE LA DIRECCION DE GRUPOS ETNICOS Y POBLACION VULNERABLE.</t>
  </si>
  <si>
    <t>SDSC-DE-AG14 PRESTACIÓN DE SERVICIOS DE APOYO A LA GESTION PARA DESARROLLAR ACTIVIDADES RELACIONADAS CON LA ATENCION Y ORIENTACION A LA POBLACIÓN DEL SUBPROGRAMA IBAGUE LUCHA CONTRA POBREZA DE LA DIRECCION DE GRUPOS ETNICOS Y POBLACIÓN VULNERABLE</t>
  </si>
  <si>
    <t>SDSC-DI-AG87-CONTRATAR LA PRESTACIÓN DE SERVICIOS DE APOYO A LA GESTIÓN PARA LA IMPLEMENTACIÓN DEL PROYECTO "FORTALECIMIENTO DE LOS JÓVENES QUE VIBRAN POR LA VIDA EN EL MUNICIPIO DE IBAGUÉ".</t>
  </si>
  <si>
    <t>SDSC-DE-P33-PRESTACIÓN DE SERVICIOS PROFESIONALES PARA FORTALECER LA EJECUCIÓN DE LAS METAS, ACTIVIDADES Y ATENCIÓN PSICOSOCIAL DE LOS SUBPROGRAMA DE LA DIRECCIÓN DE GRUPOS ÉTNICOS Y POBLACIÓN VULNERABLE</t>
  </si>
  <si>
    <t>SDSC-DE-P37 PRESTACIÓN DE SERVICIOS PROFESIONALES PARA FORTALECER LA EJECUCIÓN DE LAS METAS, ACTIVIDADES Y ATENCION PSICOSOCIAL DE LOS SUBPROGRAMAS DE LA DIRECCION DE GRUPOS ETNICOS Y POBLACION VULNERABLE</t>
  </si>
  <si>
    <t>SDSC-DI-P93-CONTRATAR LA PRESTACIÓN DE SERVICIOS PROFESIONALES EN EL MARCO DEL PROYECTO "FORTALECIMIENTO DE LOS JÓVENES QUE VIBRAN POR LA VIDA EN EL MUNICIPIO DE IBAGUÉ".</t>
  </si>
  <si>
    <t>SDSC-DI-P31-CONTRATAR LA PRESTACIÓN DE SERVICIOS PROFESIONALES PARA EL FORTALECIMIENTO DEL PROGRAMA "DESARROLLO INTEGRAL DE NIÑOS, NIÑAS, ADOLESCENTES Y SUS FAMILIAS".</t>
  </si>
  <si>
    <t>SDSC-DE-AG22-PRESTACIÓN DE SERVICIOS DE APOYO A LA GESTION PARA DESARROLLAR ACTIVIDADES RELACIONADAS CON LA ATENCION Y ORIENTACION A LA POBLACIÓN DEL SUBPROGRAMA IBAGUE LUCHA CONTRA POBREZA DE LA DIRECCION DE GRUPOS ETNICOS Y POBLACIÓN VULNERABLE</t>
  </si>
  <si>
    <t>SDSC-DE-P45 PRESTACIÓN DE SERVICIOS PROFESIONALES PARA FORTALECER LA ATENCION, INTERPRETACION Y DIFUSION DE ACTIVIDADES DEL SUBPROGRAMA IBAGUE TERRITORIO INCLUYENTE CON LA DISCAPACIDAD DE LA DIRECCION DE GRUPOS ETNICOS Y POBLACION VULNERABLE</t>
  </si>
  <si>
    <t>SDSC-DI-AG88-CONTRATAR LA PRESTACIÓN DE SERVICIOS DE APOYO A LA GESTIÓN PARA LA IMPLEMENTACIÓN DEL PROYECTO "FORTALECIMIENTO DE IBAGUÉ VIBRA CON NIÑAS Y NIÑOS, PROTEGIDOS, SANOS Y FELICES EN EL MUNICIPIO DE IBAGUÉ" Y FORTALECIMIENTO DE LOS JÓVENES QUE VIBRAN POR LA VIDA EN EL MUNICIPIO DE IBAGUÉ.</t>
  </si>
  <si>
    <t>SDSC-DI-P32-CONTRATAR LA PRESTACIÓN DE SERVICIOS PROFESIONALES PARA EL DESARROLLO DE LOS PROCESOS DE PLANEACIÓN, SEGUIMIENTO Y EJECUCIÓN EN EL MARCO DE LOS PROYECTOS "FORTALECIMIENTO DE IBAGUÉ VIBRA CON NIÑAS Y NIÑOS, PROTEGIDOS, SANOS Y FELICES EN EL MUNICIPIO DE IBAGUÉ" Y FORTALECIMIENTO DE LOS JÓVENES QUE VIBRAN POR LA VIDA EN EL MUNICIPIO DE IBAGUÉ.</t>
  </si>
  <si>
    <t>SDSC-DE-AG23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</si>
  <si>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SDSC-DE-AG04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</si>
  <si>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SDSC-DE-AG07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</si>
  <si>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SDSC-DM-P2-CONTRATAR LA PRESTACIÓN DE SERVICIOS PROFESIONALES PARA DESARROLLAR ACTIVIDADES ENMARCADAS EN EL PROYECTO DENOMINADO FORTALECIMIENTO A LA MUJER, GENERO Y DIVERSIDAD SEXUAL EN EL MUNICIPIO DE IBAGUÉ".</t>
  </si>
  <si>
    <t>SDSC-DI-IMPLEMENTACIÓN DE HOGAR DE PASO PARA LA ATENCIÓN DE NIÑOS, NIÑAS Y ADOLESCENTES QUE SE ENCUENTRAN EN ESTADO DE AMENAZA, INOBSERVANCIA O VULNERACIÓN DE LOS DERECHOS, EN EL MUNICIPIO DE IBAGUÉ.</t>
  </si>
  <si>
    <t>SDSC-DE-P36 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</si>
  <si>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SDSC-DE-AG12 PRESTACIÓN DE SERVICIOS DE APOYO A LA GESTION PARA DESARROLLAR ACTIVIDADES RELACIONADAS CON LA ATENCION Y ORIENTACION A LA POBLACIÓN DEL SUBPROGRAMA IBAGUE LUCHA CONTRA POBREZA DE LA DIRECCION DE GRUPOS ETNICOS Y POBLACIÓN VULNERABLE</t>
  </si>
  <si>
    <t>SDSC-DE-AG26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</si>
  <si>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SDSC-DI-P5-CONTRATAR LA PRESTACIÓN DE SERVICIOS PROFESIONALES EN EL MARCO DEL PROYECTO "FORTALECIMIENTO DE IBAGUÉ VIBRA CON NIÑAS Y NIÑOS, PROTEGIDOS, SANOS Y FELICES EN EL MUNICIPIO DE IBAGUÉ".</t>
  </si>
  <si>
    <t xml:space="preserve">SDSC-DE-P17 PRESTACIÓN DE SERVICIOS PROFESIONALES PARA FORTALECER LA EJECUCIÓN DE LAS METAS Y ACTIVIDADES DEL PROGRAMA ATENCION INTEGRAL DE POBLACION EN SITUACION PERMANENTE DE DESPROTECCION SOCIAL Y/O FAMILIAR EN SITUACION DE VULNERABILIDAD DE LA ALCALDIA DE IBAGUE </t>
  </si>
  <si>
    <t>CONTRATAR EL SERVICIO DE CUENTAS DE CORREO ELECTRÓNICO PARA LA ALCALDÍA MUNICIPAL DE IBAGUÉ; BAJO EL DOMINIO IBAGUE.GOV.CO</t>
  </si>
  <si>
    <t>SDSC-DI-P4-CONTRATAR LA PRESTACIÓN DE SERVICIOS PROFESIONALES PARA DESARROLLAR ACTIVIDADES EN EL MARCO DE LOS PROYECTOS "FORTALECIMIENTO DE IBAGUÉ VIBRA CON NIÑAS Y NIÑOS, PROTEGIDOS, SANOS Y FELICES EN EL MUNICIPIO DE IBAGUÉ" Y FORTALECIMIENTO DE LOS JÓVENES QUE VIBRAN POR LA VIDA EN EL MUNICIPIO DE IBAGUÉ.</t>
  </si>
  <si>
    <t>SDSC-DM-P1-CONTRATAR LA PRESTACIÓN DE SERVICIOS PROFESIONALES PARA DESARROLLAR ACTIVIDADES ENMARCADAS EN LOS PROYECTOS DENOMINADO FORTALECIMIENTO A LA MUJER, GENERO Y DIVERSIDAD SEXUAL EN EL MUNICIPIO DE IBAGUÉ Y "FORTALECIMIENTO DE LOS JÓVENES QUE VIBRAN POR LA VIDA EN EL MUNICIPIO DE IBAGUÉ".</t>
  </si>
  <si>
    <t>SDSC-DI-P43-CONTRATAR LA PRESTACIÓN DE SERVICIOS PROFESIONALES PARA LA IMPLEMENTACIÓN DEL PROYECTO "FORTALECIMIENTO DE LOS JÓVENES QUE VIBRAN POR LA VIDA EN EL MUNICIPIO DE IBAGUÉ".</t>
  </si>
  <si>
    <t>SDSC-DI-P10-CONTRATAR LA PRESTACIÓN DE SERVICIOS PROFESIONALES PARA DESARROLLAR ACTIVIDADES EN EL MARCO DE LOS PROYECTOS "FORTALECIMIENTO DE IBAGUÉ VIBRA CON NIÑAS Y NIÑOS, PROTEGIDOS, SANOS Y FELICES EN EL MUNICIPIO DE IBAGUÉ" Y FORTALECIMIENTO DE LOS JÓVENES QUE VIBRAN POR LA VIDA EN EL MUNICIPIO DE IBAGUÉ.</t>
  </si>
  <si>
    <t>SDSC-DI-P25-CONTRATAR LA PRESTACIÓN DE SERVICIOS PROFESIONALES PARA LA IMPLEMENTACIÓN DEL PROYECTO "FORTALECIMIENTO DE IBAGUÉ VIBRA CON NIÑAS Y NIÑOS, PROTEGIDOS, SANOS Y FELICES EN EL MUNICIPIO DE IBAGUÉ.</t>
  </si>
  <si>
    <t>SDSC-DI-P29-CONTRATAR LA PRESTACIÓN DE SERVICIOS PROFESIONALES PARA LA IMPLEMENTACIÓN DEL PROYECTO "FORTALECIMIENTO DE LOS JÓVENES QUE VIBRAN POR LA VIDA EN EL MUNICIPIO DE IBAGUÉ".</t>
  </si>
  <si>
    <t>SDSC-DE-P47 PRESTACIÓN DE SERVICIOS PROFESIONALES PARA DESARROLLAR ACTIVIDADES RELACIONADAS A LOS PROCESOS FINANCIEROS DE LOS SUBPROGRAMAS DE LA DIRECCION DE GRUPOS ETNICOS Y POBLACION VULNERABLE</t>
  </si>
  <si>
    <t>SDSC-DE-AG13 PRESTACIÓN DE SERVICIOS DE APOYO A LA GESTIÓN PARA PARA DESARROLLAR ACTIVIDADES RELACIONADAS CON LA ATENCION, ORIENTACION Y SISTEMATIZACION DE LA POBLACIÓN DEL SUBPROGRAMA DE LA MANO CON LOS ADULTOS MAYORES DE LA DIRECCION DE GRUPOS ETNICOS Y POBLACION VULNERABLE.</t>
  </si>
  <si>
    <t>SDSC-DE-P20-PRESTACIÓN DE SERVICIOS PROFESIONALES PARA FORTALECER LA EJECUCIÓN DE LAS METAS Y ACTIVIDADES DEL PROGRAMA INLCUSION SOCIAL Y PRODUCTIVA PARA LA POBLACION EN SITUACION DE VULNERABILIDAD DE LA ALCALDIA DE IBAGUE</t>
  </si>
  <si>
    <t>SDSC-DE-P15-PRESTACIÓN DE SERVICIOS PROFESIONALES PARA FORTALECER LA EJECUCIÓN DE LAS METAS Y ACTIVIDADES DEL SUBPROGRAMA IBAGUE TERRITORIO INCLUYENTE CON LA DISCAPACIDAD DE LA DIRECCION DE GRUPOS ETNICOS Y POBLACION VULNERABLE</t>
  </si>
  <si>
    <t>SDSC-DI-P36-CONTRATAR LA PRESTACIÓN DE SERVICIOS PROFESIONALES PARA ADELANTAR ACOMPAÑAMIENTO PSICOSOCIAL EN EL MARCO DE LOS PROYECTOS "FORTALECIMIENTO DE IBAGUÉ VIBRA CON NIÑAS Y NIÑOS, PROTEGIDOS, SANOS Y FELICES EN EL MUNICIPIO DE IBAGUÉ" Y FORTALECIMIENTO DE LOS JÓVENES QUE VIBRAN POR LA VIDA EN EL MUNICIPIO DE IBAGUÉ.</t>
  </si>
  <si>
    <t>SDSC-DE-P22-PRESTACIÓN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</si>
  <si>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SDSC-DI-AG61-CONTRATAR LA PRESTACIÓN DE SERVICIOS DE APOYO A LA GESTIÓN PARA LA IMPLEMENTACIÓN DEL PROYECTO FORTALECIMIENTO DE LOS JÓVENES QUE VIBRAN POR LA VIDA EN EL MUNICIPIO DE IBAGUÉ.</t>
  </si>
  <si>
    <t xml:space="preserve">SDSC-DI-AG62-CONTRATAR LA PRESTACIÓN DE SERVICIOS DE APOYO A LA GESTIÓN PARA LA IMPLEMENTACIÓN DEL PROYECTO FORTALECIMIENTO DE LOS JÓVENES QUE VIBRAN POR LA VIDA EN EL MUNICIPIO DE IBAGUÉ. </t>
  </si>
  <si>
    <t>SDSC-DI-AG54-CONTRATAR LA PRESTACIÓN DE SERVICIOS DE APOYO A LA GESTIÓN PARA LA IMPLEMENTACIÓN DEL PROYECTO "FORTALECIMIENTO DE LOS JÓVENES QUE VIBRAN POR LA VIDA EN EL MUNICIPIO DE IBAGUÉ".</t>
  </si>
  <si>
    <t>SDSC-DI-AG55-CONTRATAR LA PRESTACIÓN DE SERVICIOS DE APOYO A LA GESTIÓN PARA EL FORTALECIMIENTO DEL SUBPROGRAMA "IBAGUÉ VIBRA CON NIÑAS Y NIÑOS, PROTEGIDOS, SANOS Y FELICES".</t>
  </si>
  <si>
    <t>SDSC-DI-AG57-CONTRATAR LA PRESTACIÓN DE SERVICIOS DE APOYO A LA GESTIÓN PARA LA IMPLEMENTACIÓN DEL PROYECTO "FORTALECIMIENTO DE LOS JÓVENES QUE VIBRAN POR LA VIDA EN EL MUNICIPIO DE IBAGUÉ".</t>
  </si>
  <si>
    <t>SDSC-DI-P41-CONTRATAR LA PRESTACIÓN DE SERVICIOS PROFESIONALES PARA ADELANTAR ACOMPAÑAMIENTO PSICOSOCIAL EN EL MARCO DEL PROYECTO "FORTALECIMIENTO DE IBAGUÉ VIBRA CON NIÑAS Y NIÑOS, PROTEGIDOS, SANOS Y FELICES EN EL MUNICIPIO DE IBAGUÉ".</t>
  </si>
  <si>
    <t>SDSC-DI-P47-CONTRATAR LA PRESTACIÓN DE SERVICIOS PROFESIONALES PARA LA IMPLEMENTACIÓN DEL PROYECTO FORTALECIMIENTO DE LOS JÓVENES QUE VIBRAN POR LA VIDA EN EL MUNICIPIO DE IBAGUÉ.</t>
  </si>
  <si>
    <t>SDSC-CONTRATAR LA PRESTACION DE SERVICIOS DE UNA ENTIDAD SIN ANIMO DE LUCRO PARA BRINDAR ATENCION INTEGRAL A LOS ADULTOS MAYORES EN SITUACION DE ABANDONO SOCIAL Y/O FAMILIAR DEL MUNICIPIO DE IBAGUE</t>
  </si>
  <si>
    <t>SDSC-DI-P11-CONTRATAR LA PRESTACIÓN DE SERVICIOS PROFESIONALES PARA DESARROLLAR LOS PROCESOS JURÍDICOS Y CONTRACTUALES ENMARCADOS EN LOS PROYECTOS "FORTALECIMIENTO DE IBAGUÉ VIBRA CON NIÑAS Y NIÑOS, PROTEGIDOS, SANOS Y FELICES EN EL MUNICIPIO DE IBAGUÉ" Y FORTALECIMIENTO DE LOS JÓVENES QUE VIBRAN POR LA VIDA EN EL MUNICIPIO DE IBAGUÉ.</t>
  </si>
  <si>
    <t>SDSC-DI-P50- CONTRATAR LA PRESTACIÓN DE SERVICIOS PROFESIONALES PARA LA IMPLEMENTACIÓN DEL PROYECTO FORTALECIMIENTO DE LOS JÓVENES QUE VIBRAN POR LA VIDA EN EL MUNICIPIO DE IBAGUÉ.</t>
  </si>
  <si>
    <t>SDSC-DI-P26-CONTRATAR LA PRESTACIÓN DE SERVICIOS PROFESIONALES PARA ADELANTAR ACOMPAÑAMIENTO PSICOSOCIAL EN EL MARCO DE LOS PROYECTOS "FORTALECIMIENTO DE IBAGUÉ VIBRA CON NIÑAS Y NIÑOS, PROTEGIDOS, SANOS Y FELICES EN EL MUNICIPIO DE IBAGUÉ.</t>
  </si>
  <si>
    <t>SDSC-DI-P48-CONTRATAR LA PRESTACION DE SERVICIOS PROFESIONALES PARA EL DESARROLLO DE LOS PROCESOS DE PLANEACIÓN, SEGUIMIENTO Y EJECUCION ENMARCADOS EN EL PROYECTO DENOMINADO "FORTALECIMIENTO DE IBAGUÉ VIBRA CON NIÑAS Y NIÑOS, PROTEGIDOS, SANOS Y FELICES EN EL MUNICIPIO DE IBAGUÉ".</t>
  </si>
  <si>
    <t>SDSC-DI-P13-CONTRATAR LA PRESTACIÓN DE SERVICIOS PROFESIONALES PARA EL DESARROLLO DE LOS PROCESOS DE PLANEACIÓN, SEGUIMIENTO Y EJECUCIÓN ENMARCADOS EN EL PROYECTO DENOMINADO "FORTALECIMIENTO DE IBAGUÉ VIBRA CON NIÑAS Y NIÑOS, PROTEGIDOS, SANOS Y FELICES EN EL MUNICIPIO DE IBAGUÉ</t>
  </si>
  <si>
    <t>SDSC-DI-P23-CONTRATAR LA PRESTACIÓN DE SERVICIOS PROFESIONALES PARA EL FORTALECIMIENTO DEL PROGRAMA "DESARROLLO INTEGRAL DE NIÑOS, NIÑAS, ADOLESCENTES Y SUS FAMILIAS.</t>
  </si>
  <si>
    <t xml:space="preserve">SDSC-DI-P53-CONTRATAR LA PRESTACIÓN DE SERVICIOS PROFESIONALES PARA EL FORTALECIMIENTO DEL PROGRAMA "DESARROLLO INTEGRAL DE NIÑOS, NIÑAS, ADOLESCENTES Y SUS FAMILIAS". </t>
  </si>
  <si>
    <t>SDSC-DE-P03 PRESTACIÓN DE SERVICIOS PROFESIONALES PARA DESARROLLAR ACTIVIDADES RELACIONADAS A LOS PROCESOS FINANCIEROS DE LOS PROGRAMAS DE LA SECRETARIA DE DESARROLLO SOCIAL COMUNUTARIO.</t>
  </si>
  <si>
    <t>SDSC-1-CONTRATAR LA PRESTACIÓN DE SERVICIOS PROFESIONALES PARA DESARROLLAR LOS PROCESOS JURÍDICOS Y CONTRACTUALES ENMARCADOS EN EL PROYECTO DENOMINADO "FORTALECIMIENTO DE IBAGUÉ VIBRA CON NIÑAS Y NIÑOS, PROTEGIDOS, SANOS Y FELICES EN EL MUNICIPIO DE IBAGUÉ"</t>
  </si>
  <si>
    <t>SDSC-DI-P1-CONTRATAR LA PRESTACIÓN DE SERVICIOS PROFESIONALES PARA EL FORTALECIMIENTO DEL SUBPROGRAMA "IBAGUÉ VIBRA CON NIÑAS Y NIÑOS, PROTEGIDOS, SANOS Y FELICES.</t>
  </si>
  <si>
    <t>SDSC-DE-P24-PRESTACIÓN DE SERVICIOS PROFESIONALES PARA FORTALECER LA EJECUCIÓN DE LAS METAS Y ACTIVIDADES DEL PROGRAMA ATENCION INTEGRAL DE POBLACION EN SITUACION PERMANENTE DE DESPROTECCION SOCIAL Y/O FAMILIAR EN SITUACION DE VULNERABILIDAD DE LA ALCALDIA DE IBAGUE.</t>
  </si>
  <si>
    <t>Valor</t>
  </si>
  <si>
    <t>objeto</t>
  </si>
  <si>
    <t xml:space="preserve">No de Contrato </t>
  </si>
  <si>
    <r>
      <t xml:space="preserve">
NOMBRE:  OSCAR ALBERTO HUERTAS MORENO</t>
    </r>
    <r>
      <rPr>
        <sz val="12"/>
        <rFont val="Calibri"/>
        <family val="2"/>
        <scheme val="minor"/>
      </rPr>
      <t xml:space="preserve">
SECRETARIO DESARROLLO SOCIAL COMUNITARIO
</t>
    </r>
    <r>
      <rPr>
        <b/>
        <sz val="12"/>
        <rFont val="Calibri"/>
        <family val="2"/>
        <scheme val="minor"/>
      </rPr>
      <t xml:space="preserve">
FIRMA:________________________________
NOMBRE: DIANA ALEJANDRA QUIMBAYO GORDILLO</t>
    </r>
    <r>
      <rPr>
        <sz val="12"/>
        <rFont val="Calibri"/>
        <family val="2"/>
        <scheme val="minor"/>
      </rPr>
      <t xml:space="preserve">
DIRECTORA DE MUJER, GÉNERO Y DIVERSIDAD SEXUAL
</t>
    </r>
    <r>
      <rPr>
        <b/>
        <sz val="12"/>
        <rFont val="Calibri"/>
        <family val="2"/>
        <scheme val="minor"/>
      </rPr>
      <t xml:space="preserve">FIRMA:__________________________________
</t>
    </r>
  </si>
  <si>
    <t>1.1.6 Realizar actividades y/o eventos, estrategias de comunicación para la población indigena.</t>
  </si>
  <si>
    <t>2.1.2 Brindar auxilios funerarios a personas de población étnica que lo requieran</t>
  </si>
  <si>
    <t>Un Documento aprobado</t>
  </si>
  <si>
    <t>Un Plan de accion realizado</t>
  </si>
  <si>
    <t>Número de Actividades de socialización realizadas</t>
  </si>
  <si>
    <t>4.1.2 Realizar seguimiento Monitoreo y reportes de Control al proyecto</t>
  </si>
  <si>
    <t>1.1.1 Realizar acompañamiento psicosocial y juridico para apoyar el componente de bienestar comunitario a la poblacion vulnerable</t>
  </si>
  <si>
    <t>4.1.3 llevar a cabo eventos conmemorativos  del programa familias en accion.</t>
  </si>
  <si>
    <t>1.1.3 .Beneficar a los adultos mayores a través de  eventos, entrega de auxilios funerarios, acompañamiento psicológico, asesoría jurídica, medica y tradicional, entrega de ayudas técnicas y/o dotaciones, jornadas de sensibilizacion sobre derechos, entrega de kits nutricionales</t>
  </si>
  <si>
    <t>3.1.2 Realizar actividades de seguimiento y control al proyecto</t>
  </si>
  <si>
    <t>5.1.2 Implementar un espacio de encuentro en las ciclovias para personas con discapacidad y cuidadores</t>
  </si>
  <si>
    <t>% de Atenciónes integrales brindadas</t>
  </si>
  <si>
    <t xml:space="preserve">No. de actividades realizadas </t>
  </si>
  <si>
    <t>No. Campaña realizada</t>
  </si>
  <si>
    <t>No. Jornadas realizadas</t>
  </si>
  <si>
    <t>17.1.1 Llevar a cabo ejercios de difusion  de la Ruta Integral de Atenciones</t>
  </si>
  <si>
    <t>No. Actividad de difusión realizadas</t>
  </si>
  <si>
    <t>No. de Actividades y/o eventos realizados</t>
  </si>
  <si>
    <t>No. Centros de atención adecuados y/o dotados</t>
  </si>
  <si>
    <t>No. de Boletines realizados</t>
  </si>
  <si>
    <t>No. de Jóvenes acompañados</t>
  </si>
  <si>
    <t>No. Jornadas de socializadión realizadas</t>
  </si>
  <si>
    <t xml:space="preserve">% de cumplimiento plan de trabajo recuperación de saberes </t>
  </si>
  <si>
    <t xml:space="preserve">No. de actividades y/o conmemoraciones realizadas </t>
  </si>
  <si>
    <t xml:space="preserve">% de cumplimiento plan estratégico para restitucion de derechos de la población indígena </t>
  </si>
  <si>
    <t xml:space="preserve">% de población etnica beneficiada que solicite y cumpla con los requisitos para auxilios funerarios </t>
  </si>
  <si>
    <t xml:space="preserve">No. de personas  beneficiadas de los  encuentros de expresión cultural </t>
  </si>
  <si>
    <t xml:space="preserve">No. de estrategias implementadas para el fortalecimiento de las lenguas nativas y tradicion oral </t>
  </si>
  <si>
    <t xml:space="preserve">No. de reportes de seguimiento realizados </t>
  </si>
  <si>
    <t xml:space="preserve">No. de organizaciones étnicas reconocidas </t>
  </si>
  <si>
    <t xml:space="preserve">% de Población vulnerable asesorada </t>
  </si>
  <si>
    <t xml:space="preserve">No. de personas beneficiadas con formación en áreas productivas </t>
  </si>
  <si>
    <t>No. de Proyectos productivos apoyados</t>
  </si>
  <si>
    <t xml:space="preserve">Número de eventos conmemorativos del programa familiar en acción  realizados </t>
  </si>
  <si>
    <t>% adultos mayores de los CBA beneficiados</t>
  </si>
  <si>
    <t>1.1.4 Realizar jornadas para postular, socializar e informar las fechas de pagos e inscripciones de adultos mayores priorizados, activos y bloqueados del programa adulto mayor Colombia mayor</t>
  </si>
  <si>
    <t>2.1.1 .Beneficiar Adultos Mayores a través de la operatividad de los centro día, centro día vida mediante dotaciones, entrega de refrigerios, desarrollo de actividades de ocupación del tiempo libre, huertas caseras, recreación y deporte del municipio de ibague</t>
  </si>
  <si>
    <t>2.1.2 Beneficiar Adulto Mauores a través del  restablecimiento de derechos a los adultos mayores en situación de abandono y/o indigencia en los CBA (Centros de Bienestar al Adulto Mayor)</t>
  </si>
  <si>
    <t>1.1.4 Realizacion de eventos de comercializacion para la promocion de las unidades productivas</t>
  </si>
  <si>
    <t>Numero de eventos   realizados</t>
  </si>
  <si>
    <t xml:space="preserve">No. de socializaciones realizadas </t>
  </si>
  <si>
    <t>No de planes de acción formulados</t>
  </si>
  <si>
    <t>No. de actividades de difusión realizadas</t>
  </si>
  <si>
    <t xml:space="preserve">No. de planes retornos articulados </t>
  </si>
  <si>
    <t xml:space="preserve">No. de organizaciones capacitadas en capital semilla </t>
  </si>
  <si>
    <t xml:space="preserve">No. de mesas insterinstitucionales apoyadas </t>
  </si>
  <si>
    <t>8.1.2 Apoyar a la unidad de victimas con el registro de personas en a través de la herramienta RNI-IGED.</t>
  </si>
  <si>
    <t>% de población victima que solicita registro en el RNI-IGED</t>
  </si>
  <si>
    <t>7.1.5 Implementar la Política Pública de Primera Infancia</t>
  </si>
  <si>
    <t>9.1.3 Realizar actividades educativas, pedagógicos, de formación y/o
capacitación dirigidas a niños, niñas y adolescentes del municipio</t>
  </si>
  <si>
    <t>9.1.5 Realizar acompañamiento psicosocial a niños, niñas y adolescentes del municipio</t>
  </si>
  <si>
    <t>Política Pública Implementada</t>
  </si>
  <si>
    <t>Núemro de NNA  beneficiados</t>
  </si>
  <si>
    <t>9.1.6 Realizar entrega de auxilios funerarios.</t>
  </si>
  <si>
    <t>FECHA DE PROGRAMACION: ENERO 2024</t>
  </si>
  <si>
    <t xml:space="preserve">OBSERVACIONES: 
*A través de Decreto 0175 del 21 de Marzo de 2024, se incorporaron recursos de estampillas  por valor de $2.904.897.672 
</t>
  </si>
  <si>
    <t xml:space="preserve">OBSERVACIONES: 
* A través de Decreto 0175 del 21 de Marzo de 2024, se incorporaron recursos por valor de $66.892.358 a la actividad 7.1.6
</t>
  </si>
  <si>
    <t>FECHA DE  SEGUIMIENTO: 18 de Diciembre de 2023</t>
  </si>
  <si>
    <t>FECHA DE  SEGUIMIENTO:   18 de Diciembre de 2023</t>
  </si>
  <si>
    <t>FECHA DE  SEGUIMIENTO:  18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</si>
</sst>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#,##0.0_);\(#,##0.0\)"/>
    <numFmt numFmtId="168" formatCode="_ &quot;$&quot;\ * #,##0_ ;_ &quot;$&quot;\ * \-#,##0_ ;_ &quot;$&quot;\ * &quot;-&quot;??_ ;_ @_ "/>
    <numFmt numFmtId="169" formatCode="_ * #,##0.00_ ;_ * \-#,##0.00_ ;_ * &quot;-&quot;??_ ;_ @_ "/>
    <numFmt numFmtId="170" formatCode="[$$-240A]#,##0"/>
    <numFmt numFmtId="171" formatCode="0.0"/>
    <numFmt numFmtId="172" formatCode="_-&quot;$&quot;\ * #,##0_-;\-&quot;$&quot;\ * #,##0_-;_-&quot;$&quot;\ * &quot;-&quot;??_-;_-@_-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rgb="FF000000"/>
      <name val="Arial mt"/>
    </font>
    <font>
      <sz val="12"/>
      <color theme="1"/>
      <name val="Arial MT"/>
    </font>
    <font>
      <b/>
      <sz val="12"/>
      <color rgb="FF000000"/>
      <name val="Arial MT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9"/>
      <name val="Arial MT"/>
    </font>
    <font>
      <b/>
      <sz val="9.4"/>
      <name val="Arial"/>
      <family val="2"/>
    </font>
    <font>
      <sz val="9.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 MT"/>
    </font>
    <font>
      <b/>
      <sz val="10"/>
      <name val="Arial MT"/>
    </font>
    <font>
      <sz val="10"/>
      <color rgb="FF000000"/>
      <name val="Arial MT"/>
    </font>
    <font>
      <b/>
      <sz val="10"/>
      <color rgb="FF000000"/>
      <name val="Arial MT"/>
    </font>
    <font>
      <sz val="11"/>
      <name val="Calibri"/>
      <family val="2"/>
    </font>
    <font>
      <b/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M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/>
      <bottom style="thin">
        <color rgb="FF222222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</cellStyleXfs>
  <cellXfs count="759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165" fontId="2" fillId="0" borderId="0" xfId="3" applyFont="1" applyBorder="1"/>
    <xf numFmtId="165" fontId="3" fillId="0" borderId="0" xfId="3" applyFont="1" applyBorder="1"/>
    <xf numFmtId="165" fontId="3" fillId="0" borderId="0" xfId="3" applyFont="1" applyBorder="1" applyAlignment="1" applyProtection="1">
      <alignment vertical="center"/>
    </xf>
    <xf numFmtId="10" fontId="3" fillId="0" borderId="0" xfId="2" applyNumberFormat="1" applyFont="1" applyBorder="1" applyProtection="1"/>
    <xf numFmtId="0" fontId="2" fillId="0" borderId="9" xfId="1" applyFont="1" applyBorder="1"/>
    <xf numFmtId="10" fontId="5" fillId="0" borderId="1" xfId="2" applyNumberFormat="1" applyFont="1" applyBorder="1" applyAlignment="1">
      <alignment horizontal="center" vertical="center"/>
    </xf>
    <xf numFmtId="166" fontId="3" fillId="2" borderId="1" xfId="5" applyNumberFormat="1" applyFont="1" applyFill="1" applyBorder="1" applyAlignment="1" applyProtection="1">
      <alignment vertical="center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2" fillId="0" borderId="0" xfId="1" applyFont="1" applyAlignment="1">
      <alignment wrapText="1"/>
    </xf>
    <xf numFmtId="2" fontId="3" fillId="0" borderId="0" xfId="1" applyNumberFormat="1" applyFont="1"/>
    <xf numFmtId="0" fontId="3" fillId="0" borderId="0" xfId="1" applyFont="1" applyAlignment="1">
      <alignment wrapText="1"/>
    </xf>
    <xf numFmtId="39" fontId="3" fillId="0" borderId="0" xfId="1" applyNumberFormat="1" applyFont="1"/>
    <xf numFmtId="39" fontId="3" fillId="0" borderId="8" xfId="1" applyNumberFormat="1" applyFont="1" applyBorder="1"/>
    <xf numFmtId="167" fontId="2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2" fillId="0" borderId="0" xfId="0" applyFont="1"/>
    <xf numFmtId="9" fontId="11" fillId="0" borderId="1" xfId="9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1" fontId="3" fillId="5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vertical="center"/>
    </xf>
    <xf numFmtId="39" fontId="3" fillId="5" borderId="1" xfId="1" applyNumberFormat="1" applyFont="1" applyFill="1" applyBorder="1" applyAlignment="1">
      <alignment vertical="center"/>
    </xf>
    <xf numFmtId="0" fontId="2" fillId="5" borderId="1" xfId="1" applyFont="1" applyFill="1" applyBorder="1"/>
    <xf numFmtId="2" fontId="3" fillId="5" borderId="1" xfId="1" applyNumberFormat="1" applyFont="1" applyFill="1" applyBorder="1" applyAlignment="1">
      <alignment vertical="center"/>
    </xf>
    <xf numFmtId="166" fontId="5" fillId="5" borderId="1" xfId="6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7" fontId="3" fillId="4" borderId="1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1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" fontId="3" fillId="0" borderId="14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5" fillId="0" borderId="0" xfId="1" applyFont="1"/>
    <xf numFmtId="0" fontId="4" fillId="0" borderId="1" xfId="1" applyFont="1" applyBorder="1"/>
    <xf numFmtId="0" fontId="4" fillId="0" borderId="17" xfId="1" applyFont="1" applyBorder="1" applyAlignment="1">
      <alignment vertical="center"/>
    </xf>
    <xf numFmtId="2" fontId="5" fillId="0" borderId="0" xfId="1" applyNumberFormat="1" applyFont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vertical="center" wrapText="1"/>
    </xf>
    <xf numFmtId="10" fontId="2" fillId="0" borderId="1" xfId="2" applyNumberFormat="1" applyFont="1" applyBorder="1"/>
    <xf numFmtId="0" fontId="2" fillId="0" borderId="8" xfId="1" applyFont="1" applyBorder="1"/>
    <xf numFmtId="0" fontId="4" fillId="0" borderId="15" xfId="1" applyFont="1" applyBorder="1" applyAlignment="1">
      <alignment vertical="top" wrapText="1"/>
    </xf>
    <xf numFmtId="166" fontId="2" fillId="0" borderId="1" xfId="1" applyNumberFormat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vertical="top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8" fontId="2" fillId="2" borderId="1" xfId="3" applyNumberFormat="1" applyFont="1" applyFill="1" applyBorder="1" applyAlignment="1">
      <alignment horizontal="center" vertical="center"/>
    </xf>
    <xf numFmtId="167" fontId="14" fillId="3" borderId="19" xfId="0" applyNumberFormat="1" applyFont="1" applyFill="1" applyBorder="1" applyAlignment="1">
      <alignment horizontal="center" vertical="center"/>
    </xf>
    <xf numFmtId="0" fontId="19" fillId="0" borderId="0" xfId="0" applyFont="1"/>
    <xf numFmtId="0" fontId="4" fillId="2" borderId="15" xfId="1" applyFont="1" applyFill="1" applyBorder="1" applyAlignment="1">
      <alignment vertical="top" wrapText="1"/>
    </xf>
    <xf numFmtId="0" fontId="12" fillId="0" borderId="0" xfId="0" applyFont="1" applyAlignment="1">
      <alignment vertical="center"/>
    </xf>
    <xf numFmtId="165" fontId="2" fillId="0" borderId="0" xfId="3" applyFont="1" applyBorder="1" applyAlignment="1" applyProtection="1">
      <alignment vertical="center"/>
    </xf>
    <xf numFmtId="10" fontId="4" fillId="0" borderId="1" xfId="2" applyNumberFormat="1" applyFont="1" applyBorder="1" applyAlignment="1">
      <alignment horizontal="center" vertical="center"/>
    </xf>
    <xf numFmtId="166" fontId="2" fillId="2" borderId="1" xfId="5" applyNumberFormat="1" applyFont="1" applyFill="1" applyBorder="1" applyAlignment="1" applyProtection="1">
      <alignment vertical="center"/>
    </xf>
    <xf numFmtId="1" fontId="2" fillId="5" borderId="1" xfId="1" applyNumberFormat="1" applyFont="1" applyFill="1" applyBorder="1" applyAlignment="1">
      <alignment horizontal="center" vertical="center" wrapText="1"/>
    </xf>
    <xf numFmtId="166" fontId="4" fillId="5" borderId="1" xfId="6" applyNumberFormat="1" applyFont="1" applyFill="1" applyBorder="1" applyAlignment="1">
      <alignment horizontal="right" vertical="center" wrapText="1"/>
    </xf>
    <xf numFmtId="39" fontId="2" fillId="5" borderId="1" xfId="1" applyNumberFormat="1" applyFont="1" applyFill="1" applyBorder="1" applyAlignment="1">
      <alignment vertical="center"/>
    </xf>
    <xf numFmtId="10" fontId="2" fillId="0" borderId="0" xfId="2" applyNumberFormat="1" applyFont="1" applyBorder="1" applyProtection="1"/>
    <xf numFmtId="39" fontId="2" fillId="0" borderId="0" xfId="1" applyNumberFormat="1" applyFont="1"/>
    <xf numFmtId="167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10" fontId="2" fillId="0" borderId="0" xfId="2" applyNumberFormat="1" applyFont="1"/>
    <xf numFmtId="0" fontId="4" fillId="0" borderId="16" xfId="1" applyFont="1" applyBorder="1" applyAlignment="1">
      <alignment vertical="top"/>
    </xf>
    <xf numFmtId="0" fontId="2" fillId="2" borderId="0" xfId="1" applyFont="1" applyFill="1"/>
    <xf numFmtId="165" fontId="2" fillId="2" borderId="0" xfId="3" applyFont="1" applyFill="1" applyBorder="1" applyAlignment="1" applyProtection="1">
      <alignment vertical="center"/>
    </xf>
    <xf numFmtId="2" fontId="2" fillId="2" borderId="0" xfId="1" applyNumberFormat="1" applyFont="1" applyFill="1"/>
    <xf numFmtId="165" fontId="2" fillId="2" borderId="0" xfId="3" applyFont="1" applyFill="1" applyBorder="1"/>
    <xf numFmtId="164" fontId="2" fillId="2" borderId="0" xfId="1" applyNumberFormat="1" applyFont="1" applyFill="1"/>
    <xf numFmtId="0" fontId="21" fillId="0" borderId="0" xfId="0" applyFont="1"/>
    <xf numFmtId="166" fontId="2" fillId="0" borderId="0" xfId="1" applyNumberFormat="1" applyFont="1"/>
    <xf numFmtId="2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5" fontId="2" fillId="2" borderId="0" xfId="1" applyNumberFormat="1" applyFont="1" applyFill="1"/>
    <xf numFmtId="0" fontId="4" fillId="2" borderId="13" xfId="1" applyFont="1" applyFill="1" applyBorder="1" applyAlignment="1">
      <alignment vertical="top" wrapText="1"/>
    </xf>
    <xf numFmtId="42" fontId="2" fillId="2" borderId="1" xfId="5" applyFont="1" applyFill="1" applyBorder="1" applyAlignment="1">
      <alignment horizontal="center" vertical="center"/>
    </xf>
    <xf numFmtId="42" fontId="2" fillId="0" borderId="1" xfId="5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42" fontId="2" fillId="0" borderId="1" xfId="5" applyFont="1" applyBorder="1" applyAlignment="1">
      <alignment wrapText="1"/>
    </xf>
    <xf numFmtId="37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9" fontId="9" fillId="0" borderId="1" xfId="7" applyFont="1" applyBorder="1" applyAlignment="1">
      <alignment horizontal="center" vertical="center"/>
    </xf>
    <xf numFmtId="166" fontId="5" fillId="5" borderId="1" xfId="3" applyNumberFormat="1" applyFont="1" applyFill="1" applyBorder="1" applyAlignment="1" applyProtection="1">
      <alignment vertical="center"/>
    </xf>
    <xf numFmtId="0" fontId="3" fillId="5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9" fontId="3" fillId="2" borderId="1" xfId="7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1" fontId="3" fillId="0" borderId="1" xfId="6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4" xfId="1" applyFont="1" applyBorder="1" applyAlignment="1">
      <alignment horizontal="left" vertical="top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center"/>
    </xf>
    <xf numFmtId="3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6" fontId="3" fillId="2" borderId="1" xfId="3" applyNumberFormat="1" applyFont="1" applyFill="1" applyBorder="1" applyAlignment="1" applyProtection="1">
      <alignment vertical="center"/>
    </xf>
    <xf numFmtId="0" fontId="4" fillId="0" borderId="13" xfId="1" applyFont="1" applyBorder="1" applyAlignment="1">
      <alignment vertical="top" wrapText="1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7" fontId="17" fillId="5" borderId="20" xfId="0" applyNumberFormat="1" applyFont="1" applyFill="1" applyBorder="1" applyAlignment="1">
      <alignment horizontal="center" vertical="center"/>
    </xf>
    <xf numFmtId="167" fontId="17" fillId="5" borderId="22" xfId="0" applyNumberFormat="1" applyFont="1" applyFill="1" applyBorder="1" applyAlignment="1">
      <alignment vertical="top"/>
    </xf>
    <xf numFmtId="0" fontId="4" fillId="2" borderId="1" xfId="1" applyFont="1" applyFill="1" applyBorder="1" applyAlignment="1">
      <alignment vertical="center"/>
    </xf>
    <xf numFmtId="0" fontId="2" fillId="0" borderId="0" xfId="1" applyFont="1" applyAlignment="1"/>
    <xf numFmtId="0" fontId="21" fillId="0" borderId="0" xfId="0" applyFont="1" applyAlignment="1">
      <alignment vertical="center"/>
    </xf>
    <xf numFmtId="37" fontId="2" fillId="4" borderId="34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37" fontId="2" fillId="4" borderId="23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/>
    </xf>
    <xf numFmtId="167" fontId="4" fillId="3" borderId="37" xfId="0" applyNumberFormat="1" applyFont="1" applyFill="1" applyBorder="1" applyAlignment="1">
      <alignment horizontal="center" vertical="center"/>
    </xf>
    <xf numFmtId="166" fontId="2" fillId="2" borderId="14" xfId="5" applyNumberFormat="1" applyFont="1" applyFill="1" applyBorder="1" applyAlignment="1" applyProtection="1">
      <alignment vertical="center"/>
    </xf>
    <xf numFmtId="0" fontId="3" fillId="0" borderId="1" xfId="9" applyFont="1" applyBorder="1" applyAlignment="1">
      <alignment horizontal="center" vertical="center"/>
    </xf>
    <xf numFmtId="166" fontId="5" fillId="8" borderId="1" xfId="6" applyNumberFormat="1" applyFont="1" applyFill="1" applyBorder="1" applyAlignment="1">
      <alignment horizontal="right" vertical="center" wrapText="1"/>
    </xf>
    <xf numFmtId="166" fontId="5" fillId="5" borderId="10" xfId="6" applyNumberFormat="1" applyFont="1" applyFill="1" applyBorder="1" applyAlignment="1">
      <alignment horizontal="right" vertical="center" wrapText="1"/>
    </xf>
    <xf numFmtId="1" fontId="3" fillId="5" borderId="10" xfId="1" applyNumberFormat="1" applyFont="1" applyFill="1" applyBorder="1" applyAlignment="1">
      <alignment horizontal="center" vertical="center" wrapText="1"/>
    </xf>
    <xf numFmtId="10" fontId="5" fillId="0" borderId="14" xfId="2" applyNumberFormat="1" applyFont="1" applyBorder="1" applyAlignment="1">
      <alignment horizontal="center" vertical="center"/>
    </xf>
    <xf numFmtId="10" fontId="22" fillId="0" borderId="1" xfId="2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7" fontId="2" fillId="2" borderId="0" xfId="1" applyNumberFormat="1" applyFont="1" applyFill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2" fontId="4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168" fontId="2" fillId="2" borderId="0" xfId="3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10" fillId="0" borderId="0" xfId="0" applyFont="1" applyBorder="1"/>
    <xf numFmtId="0" fontId="14" fillId="0" borderId="0" xfId="0" applyFont="1" applyBorder="1" applyAlignment="1">
      <alignment horizontal="left" vertical="top" wrapText="1"/>
    </xf>
    <xf numFmtId="0" fontId="2" fillId="0" borderId="0" xfId="1" applyFont="1" applyBorder="1" applyAlignment="1">
      <alignment vertical="center"/>
    </xf>
    <xf numFmtId="167" fontId="14" fillId="3" borderId="22" xfId="0" applyNumberFormat="1" applyFont="1" applyFill="1" applyBorder="1" applyAlignment="1">
      <alignment horizontal="center" vertical="center"/>
    </xf>
    <xf numFmtId="0" fontId="11" fillId="2" borderId="1" xfId="9" applyFont="1" applyFill="1" applyBorder="1" applyAlignment="1">
      <alignment horizontal="center" vertical="center"/>
    </xf>
    <xf numFmtId="3" fontId="3" fillId="2" borderId="1" xfId="9" applyNumberFormat="1" applyFont="1" applyFill="1" applyBorder="1" applyAlignment="1">
      <alignment horizontal="center" vertical="center" wrapText="1"/>
    </xf>
    <xf numFmtId="9" fontId="3" fillId="2" borderId="12" xfId="0" applyNumberFormat="1" applyFont="1" applyFill="1" applyBorder="1" applyAlignment="1">
      <alignment horizontal="center" vertical="center"/>
    </xf>
    <xf numFmtId="9" fontId="2" fillId="0" borderId="0" xfId="7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9" fontId="3" fillId="0" borderId="1" xfId="9" applyNumberFormat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/>
    </xf>
    <xf numFmtId="9" fontId="12" fillId="2" borderId="1" xfId="9" applyNumberFormat="1" applyFont="1" applyFill="1" applyBorder="1" applyAlignment="1">
      <alignment horizontal="center" vertical="center" wrapText="1"/>
    </xf>
    <xf numFmtId="1" fontId="3" fillId="2" borderId="1" xfId="6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vertical="top"/>
    </xf>
    <xf numFmtId="0" fontId="19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3" fillId="2" borderId="0" xfId="3" applyFont="1" applyFill="1" applyBorder="1" applyAlignment="1" applyProtection="1">
      <alignment vertical="center"/>
    </xf>
    <xf numFmtId="37" fontId="9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9" fontId="2" fillId="6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9" fontId="2" fillId="6" borderId="37" xfId="0" applyNumberFormat="1" applyFont="1" applyFill="1" applyBorder="1" applyAlignment="1">
      <alignment horizontal="center" vertical="center" wrapText="1"/>
    </xf>
    <xf numFmtId="3" fontId="2" fillId="6" borderId="34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3" fillId="2" borderId="38" xfId="0" applyNumberFormat="1" applyFont="1" applyFill="1" applyBorder="1" applyAlignment="1">
      <alignment horizontal="center" vertical="center" wrapText="1"/>
    </xf>
    <xf numFmtId="9" fontId="3" fillId="2" borderId="36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6" fontId="3" fillId="0" borderId="1" xfId="5" applyNumberFormat="1" applyFont="1" applyFill="1" applyBorder="1" applyAlignment="1" applyProtection="1">
      <alignment vertical="center"/>
    </xf>
    <xf numFmtId="166" fontId="3" fillId="0" borderId="1" xfId="3" applyNumberFormat="1" applyFont="1" applyFill="1" applyBorder="1" applyAlignment="1" applyProtection="1">
      <alignment vertical="center"/>
    </xf>
    <xf numFmtId="0" fontId="2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7" fontId="14" fillId="3" borderId="20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2" fillId="2" borderId="0" xfId="1" applyFont="1" applyFill="1" applyAlignment="1">
      <alignment horizontal="center" vertical="center"/>
    </xf>
    <xf numFmtId="166" fontId="2" fillId="0" borderId="0" xfId="1" applyNumberFormat="1" applyFont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9" fontId="16" fillId="2" borderId="1" xfId="7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5" borderId="10" xfId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9" fontId="3" fillId="2" borderId="11" xfId="0" applyNumberFormat="1" applyFont="1" applyFill="1" applyBorder="1" applyAlignment="1">
      <alignment horizontal="center" vertical="center"/>
    </xf>
    <xf numFmtId="0" fontId="2" fillId="0" borderId="0" xfId="0" applyFont="1"/>
    <xf numFmtId="9" fontId="16" fillId="6" borderId="1" xfId="0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/>
    </xf>
    <xf numFmtId="0" fontId="22" fillId="0" borderId="0" xfId="1" applyFont="1" applyAlignment="1">
      <alignment horizontal="center" vertical="center"/>
    </xf>
    <xf numFmtId="9" fontId="3" fillId="7" borderId="1" xfId="9" applyNumberFormat="1" applyFont="1" applyFill="1" applyBorder="1" applyAlignment="1">
      <alignment horizontal="center" vertical="center" wrapText="1"/>
    </xf>
    <xf numFmtId="0" fontId="5" fillId="7" borderId="1" xfId="9" applyFont="1" applyFill="1" applyBorder="1" applyAlignment="1">
      <alignment horizontal="center" vertical="center" wrapText="1"/>
    </xf>
    <xf numFmtId="0" fontId="3" fillId="7" borderId="1" xfId="9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3" fontId="12" fillId="0" borderId="1" xfId="9" applyNumberFormat="1" applyFont="1" applyBorder="1" applyAlignment="1">
      <alignment horizontal="center" vertical="center" wrapText="1"/>
    </xf>
    <xf numFmtId="3" fontId="12" fillId="2" borderId="1" xfId="9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/>
    </xf>
    <xf numFmtId="0" fontId="2" fillId="0" borderId="1" xfId="1" applyFont="1" applyBorder="1"/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2" fontId="19" fillId="2" borderId="0" xfId="0" applyNumberFormat="1" applyFont="1" applyFill="1" applyAlignment="1">
      <alignment horizontal="center" vertical="center"/>
    </xf>
    <xf numFmtId="172" fontId="19" fillId="2" borderId="1" xfId="1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2" fontId="15" fillId="2" borderId="1" xfId="10" applyNumberFormat="1" applyFont="1" applyFill="1" applyBorder="1" applyAlignment="1">
      <alignment horizontal="center" vertical="center"/>
    </xf>
    <xf numFmtId="172" fontId="39" fillId="2" borderId="1" xfId="10" applyNumberFormat="1" applyFont="1" applyFill="1" applyBorder="1" applyAlignment="1">
      <alignment horizontal="center" vertical="center" wrapText="1"/>
    </xf>
    <xf numFmtId="172" fontId="40" fillId="2" borderId="1" xfId="10" applyNumberFormat="1" applyFont="1" applyFill="1" applyBorder="1" applyAlignment="1">
      <alignment horizontal="center" vertical="center"/>
    </xf>
    <xf numFmtId="172" fontId="19" fillId="2" borderId="14" xfId="1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37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9" fontId="2" fillId="4" borderId="1" xfId="0" applyNumberFormat="1" applyFont="1" applyFill="1" applyBorder="1" applyAlignment="1">
      <alignment horizontal="center" vertical="center"/>
    </xf>
    <xf numFmtId="9" fontId="2" fillId="4" borderId="37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166" fontId="2" fillId="0" borderId="1" xfId="5" applyNumberFormat="1" applyFont="1" applyFill="1" applyBorder="1" applyAlignment="1" applyProtection="1">
      <alignment vertical="center"/>
    </xf>
    <xf numFmtId="0" fontId="12" fillId="6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42" fillId="0" borderId="14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/>
    </xf>
    <xf numFmtId="0" fontId="42" fillId="0" borderId="1" xfId="1" applyFont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9" fontId="9" fillId="2" borderId="1" xfId="7" applyFont="1" applyFill="1" applyBorder="1" applyAlignment="1">
      <alignment horizontal="center" vertical="center"/>
    </xf>
    <xf numFmtId="0" fontId="9" fillId="2" borderId="1" xfId="7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2" fontId="3" fillId="2" borderId="0" xfId="1" applyNumberFormat="1" applyFont="1" applyFill="1" applyAlignment="1">
      <alignment horizontal="left" vertical="top" wrapText="1"/>
    </xf>
    <xf numFmtId="2" fontId="5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2" fontId="2" fillId="2" borderId="0" xfId="1" applyNumberFormat="1" applyFont="1" applyFill="1" applyAlignment="1">
      <alignment horizontal="left" vertical="top" wrapText="1"/>
    </xf>
    <xf numFmtId="2" fontId="2" fillId="0" borderId="0" xfId="1" applyNumberFormat="1" applyFont="1" applyAlignment="1">
      <alignment horizontal="left" vertical="top" wrapText="1"/>
    </xf>
    <xf numFmtId="2" fontId="3" fillId="0" borderId="0" xfId="1" applyNumberFormat="1" applyFont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top" wrapText="1"/>
    </xf>
    <xf numFmtId="0" fontId="9" fillId="0" borderId="14" xfId="0" applyFont="1" applyBorder="1"/>
    <xf numFmtId="0" fontId="2" fillId="2" borderId="1" xfId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5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9" fontId="3" fillId="2" borderId="1" xfId="7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0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left" vertical="center"/>
    </xf>
    <xf numFmtId="1" fontId="2" fillId="0" borderId="6" xfId="1" applyNumberFormat="1" applyFont="1" applyBorder="1" applyAlignment="1">
      <alignment horizontal="left" vertical="center"/>
    </xf>
    <xf numFmtId="1" fontId="2" fillId="0" borderId="5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171" fontId="2" fillId="2" borderId="1" xfId="1" applyNumberFormat="1" applyFont="1" applyFill="1" applyBorder="1" applyAlignment="1">
      <alignment horizontal="center" vertical="center"/>
    </xf>
    <xf numFmtId="171" fontId="2" fillId="2" borderId="14" xfId="1" applyNumberFormat="1" applyFont="1" applyFill="1" applyBorder="1" applyAlignment="1">
      <alignment horizontal="center" vertical="center"/>
    </xf>
    <xf numFmtId="171" fontId="2" fillId="2" borderId="10" xfId="1" applyNumberFormat="1" applyFont="1" applyFill="1" applyBorder="1" applyAlignment="1">
      <alignment horizontal="center" vertical="center"/>
    </xf>
    <xf numFmtId="9" fontId="3" fillId="2" borderId="14" xfId="7" applyFont="1" applyFill="1" applyBorder="1" applyAlignment="1" applyProtection="1">
      <alignment horizontal="center" vertical="center"/>
    </xf>
    <xf numFmtId="9" fontId="3" fillId="2" borderId="10" xfId="7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left" vertical="center" wrapText="1"/>
    </xf>
    <xf numFmtId="0" fontId="3" fillId="2" borderId="14" xfId="9" applyFont="1" applyFill="1" applyBorder="1" applyAlignment="1">
      <alignment horizontal="left" vertical="center" wrapText="1"/>
    </xf>
    <xf numFmtId="0" fontId="3" fillId="2" borderId="10" xfId="9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18" fillId="0" borderId="1" xfId="0" applyFont="1" applyBorder="1"/>
    <xf numFmtId="167" fontId="14" fillId="3" borderId="20" xfId="0" applyNumberFormat="1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2" xfId="0" applyFont="1" applyBorder="1"/>
    <xf numFmtId="2" fontId="14" fillId="3" borderId="2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5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13" xfId="1" applyFont="1" applyFill="1" applyBorder="1" applyAlignment="1">
      <alignment horizontal="left" vertical="top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0" fontId="2" fillId="0" borderId="14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7" fillId="0" borderId="7" xfId="1" applyFont="1" applyBorder="1" applyAlignment="1">
      <alignment horizontal="left" vertical="top" wrapText="1"/>
    </xf>
    <xf numFmtId="0" fontId="27" fillId="0" borderId="6" xfId="1" applyFont="1" applyBorder="1" applyAlignment="1">
      <alignment horizontal="left" vertical="top" wrapText="1"/>
    </xf>
    <xf numFmtId="0" fontId="27" fillId="0" borderId="5" xfId="1" applyFont="1" applyBorder="1" applyAlignment="1">
      <alignment horizontal="left" vertical="top" wrapText="1"/>
    </xf>
    <xf numFmtId="0" fontId="27" fillId="0" borderId="9" xfId="1" applyFont="1" applyBorder="1" applyAlignment="1">
      <alignment horizontal="left" vertical="top" wrapText="1"/>
    </xf>
    <xf numFmtId="0" fontId="27" fillId="0" borderId="0" xfId="1" applyFont="1" applyAlignment="1">
      <alignment horizontal="left" vertical="top" wrapText="1"/>
    </xf>
    <xf numFmtId="0" fontId="27" fillId="0" borderId="8" xfId="1" applyFont="1" applyBorder="1" applyAlignment="1">
      <alignment horizontal="left" vertical="top" wrapText="1"/>
    </xf>
    <xf numFmtId="0" fontId="27" fillId="0" borderId="4" xfId="1" applyFont="1" applyBorder="1" applyAlignment="1">
      <alignment horizontal="left" vertical="top" wrapText="1"/>
    </xf>
    <xf numFmtId="0" fontId="27" fillId="0" borderId="3" xfId="1" applyFont="1" applyBorder="1" applyAlignment="1">
      <alignment horizontal="left" vertical="top" wrapText="1"/>
    </xf>
    <xf numFmtId="0" fontId="27" fillId="0" borderId="2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1" fontId="2" fillId="2" borderId="13" xfId="1" applyNumberFormat="1" applyFont="1" applyFill="1" applyBorder="1" applyAlignment="1">
      <alignment horizontal="left" vertical="center"/>
    </xf>
    <xf numFmtId="1" fontId="2" fillId="2" borderId="12" xfId="1" applyNumberFormat="1" applyFont="1" applyFill="1" applyBorder="1" applyAlignment="1">
      <alignment horizontal="left" vertical="center"/>
    </xf>
    <xf numFmtId="1" fontId="2" fillId="2" borderId="11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/>
    <xf numFmtId="0" fontId="2" fillId="0" borderId="1" xfId="0" applyFont="1" applyBorder="1"/>
    <xf numFmtId="0" fontId="16" fillId="0" borderId="1" xfId="0" applyFont="1" applyBorder="1"/>
    <xf numFmtId="0" fontId="2" fillId="4" borderId="25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vertical="center"/>
    </xf>
    <xf numFmtId="0" fontId="2" fillId="4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2" fontId="4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9" fontId="2" fillId="2" borderId="1" xfId="7" applyFont="1" applyFill="1" applyBorder="1" applyAlignment="1" applyProtection="1">
      <alignment horizontal="center" vertical="center"/>
    </xf>
    <xf numFmtId="171" fontId="2" fillId="2" borderId="1" xfId="7" applyNumberFormat="1" applyFont="1" applyFill="1" applyBorder="1" applyAlignment="1" applyProtection="1">
      <alignment horizontal="center" vertical="center"/>
    </xf>
    <xf numFmtId="0" fontId="4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2" fillId="2" borderId="49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37" xfId="0" applyFont="1" applyFill="1" applyBorder="1"/>
    <xf numFmtId="0" fontId="2" fillId="4" borderId="2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4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" fontId="2" fillId="2" borderId="1" xfId="7" applyNumberFormat="1" applyFont="1" applyFill="1" applyBorder="1" applyAlignment="1" applyProtection="1">
      <alignment horizontal="center" vertical="center"/>
    </xf>
    <xf numFmtId="14" fontId="2" fillId="6" borderId="14" xfId="0" applyNumberFormat="1" applyFont="1" applyFill="1" applyBorder="1" applyAlignment="1">
      <alignment horizontal="center" vertical="center"/>
    </xf>
    <xf numFmtId="9" fontId="2" fillId="2" borderId="14" xfId="7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0" fillId="9" borderId="52" xfId="0" applyFill="1" applyBorder="1"/>
    <xf numFmtId="0" fontId="0" fillId="9" borderId="0" xfId="0" applyFill="1"/>
    <xf numFmtId="0" fontId="3" fillId="2" borderId="1" xfId="0" applyFont="1" applyFill="1" applyBorder="1"/>
    <xf numFmtId="14" fontId="3" fillId="6" borderId="14" xfId="0" applyNumberFormat="1" applyFont="1" applyFill="1" applyBorder="1" applyAlignment="1">
      <alignment horizontal="center" vertical="center"/>
    </xf>
    <xf numFmtId="14" fontId="3" fillId="6" borderId="10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top" wrapText="1"/>
    </xf>
    <xf numFmtId="0" fontId="42" fillId="0" borderId="1" xfId="1" applyFont="1" applyBorder="1" applyAlignment="1">
      <alignment horizontal="center" vertical="center"/>
    </xf>
    <xf numFmtId="0" fontId="22" fillId="0" borderId="7" xfId="1" applyFont="1" applyBorder="1" applyAlignment="1">
      <alignment horizontal="left" vertical="top" wrapText="1"/>
    </xf>
    <xf numFmtId="0" fontId="22" fillId="0" borderId="6" xfId="1" applyFont="1" applyBorder="1" applyAlignment="1">
      <alignment horizontal="left" vertical="top" wrapText="1"/>
    </xf>
    <xf numFmtId="0" fontId="22" fillId="0" borderId="5" xfId="1" applyFont="1" applyBorder="1" applyAlignment="1">
      <alignment horizontal="left" vertical="top" wrapText="1"/>
    </xf>
    <xf numFmtId="0" fontId="22" fillId="0" borderId="9" xfId="1" applyFont="1" applyBorder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8" xfId="1" applyFont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22" fillId="0" borderId="3" xfId="1" applyFont="1" applyBorder="1" applyAlignment="1">
      <alignment horizontal="left" vertical="top" wrapText="1"/>
    </xf>
    <xf numFmtId="0" fontId="22" fillId="0" borderId="2" xfId="1" applyFont="1" applyBorder="1" applyAlignment="1">
      <alignment horizontal="left" vertical="top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2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/>
    </xf>
    <xf numFmtId="0" fontId="24" fillId="0" borderId="7" xfId="1" applyFont="1" applyBorder="1" applyAlignment="1">
      <alignment horizontal="left" vertical="top" wrapText="1"/>
    </xf>
    <xf numFmtId="0" fontId="24" fillId="0" borderId="6" xfId="1" applyFont="1" applyBorder="1" applyAlignment="1">
      <alignment horizontal="left" vertical="top" wrapText="1"/>
    </xf>
    <xf numFmtId="0" fontId="24" fillId="0" borderId="5" xfId="1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4" fillId="0" borderId="4" xfId="1" applyFont="1" applyBorder="1" applyAlignment="1">
      <alignment horizontal="left" vertical="top" wrapText="1"/>
    </xf>
    <xf numFmtId="0" fontId="24" fillId="0" borderId="3" xfId="1" applyFont="1" applyBorder="1" applyAlignment="1">
      <alignment horizontal="left" vertical="top" wrapText="1"/>
    </xf>
    <xf numFmtId="0" fontId="24" fillId="0" borderId="2" xfId="1" applyFont="1" applyBorder="1" applyAlignment="1">
      <alignment horizontal="left" vertical="top" wrapText="1"/>
    </xf>
    <xf numFmtId="0" fontId="42" fillId="0" borderId="14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4" fontId="3" fillId="7" borderId="14" xfId="0" applyNumberFormat="1" applyFont="1" applyFill="1" applyBorder="1" applyAlignment="1">
      <alignment horizontal="center" vertical="center"/>
    </xf>
    <xf numFmtId="14" fontId="3" fillId="7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167" fontId="14" fillId="3" borderId="1" xfId="0" applyNumberFormat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/>
    </xf>
    <xf numFmtId="0" fontId="22" fillId="0" borderId="12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24" fillId="0" borderId="14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left" vertical="center" wrapText="1"/>
    </xf>
    <xf numFmtId="2" fontId="2" fillId="2" borderId="12" xfId="1" applyNumberFormat="1" applyFont="1" applyFill="1" applyBorder="1" applyAlignment="1">
      <alignment horizontal="left" vertical="center" wrapText="1"/>
    </xf>
    <xf numFmtId="2" fontId="2" fillId="2" borderId="11" xfId="1" applyNumberFormat="1" applyFont="1" applyFill="1" applyBorder="1" applyAlignment="1">
      <alignment horizontal="left" vertical="center" wrapText="1"/>
    </xf>
    <xf numFmtId="1" fontId="2" fillId="0" borderId="13" xfId="1" applyNumberFormat="1" applyFont="1" applyBorder="1" applyAlignment="1">
      <alignment horizontal="left" vertical="center"/>
    </xf>
    <xf numFmtId="1" fontId="2" fillId="0" borderId="12" xfId="1" applyNumberFormat="1" applyFont="1" applyBorder="1" applyAlignment="1">
      <alignment horizontal="left" vertical="center"/>
    </xf>
    <xf numFmtId="1" fontId="2" fillId="0" borderId="11" xfId="1" applyNumberFormat="1" applyFont="1" applyBorder="1" applyAlignment="1">
      <alignment horizontal="left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9" fontId="2" fillId="2" borderId="14" xfId="1" applyNumberFormat="1" applyFont="1" applyFill="1" applyBorder="1" applyAlignment="1">
      <alignment horizontal="center" vertical="center"/>
    </xf>
    <xf numFmtId="9" fontId="2" fillId="2" borderId="10" xfId="1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9" fontId="2" fillId="2" borderId="10" xfId="7" applyFont="1" applyFill="1" applyBorder="1" applyAlignment="1" applyProtection="1">
      <alignment horizontal="center" vertical="center"/>
    </xf>
    <xf numFmtId="0" fontId="2" fillId="0" borderId="12" xfId="1" applyFont="1" applyBorder="1" applyAlignment="1">
      <alignment horizontal="center"/>
    </xf>
    <xf numFmtId="0" fontId="24" fillId="0" borderId="0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14" fontId="2" fillId="6" borderId="14" xfId="9" applyNumberFormat="1" applyFont="1" applyFill="1" applyBorder="1" applyAlignment="1">
      <alignment horizontal="center" vertical="center"/>
    </xf>
    <xf numFmtId="14" fontId="2" fillId="6" borderId="10" xfId="9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5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167" fontId="4" fillId="3" borderId="55" xfId="0" applyNumberFormat="1" applyFont="1" applyFill="1" applyBorder="1" applyAlignment="1">
      <alignment horizontal="center" vertical="center"/>
    </xf>
    <xf numFmtId="167" fontId="4" fillId="3" borderId="44" xfId="0" applyNumberFormat="1" applyFont="1" applyFill="1" applyBorder="1" applyAlignment="1">
      <alignment horizontal="center" vertical="center"/>
    </xf>
    <xf numFmtId="167" fontId="4" fillId="3" borderId="43" xfId="0" applyNumberFormat="1" applyFont="1" applyFill="1" applyBorder="1" applyAlignment="1">
      <alignment horizontal="center" vertical="center"/>
    </xf>
    <xf numFmtId="2" fontId="4" fillId="3" borderId="54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4" fillId="3" borderId="53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167" fontId="2" fillId="0" borderId="20" xfId="0" applyNumberFormat="1" applyFont="1" applyBorder="1" applyAlignment="1">
      <alignment horizontal="left" vertical="center"/>
    </xf>
    <xf numFmtId="167" fontId="2" fillId="0" borderId="21" xfId="0" applyNumberFormat="1" applyFont="1" applyBorder="1" applyAlignment="1">
      <alignment horizontal="left" vertical="center"/>
    </xf>
    <xf numFmtId="167" fontId="2" fillId="0" borderId="22" xfId="0" applyNumberFormat="1" applyFont="1" applyBorder="1" applyAlignment="1">
      <alignment horizontal="left" vertical="center"/>
    </xf>
    <xf numFmtId="167" fontId="2" fillId="0" borderId="30" xfId="0" applyNumberFormat="1" applyFont="1" applyBorder="1" applyAlignment="1">
      <alignment horizontal="left" vertical="center"/>
    </xf>
    <xf numFmtId="167" fontId="2" fillId="0" borderId="31" xfId="0" applyNumberFormat="1" applyFont="1" applyBorder="1" applyAlignment="1">
      <alignment horizontal="left" vertical="center"/>
    </xf>
    <xf numFmtId="167" fontId="2" fillId="0" borderId="28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left" vertical="center" wrapText="1"/>
    </xf>
    <xf numFmtId="0" fontId="11" fillId="2" borderId="1" xfId="9" applyFont="1" applyFill="1" applyBorder="1" applyAlignment="1">
      <alignment horizontal="left" vertical="center" wrapText="1"/>
    </xf>
    <xf numFmtId="0" fontId="3" fillId="2" borderId="1" xfId="9" applyFont="1" applyFill="1" applyBorder="1" applyAlignment="1">
      <alignment vertical="center"/>
    </xf>
    <xf numFmtId="0" fontId="3" fillId="2" borderId="1" xfId="9" applyFont="1" applyFill="1" applyBorder="1" applyAlignment="1">
      <alignment horizontal="center" vertical="center" wrapText="1"/>
    </xf>
    <xf numFmtId="14" fontId="3" fillId="0" borderId="1" xfId="9" applyNumberFormat="1" applyFont="1" applyBorder="1" applyAlignment="1">
      <alignment horizontal="center" vertical="center"/>
    </xf>
    <xf numFmtId="9" fontId="3" fillId="0" borderId="1" xfId="7" applyFont="1" applyBorder="1" applyAlignment="1" applyProtection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0" fontId="2" fillId="0" borderId="1" xfId="2" applyNumberFormat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7" fillId="0" borderId="1" xfId="1" applyFont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center"/>
    </xf>
    <xf numFmtId="0" fontId="11" fillId="0" borderId="1" xfId="9" applyFont="1" applyBorder="1" applyAlignment="1">
      <alignment horizontal="left" vertical="center" wrapText="1"/>
    </xf>
    <xf numFmtId="0" fontId="3" fillId="0" borderId="1" xfId="9" applyFont="1" applyBorder="1" applyAlignment="1">
      <alignment vertical="center"/>
    </xf>
    <xf numFmtId="0" fontId="3" fillId="0" borderId="1" xfId="9" applyFont="1" applyBorder="1" applyAlignment="1">
      <alignment horizontal="center" vertical="center" wrapText="1"/>
    </xf>
    <xf numFmtId="0" fontId="31" fillId="7" borderId="1" xfId="9" applyFont="1" applyFill="1" applyBorder="1" applyAlignment="1">
      <alignment horizontal="left" vertical="center" wrapText="1"/>
    </xf>
    <xf numFmtId="170" fontId="31" fillId="7" borderId="1" xfId="9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0" fontId="3" fillId="0" borderId="1" xfId="0" applyFont="1" applyBorder="1"/>
    <xf numFmtId="2" fontId="36" fillId="3" borderId="1" xfId="0" applyNumberFormat="1" applyFont="1" applyFill="1" applyBorder="1" applyAlignment="1">
      <alignment horizontal="center" vertical="center"/>
    </xf>
    <xf numFmtId="0" fontId="35" fillId="0" borderId="1" xfId="0" applyFont="1" applyBorder="1"/>
    <xf numFmtId="0" fontId="32" fillId="7" borderId="1" xfId="9" applyFont="1" applyFill="1" applyBorder="1" applyAlignment="1">
      <alignment horizontal="left" vertical="center" wrapText="1"/>
    </xf>
    <xf numFmtId="0" fontId="33" fillId="7" borderId="1" xfId="9" applyFont="1" applyFill="1" applyBorder="1" applyAlignment="1">
      <alignment horizontal="left" vertical="center" wrapText="1"/>
    </xf>
    <xf numFmtId="0" fontId="34" fillId="7" borderId="1" xfId="9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2" borderId="41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9" fontId="3" fillId="0" borderId="14" xfId="7" applyFont="1" applyBorder="1" applyAlignment="1" applyProtection="1">
      <alignment horizontal="center" vertical="center"/>
    </xf>
    <xf numFmtId="9" fontId="3" fillId="0" borderId="10" xfId="7" applyFont="1" applyBorder="1" applyAlignment="1" applyProtection="1">
      <alignment horizontal="center" vertical="center"/>
    </xf>
    <xf numFmtId="0" fontId="3" fillId="2" borderId="14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 wrapText="1"/>
    </xf>
    <xf numFmtId="9" fontId="3" fillId="0" borderId="14" xfId="7" applyFont="1" applyBorder="1" applyAlignment="1" applyProtection="1">
      <alignment vertical="center"/>
    </xf>
    <xf numFmtId="9" fontId="3" fillId="0" borderId="10" xfId="7" applyFont="1" applyBorder="1" applyAlignment="1" applyProtection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" fontId="2" fillId="0" borderId="14" xfId="1" applyNumberFormat="1" applyFont="1" applyBorder="1" applyAlignment="1">
      <alignment vertical="center"/>
    </xf>
    <xf numFmtId="1" fontId="2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1" fontId="2" fillId="0" borderId="14" xfId="1" applyNumberFormat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0" fontId="3" fillId="2" borderId="42" xfId="1" applyFont="1" applyFill="1" applyBorder="1" applyAlignment="1">
      <alignment horizontal="left" vertical="center" wrapText="1"/>
    </xf>
    <xf numFmtId="0" fontId="3" fillId="2" borderId="41" xfId="1" applyFont="1" applyFill="1" applyBorder="1" applyAlignment="1">
      <alignment horizontal="left" vertical="center" wrapText="1"/>
    </xf>
    <xf numFmtId="0" fontId="17" fillId="5" borderId="20" xfId="0" applyFont="1" applyFill="1" applyBorder="1" applyAlignment="1">
      <alignment horizontal="center" vertical="center"/>
    </xf>
    <xf numFmtId="0" fontId="9" fillId="5" borderId="21" xfId="0" applyFont="1" applyFill="1" applyBorder="1"/>
    <xf numFmtId="0" fontId="9" fillId="5" borderId="22" xfId="0" applyFont="1" applyFill="1" applyBorder="1"/>
    <xf numFmtId="167" fontId="17" fillId="5" borderId="20" xfId="0" applyNumberFormat="1" applyFont="1" applyFill="1" applyBorder="1" applyAlignment="1">
      <alignment horizontal="center" vertical="top"/>
    </xf>
    <xf numFmtId="2" fontId="17" fillId="5" borderId="21" xfId="0" applyNumberFormat="1" applyFont="1" applyFill="1" applyBorder="1" applyAlignment="1">
      <alignment horizontal="left" vertical="center"/>
    </xf>
  </cellXfs>
  <cellStyles count="11">
    <cellStyle name="Millares [0]" xfId="6" builtinId="6"/>
    <cellStyle name="Millares [0] 2" xfId="8"/>
    <cellStyle name="Millares 2" xfId="4"/>
    <cellStyle name="Moneda" xfId="10" builtinId="4"/>
    <cellStyle name="Moneda [0]" xfId="5" builtinId="7"/>
    <cellStyle name="Moneda 2" xfId="3"/>
    <cellStyle name="Normal" xfId="0" builtinId="0"/>
    <cellStyle name="Normal 2" xfId="1"/>
    <cellStyle name="Normal 3" xfId="9"/>
    <cellStyle name="Porcentaje" xfId="7" builtinId="5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3618" y="174625"/>
          <a:ext cx="1253133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9893" y="174625"/>
          <a:ext cx="1091208" cy="586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5" name="Object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6" name="Object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884464</xdr:colOff>
      <xdr:row>0</xdr:row>
      <xdr:rowOff>15875</xdr:rowOff>
    </xdr:from>
    <xdr:to>
      <xdr:col>13</xdr:col>
      <xdr:colOff>523875</xdr:colOff>
      <xdr:row>3</xdr:row>
      <xdr:rowOff>174625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5875"/>
          <a:ext cx="850446" cy="771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95250</xdr:rowOff>
        </xdr:from>
        <xdr:to>
          <xdr:col>0</xdr:col>
          <xdr:colOff>2133600</xdr:colOff>
          <xdr:row>3</xdr:row>
          <xdr:rowOff>114300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590551</xdr:colOff>
      <xdr:row>0</xdr:row>
      <xdr:rowOff>56125</xdr:rowOff>
    </xdr:from>
    <xdr:to>
      <xdr:col>13</xdr:col>
      <xdr:colOff>457201</xdr:colOff>
      <xdr:row>3</xdr:row>
      <xdr:rowOff>174625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1" y="56125"/>
          <a:ext cx="704850" cy="69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942975</xdr:colOff>
          <xdr:row>0</xdr:row>
          <xdr:rowOff>104775</xdr:rowOff>
        </xdr:from>
        <xdr:to>
          <xdr:col>1</xdr:col>
          <xdr:colOff>3686175</xdr:colOff>
          <xdr:row>3</xdr:row>
          <xdr:rowOff>123825</xdr:rowOff>
        </xdr:to>
        <xdr:sp macro="" textlink="">
          <xdr:nvSpPr>
            <xdr:cNvPr id="11323" name="Object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19050</xdr:rowOff>
        </xdr:from>
        <xdr:to>
          <xdr:col>0</xdr:col>
          <xdr:colOff>4371975</xdr:colOff>
          <xdr:row>3</xdr:row>
          <xdr:rowOff>142875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3050" y="51283"/>
          <a:ext cx="781050" cy="74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19050</xdr:rowOff>
        </xdr:from>
        <xdr:to>
          <xdr:col>0</xdr:col>
          <xdr:colOff>4371975</xdr:colOff>
          <xdr:row>3</xdr:row>
          <xdr:rowOff>142875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51283"/>
          <a:ext cx="609600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0</xdr:col>
          <xdr:colOff>3467100</xdr:colOff>
          <xdr:row>3</xdr:row>
          <xdr:rowOff>142875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635000</xdr:colOff>
      <xdr:row>0</xdr:row>
      <xdr:rowOff>14883</xdr:rowOff>
    </xdr:from>
    <xdr:to>
      <xdr:col>13</xdr:col>
      <xdr:colOff>675822</xdr:colOff>
      <xdr:row>3</xdr:row>
      <xdr:rowOff>201216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0" y="14883"/>
          <a:ext cx="977447" cy="80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1</xdr:col>
          <xdr:colOff>3467100</xdr:colOff>
          <xdr:row>3</xdr:row>
          <xdr:rowOff>142875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666750</xdr:colOff>
      <xdr:row>0</xdr:row>
      <xdr:rowOff>0</xdr:rowOff>
    </xdr:from>
    <xdr:to>
      <xdr:col>13</xdr:col>
      <xdr:colOff>466272</xdr:colOff>
      <xdr:row>3</xdr:row>
      <xdr:rowOff>186333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637722" cy="75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1</xdr:col>
          <xdr:colOff>3467100</xdr:colOff>
          <xdr:row>3</xdr:row>
          <xdr:rowOff>142875</xdr:rowOff>
        </xdr:to>
        <xdr:sp macro="" textlink="">
          <xdr:nvSpPr>
            <xdr:cNvPr id="17423" name="Object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666750</xdr:colOff>
      <xdr:row>0</xdr:row>
      <xdr:rowOff>0</xdr:rowOff>
    </xdr:from>
    <xdr:to>
      <xdr:col>13</xdr:col>
      <xdr:colOff>466272</xdr:colOff>
      <xdr:row>3</xdr:row>
      <xdr:rowOff>186333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637722" cy="75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4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0375" y="14883"/>
          <a:ext cx="904875" cy="770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8" name="Object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025" y="14883"/>
          <a:ext cx="806450" cy="72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95" name="Object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025" y="14883"/>
          <a:ext cx="806450" cy="72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0</xdr:col>
          <xdr:colOff>4343400</xdr:colOff>
          <xdr:row>3</xdr:row>
          <xdr:rowOff>95250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5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6780" y="38695"/>
          <a:ext cx="1178719" cy="147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1</xdr:col>
          <xdr:colOff>4343400</xdr:colOff>
          <xdr:row>3</xdr:row>
          <xdr:rowOff>95250</xdr:rowOff>
        </xdr:to>
        <xdr:sp macro="" textlink="">
          <xdr:nvSpPr>
            <xdr:cNvPr id="23557" name="Object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6" name="Imagen 1" descr="CAPI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930" y="38695"/>
          <a:ext cx="1016794" cy="66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1</xdr:col>
          <xdr:colOff>4343400</xdr:colOff>
          <xdr:row>3</xdr:row>
          <xdr:rowOff>95250</xdr:rowOff>
        </xdr:to>
        <xdr:sp macro="" textlink="">
          <xdr:nvSpPr>
            <xdr:cNvPr id="23560" name="Object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930" y="38695"/>
          <a:ext cx="1016794" cy="66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6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1168" y="33934"/>
          <a:ext cx="1240632" cy="1287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1" name="Object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7" name="Object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775607</xdr:colOff>
      <xdr:row>0</xdr:row>
      <xdr:rowOff>0</xdr:rowOff>
    </xdr:from>
    <xdr:to>
      <xdr:col>13</xdr:col>
      <xdr:colOff>149679</xdr:colOff>
      <xdr:row>3</xdr:row>
      <xdr:rowOff>190499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8286" y="0"/>
          <a:ext cx="884464" cy="802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38100</xdr:rowOff>
        </xdr:from>
        <xdr:to>
          <xdr:col>0</xdr:col>
          <xdr:colOff>3714750</xdr:colOff>
          <xdr:row>3</xdr:row>
          <xdr:rowOff>190500</xdr:rowOff>
        </xdr:to>
        <xdr:sp macro="" textlink="">
          <xdr:nvSpPr>
            <xdr:cNvPr id="39938" name="Object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7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447675</xdr:rowOff>
        </xdr:from>
        <xdr:to>
          <xdr:col>0</xdr:col>
          <xdr:colOff>3933825</xdr:colOff>
          <xdr:row>3</xdr:row>
          <xdr:rowOff>238125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8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110133</xdr:rowOff>
    </xdr:from>
    <xdr:to>
      <xdr:col>13</xdr:col>
      <xdr:colOff>669726</xdr:colOff>
      <xdr:row>3</xdr:row>
      <xdr:rowOff>363141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0868" y="110133"/>
          <a:ext cx="1567458" cy="164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1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4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17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20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A84"/>
  <sheetViews>
    <sheetView topLeftCell="K1" zoomScale="60" zoomScaleNormal="60" zoomScalePageLayoutView="50" workbookViewId="0">
      <selection activeCell="P1" sqref="P1:AB1048576"/>
    </sheetView>
  </sheetViews>
  <sheetFormatPr baseColWidth="10" defaultColWidth="12.5703125" defaultRowHeight="15"/>
  <cols>
    <col min="1" max="1" width="66.7109375" style="1" customWidth="1"/>
    <col min="2" max="2" width="10.28515625" style="1" customWidth="1"/>
    <col min="3" max="3" width="23.7109375" style="1" customWidth="1"/>
    <col min="4" max="4" width="10" style="1" customWidth="1"/>
    <col min="5" max="5" width="26" style="1" customWidth="1"/>
    <col min="6" max="6" width="23.7109375" style="1" customWidth="1"/>
    <col min="7" max="7" width="8" style="3" customWidth="1"/>
    <col min="8" max="8" width="13.42578125" style="1" customWidth="1"/>
    <col min="9" max="9" width="13.7109375" style="1" customWidth="1"/>
    <col min="10" max="10" width="15.85546875" style="2" customWidth="1"/>
    <col min="11" max="11" width="16.85546875" style="2" customWidth="1"/>
    <col min="12" max="12" width="11" style="1" customWidth="1"/>
    <col min="13" max="13" width="14" style="1" customWidth="1"/>
    <col min="14" max="14" width="16.7109375" style="1" customWidth="1"/>
    <col min="15" max="15" width="16.42578125" style="1" customWidth="1"/>
    <col min="16" max="16" width="15.85546875" style="1" customWidth="1"/>
    <col min="17" max="17" width="24.42578125" style="1" customWidth="1"/>
    <col min="18" max="18" width="17.140625" style="1" customWidth="1"/>
    <col min="19" max="16384" width="12.5703125" style="1"/>
  </cols>
  <sheetData>
    <row r="1" spans="1:235" ht="37.5" customHeight="1">
      <c r="A1" s="340"/>
      <c r="B1" s="341" t="s">
        <v>97</v>
      </c>
      <c r="C1" s="341"/>
      <c r="D1" s="341"/>
      <c r="E1" s="341"/>
      <c r="F1" s="341"/>
      <c r="G1" s="341"/>
      <c r="H1" s="341"/>
      <c r="I1" s="342" t="s">
        <v>98</v>
      </c>
      <c r="J1" s="342"/>
      <c r="K1" s="342"/>
      <c r="L1" s="342"/>
      <c r="M1" s="340"/>
      <c r="N1" s="340"/>
      <c r="O1" s="49"/>
    </row>
    <row r="2" spans="1:235" ht="37.5" customHeight="1">
      <c r="A2" s="340"/>
      <c r="B2" s="341"/>
      <c r="C2" s="341"/>
      <c r="D2" s="341"/>
      <c r="E2" s="341"/>
      <c r="F2" s="341"/>
      <c r="G2" s="341"/>
      <c r="H2" s="341"/>
      <c r="I2" s="342" t="s">
        <v>99</v>
      </c>
      <c r="J2" s="342"/>
      <c r="K2" s="342"/>
      <c r="L2" s="342"/>
      <c r="M2" s="340"/>
      <c r="N2" s="340"/>
      <c r="O2" s="49"/>
    </row>
    <row r="3" spans="1:235" ht="33.75" customHeight="1">
      <c r="A3" s="340"/>
      <c r="B3" s="341" t="s">
        <v>100</v>
      </c>
      <c r="C3" s="341"/>
      <c r="D3" s="341"/>
      <c r="E3" s="341"/>
      <c r="F3" s="341"/>
      <c r="G3" s="341"/>
      <c r="H3" s="341"/>
      <c r="I3" s="342" t="s">
        <v>101</v>
      </c>
      <c r="J3" s="342"/>
      <c r="K3" s="342"/>
      <c r="L3" s="342"/>
      <c r="M3" s="340"/>
      <c r="N3" s="340"/>
      <c r="O3" s="49"/>
    </row>
    <row r="4" spans="1:235" ht="38.25" customHeight="1">
      <c r="A4" s="340"/>
      <c r="B4" s="341"/>
      <c r="C4" s="341"/>
      <c r="D4" s="341"/>
      <c r="E4" s="341"/>
      <c r="F4" s="341"/>
      <c r="G4" s="341"/>
      <c r="H4" s="341"/>
      <c r="I4" s="342" t="s">
        <v>102</v>
      </c>
      <c r="J4" s="342"/>
      <c r="K4" s="342"/>
      <c r="L4" s="342"/>
      <c r="M4" s="340"/>
      <c r="N4" s="340"/>
      <c r="O4" s="49"/>
    </row>
    <row r="5" spans="1:235" ht="38.25" customHeight="1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49"/>
    </row>
    <row r="6" spans="1:235" ht="31.5" customHeight="1">
      <c r="A6" s="342" t="s">
        <v>186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49"/>
    </row>
    <row r="7" spans="1:235" ht="15.75">
      <c r="A7" s="50" t="s">
        <v>539</v>
      </c>
      <c r="B7" s="342" t="s">
        <v>543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235" ht="15.75">
      <c r="A8" s="109" t="s">
        <v>32</v>
      </c>
      <c r="B8" s="349" t="s">
        <v>33</v>
      </c>
      <c r="C8" s="349"/>
      <c r="D8" s="349"/>
      <c r="E8" s="349"/>
      <c r="F8" s="349"/>
      <c r="G8" s="350" t="s">
        <v>185</v>
      </c>
      <c r="H8" s="350"/>
      <c r="I8" s="350"/>
      <c r="J8" s="351" t="s">
        <v>31</v>
      </c>
      <c r="K8" s="351"/>
      <c r="L8" s="351"/>
      <c r="M8" s="351"/>
      <c r="N8" s="351"/>
      <c r="O8" s="52"/>
    </row>
    <row r="9" spans="1:235" ht="15.75">
      <c r="A9" s="137" t="s">
        <v>30</v>
      </c>
      <c r="B9" s="308" t="s">
        <v>184</v>
      </c>
      <c r="C9" s="349"/>
      <c r="D9" s="349"/>
      <c r="E9" s="349"/>
      <c r="F9" s="349"/>
      <c r="G9" s="350"/>
      <c r="H9" s="350"/>
      <c r="I9" s="350"/>
      <c r="J9" s="166" t="s">
        <v>29</v>
      </c>
      <c r="K9" s="352" t="s">
        <v>28</v>
      </c>
      <c r="L9" s="352"/>
      <c r="M9" s="352"/>
      <c r="N9" s="166" t="s">
        <v>27</v>
      </c>
      <c r="O9" s="52"/>
    </row>
    <row r="10" spans="1:235" ht="46.5" customHeight="1">
      <c r="A10" s="106" t="s">
        <v>26</v>
      </c>
      <c r="B10" s="308" t="s">
        <v>183</v>
      </c>
      <c r="C10" s="308"/>
      <c r="D10" s="308"/>
      <c r="E10" s="308"/>
      <c r="F10" s="308"/>
      <c r="G10" s="350"/>
      <c r="H10" s="350"/>
      <c r="I10" s="350"/>
      <c r="J10" s="94"/>
      <c r="K10" s="347"/>
      <c r="L10" s="347"/>
      <c r="M10" s="347"/>
      <c r="N10" s="95"/>
      <c r="O10" s="52"/>
    </row>
    <row r="11" spans="1:235" ht="42.75" customHeight="1">
      <c r="A11" s="108" t="s">
        <v>25</v>
      </c>
      <c r="B11" s="308" t="s">
        <v>182</v>
      </c>
      <c r="C11" s="308"/>
      <c r="D11" s="308"/>
      <c r="E11" s="308"/>
      <c r="F11" s="308"/>
      <c r="G11" s="350"/>
      <c r="H11" s="350"/>
      <c r="I11" s="350"/>
      <c r="J11" s="143"/>
      <c r="K11" s="343"/>
      <c r="L11" s="343"/>
      <c r="M11" s="343"/>
      <c r="N11" s="93"/>
      <c r="O11" s="52"/>
    </row>
    <row r="12" spans="1:235" ht="15.75">
      <c r="A12" s="107" t="s">
        <v>24</v>
      </c>
      <c r="B12" s="353">
        <v>2020730010050</v>
      </c>
      <c r="C12" s="354"/>
      <c r="D12" s="354"/>
      <c r="E12" s="354"/>
      <c r="F12" s="355"/>
      <c r="G12" s="350"/>
      <c r="H12" s="350"/>
      <c r="I12" s="350"/>
      <c r="J12" s="94"/>
      <c r="K12" s="347"/>
      <c r="L12" s="347"/>
      <c r="M12" s="347"/>
      <c r="N12" s="95"/>
      <c r="O12" s="52"/>
    </row>
    <row r="13" spans="1:235" ht="43.5" customHeight="1">
      <c r="A13" s="358" t="s">
        <v>362</v>
      </c>
      <c r="B13" s="358"/>
      <c r="C13" s="358"/>
      <c r="D13" s="358"/>
      <c r="E13" s="358"/>
      <c r="F13" s="358"/>
      <c r="G13" s="350"/>
      <c r="H13" s="350"/>
      <c r="I13" s="350"/>
      <c r="J13" s="168"/>
      <c r="K13" s="348"/>
      <c r="L13" s="348"/>
      <c r="M13" s="348"/>
      <c r="N13" s="92"/>
      <c r="O13" s="52"/>
    </row>
    <row r="14" spans="1:235" ht="28.5" customHeight="1">
      <c r="A14" s="346" t="s">
        <v>23</v>
      </c>
      <c r="B14" s="356" t="s">
        <v>22</v>
      </c>
      <c r="C14" s="344" t="s">
        <v>21</v>
      </c>
      <c r="D14" s="344" t="s">
        <v>20</v>
      </c>
      <c r="E14" s="344" t="s">
        <v>19</v>
      </c>
      <c r="F14" s="344" t="s">
        <v>18</v>
      </c>
      <c r="G14" s="344"/>
      <c r="H14" s="344"/>
      <c r="I14" s="344"/>
      <c r="J14" s="344" t="s">
        <v>17</v>
      </c>
      <c r="K14" s="344"/>
      <c r="L14" s="345" t="s">
        <v>16</v>
      </c>
      <c r="M14" s="345"/>
      <c r="N14" s="345"/>
      <c r="O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</row>
    <row r="15" spans="1:235" ht="33.75" customHeight="1">
      <c r="A15" s="346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 t="s">
        <v>15</v>
      </c>
      <c r="M15" s="344" t="s">
        <v>14</v>
      </c>
      <c r="N15" s="346" t="s">
        <v>13</v>
      </c>
      <c r="O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</row>
    <row r="16" spans="1:235" ht="39.75" customHeight="1">
      <c r="A16" s="346"/>
      <c r="B16" s="344"/>
      <c r="C16" s="344"/>
      <c r="D16" s="344"/>
      <c r="E16" s="344"/>
      <c r="F16" s="165" t="s">
        <v>12</v>
      </c>
      <c r="G16" s="165" t="s">
        <v>11</v>
      </c>
      <c r="H16" s="165" t="s">
        <v>10</v>
      </c>
      <c r="I16" s="10" t="s">
        <v>9</v>
      </c>
      <c r="J16" s="165" t="s">
        <v>8</v>
      </c>
      <c r="K16" s="164" t="s">
        <v>7</v>
      </c>
      <c r="L16" s="344"/>
      <c r="M16" s="344"/>
      <c r="N16" s="346"/>
      <c r="O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</row>
    <row r="17" spans="1:14" s="79" customFormat="1" ht="27" customHeight="1">
      <c r="A17" s="359" t="s">
        <v>181</v>
      </c>
      <c r="B17" s="117" t="s">
        <v>1</v>
      </c>
      <c r="C17" s="332" t="s">
        <v>180</v>
      </c>
      <c r="D17" s="103">
        <v>2</v>
      </c>
      <c r="E17" s="11">
        <f t="shared" ref="E17:E46" si="0">F17</f>
        <v>11050000</v>
      </c>
      <c r="F17" s="11">
        <v>11050000</v>
      </c>
      <c r="G17" s="11">
        <v>0</v>
      </c>
      <c r="H17" s="11">
        <v>0</v>
      </c>
      <c r="I17" s="11">
        <v>0</v>
      </c>
      <c r="J17" s="322">
        <v>45311</v>
      </c>
      <c r="K17" s="322">
        <v>45641</v>
      </c>
      <c r="L17" s="327">
        <f>D18/D17</f>
        <v>0</v>
      </c>
      <c r="M17" s="327">
        <f>E18/E17</f>
        <v>0</v>
      </c>
      <c r="N17" s="357">
        <v>0</v>
      </c>
    </row>
    <row r="18" spans="1:14" s="79" customFormat="1" ht="27" customHeight="1">
      <c r="A18" s="360"/>
      <c r="B18" s="117" t="s">
        <v>0</v>
      </c>
      <c r="C18" s="332"/>
      <c r="D18" s="173">
        <v>0</v>
      </c>
      <c r="E18" s="11">
        <f t="shared" si="0"/>
        <v>0</v>
      </c>
      <c r="F18" s="11">
        <v>0</v>
      </c>
      <c r="G18" s="11">
        <v>0</v>
      </c>
      <c r="H18" s="11">
        <v>0</v>
      </c>
      <c r="I18" s="11">
        <v>0</v>
      </c>
      <c r="J18" s="322"/>
      <c r="K18" s="322"/>
      <c r="L18" s="327"/>
      <c r="M18" s="327"/>
      <c r="N18" s="357"/>
    </row>
    <row r="19" spans="1:14" s="79" customFormat="1" ht="25.5" customHeight="1">
      <c r="A19" s="359" t="s">
        <v>179</v>
      </c>
      <c r="B19" s="117" t="s">
        <v>1</v>
      </c>
      <c r="C19" s="337" t="s">
        <v>178</v>
      </c>
      <c r="D19" s="173">
        <v>2</v>
      </c>
      <c r="E19" s="11">
        <f t="shared" si="0"/>
        <v>20000000</v>
      </c>
      <c r="F19" s="11">
        <v>20000000</v>
      </c>
      <c r="G19" s="11">
        <v>0</v>
      </c>
      <c r="H19" s="11">
        <v>0</v>
      </c>
      <c r="I19" s="11">
        <v>0</v>
      </c>
      <c r="J19" s="322">
        <v>45311</v>
      </c>
      <c r="K19" s="322">
        <v>45641</v>
      </c>
      <c r="L19" s="327">
        <f>D20/D19</f>
        <v>0</v>
      </c>
      <c r="M19" s="327">
        <f>E20/E19</f>
        <v>0</v>
      </c>
      <c r="N19" s="357">
        <v>0</v>
      </c>
    </row>
    <row r="20" spans="1:14" s="79" customFormat="1" ht="25.5" customHeight="1">
      <c r="A20" s="360"/>
      <c r="B20" s="117" t="s">
        <v>0</v>
      </c>
      <c r="C20" s="338"/>
      <c r="D20" s="173">
        <v>0</v>
      </c>
      <c r="E20" s="11">
        <f t="shared" si="0"/>
        <v>0</v>
      </c>
      <c r="F20" s="11">
        <v>0</v>
      </c>
      <c r="G20" s="11">
        <v>0</v>
      </c>
      <c r="H20" s="11">
        <v>0</v>
      </c>
      <c r="I20" s="11">
        <v>0</v>
      </c>
      <c r="J20" s="322"/>
      <c r="K20" s="322"/>
      <c r="L20" s="327"/>
      <c r="M20" s="327"/>
      <c r="N20" s="357"/>
    </row>
    <row r="21" spans="1:14" s="79" customFormat="1" ht="25.5" customHeight="1">
      <c r="A21" s="321" t="s">
        <v>177</v>
      </c>
      <c r="B21" s="117" t="s">
        <v>1</v>
      </c>
      <c r="C21" s="332" t="s">
        <v>176</v>
      </c>
      <c r="D21" s="103">
        <v>1</v>
      </c>
      <c r="E21" s="11">
        <f t="shared" si="0"/>
        <v>150000000</v>
      </c>
      <c r="F21" s="11">
        <v>150000000</v>
      </c>
      <c r="G21" s="11">
        <v>0</v>
      </c>
      <c r="H21" s="11">
        <v>0</v>
      </c>
      <c r="I21" s="11">
        <v>0</v>
      </c>
      <c r="J21" s="322">
        <v>45311</v>
      </c>
      <c r="K21" s="322">
        <v>45641</v>
      </c>
      <c r="L21" s="327">
        <f>D22/D21</f>
        <v>0</v>
      </c>
      <c r="M21" s="327">
        <f>E22/E21</f>
        <v>0</v>
      </c>
      <c r="N21" s="361" t="e">
        <f>L21*L21/M21</f>
        <v>#DIV/0!</v>
      </c>
    </row>
    <row r="22" spans="1:14" s="79" customFormat="1" ht="25.5" customHeight="1">
      <c r="A22" s="321"/>
      <c r="B22" s="117" t="s">
        <v>0</v>
      </c>
      <c r="C22" s="332"/>
      <c r="D22" s="173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322"/>
      <c r="K22" s="322"/>
      <c r="L22" s="327"/>
      <c r="M22" s="327"/>
      <c r="N22" s="361"/>
    </row>
    <row r="23" spans="1:14" s="79" customFormat="1" ht="33" customHeight="1">
      <c r="A23" s="331" t="s">
        <v>175</v>
      </c>
      <c r="B23" s="117" t="s">
        <v>1</v>
      </c>
      <c r="C23" s="332" t="s">
        <v>174</v>
      </c>
      <c r="D23" s="103">
        <v>1</v>
      </c>
      <c r="E23" s="11">
        <f t="shared" si="0"/>
        <v>30000000</v>
      </c>
      <c r="F23" s="11">
        <v>30000000</v>
      </c>
      <c r="G23" s="11">
        <v>0</v>
      </c>
      <c r="H23" s="11">
        <v>0</v>
      </c>
      <c r="I23" s="11">
        <v>0</v>
      </c>
      <c r="J23" s="322">
        <v>45311</v>
      </c>
      <c r="K23" s="322">
        <v>45641</v>
      </c>
      <c r="L23" s="327">
        <f>D24/D23</f>
        <v>0</v>
      </c>
      <c r="M23" s="327">
        <f>E24/E23</f>
        <v>0</v>
      </c>
      <c r="N23" s="357">
        <v>0</v>
      </c>
    </row>
    <row r="24" spans="1:14" s="79" customFormat="1" ht="33" customHeight="1">
      <c r="A24" s="331"/>
      <c r="B24" s="117" t="s">
        <v>0</v>
      </c>
      <c r="C24" s="332"/>
      <c r="D24" s="103">
        <v>0</v>
      </c>
      <c r="E24" s="11">
        <f t="shared" si="0"/>
        <v>0</v>
      </c>
      <c r="F24" s="11">
        <v>0</v>
      </c>
      <c r="G24" s="11">
        <v>0</v>
      </c>
      <c r="H24" s="11">
        <v>0</v>
      </c>
      <c r="I24" s="11">
        <v>0</v>
      </c>
      <c r="J24" s="322"/>
      <c r="K24" s="322"/>
      <c r="L24" s="327"/>
      <c r="M24" s="327"/>
      <c r="N24" s="357"/>
    </row>
    <row r="25" spans="1:14" s="79" customFormat="1" ht="48" customHeight="1">
      <c r="A25" s="331" t="s">
        <v>173</v>
      </c>
      <c r="B25" s="117" t="s">
        <v>1</v>
      </c>
      <c r="C25" s="332" t="s">
        <v>172</v>
      </c>
      <c r="D25" s="102">
        <v>1</v>
      </c>
      <c r="E25" s="11">
        <f t="shared" si="0"/>
        <v>120000000</v>
      </c>
      <c r="F25" s="11">
        <v>120000000</v>
      </c>
      <c r="G25" s="11">
        <v>0</v>
      </c>
      <c r="H25" s="11">
        <v>0</v>
      </c>
      <c r="I25" s="11">
        <v>0</v>
      </c>
      <c r="J25" s="322">
        <v>45311</v>
      </c>
      <c r="K25" s="322">
        <v>45641</v>
      </c>
      <c r="L25" s="364">
        <f>D26/D25</f>
        <v>0</v>
      </c>
      <c r="M25" s="364">
        <f>E26/E25</f>
        <v>0</v>
      </c>
      <c r="N25" s="362" t="e">
        <f>L25*L25/M25</f>
        <v>#DIV/0!</v>
      </c>
    </row>
    <row r="26" spans="1:14" s="79" customFormat="1" ht="48" customHeight="1">
      <c r="A26" s="331"/>
      <c r="B26" s="117" t="s">
        <v>0</v>
      </c>
      <c r="C26" s="332"/>
      <c r="D26" s="102">
        <v>0</v>
      </c>
      <c r="E26" s="11">
        <f t="shared" si="0"/>
        <v>0</v>
      </c>
      <c r="F26" s="11">
        <v>0</v>
      </c>
      <c r="G26" s="11">
        <v>0</v>
      </c>
      <c r="H26" s="11">
        <v>0</v>
      </c>
      <c r="I26" s="11">
        <v>0</v>
      </c>
      <c r="J26" s="322"/>
      <c r="K26" s="322"/>
      <c r="L26" s="365"/>
      <c r="M26" s="365"/>
      <c r="N26" s="363"/>
    </row>
    <row r="27" spans="1:14" s="79" customFormat="1" ht="29.25" customHeight="1">
      <c r="A27" s="335" t="s">
        <v>171</v>
      </c>
      <c r="B27" s="117" t="s">
        <v>1</v>
      </c>
      <c r="C27" s="337" t="s">
        <v>169</v>
      </c>
      <c r="D27" s="103">
        <v>2</v>
      </c>
      <c r="E27" s="11">
        <f t="shared" si="0"/>
        <v>40000000</v>
      </c>
      <c r="F27" s="11">
        <v>40000000</v>
      </c>
      <c r="G27" s="11">
        <v>0</v>
      </c>
      <c r="H27" s="11">
        <v>0</v>
      </c>
      <c r="I27" s="11">
        <v>0</v>
      </c>
      <c r="J27" s="322">
        <v>45311</v>
      </c>
      <c r="K27" s="322">
        <v>45641</v>
      </c>
      <c r="L27" s="327">
        <f>D28/D27</f>
        <v>0</v>
      </c>
      <c r="M27" s="327">
        <f>E28/E27</f>
        <v>0</v>
      </c>
      <c r="N27" s="357" t="e">
        <f>L27*L27/M27</f>
        <v>#DIV/0!</v>
      </c>
    </row>
    <row r="28" spans="1:14" s="79" customFormat="1" ht="34.5" customHeight="1">
      <c r="A28" s="336"/>
      <c r="B28" s="117" t="s">
        <v>0</v>
      </c>
      <c r="C28" s="338"/>
      <c r="D28" s="103">
        <v>0</v>
      </c>
      <c r="E28" s="11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322"/>
      <c r="K28" s="322"/>
      <c r="L28" s="327"/>
      <c r="M28" s="327"/>
      <c r="N28" s="357"/>
    </row>
    <row r="29" spans="1:14" s="79" customFormat="1" ht="34.5" customHeight="1">
      <c r="A29" s="331" t="s">
        <v>170</v>
      </c>
      <c r="B29" s="117" t="s">
        <v>1</v>
      </c>
      <c r="C29" s="332" t="s">
        <v>169</v>
      </c>
      <c r="D29" s="103">
        <v>4</v>
      </c>
      <c r="E29" s="11">
        <f t="shared" si="0"/>
        <v>40000000</v>
      </c>
      <c r="F29" s="11">
        <v>40000000</v>
      </c>
      <c r="G29" s="11">
        <v>0</v>
      </c>
      <c r="H29" s="11">
        <v>0</v>
      </c>
      <c r="I29" s="11">
        <v>0</v>
      </c>
      <c r="J29" s="322">
        <v>45311</v>
      </c>
      <c r="K29" s="322">
        <v>45641</v>
      </c>
      <c r="L29" s="327">
        <f>D30/D29</f>
        <v>0</v>
      </c>
      <c r="M29" s="327">
        <f>E30/E29</f>
        <v>0</v>
      </c>
      <c r="N29" s="361" t="e">
        <f>L29*L29/M29</f>
        <v>#DIV/0!</v>
      </c>
    </row>
    <row r="30" spans="1:14" s="79" customFormat="1" ht="34.5" customHeight="1">
      <c r="A30" s="331"/>
      <c r="B30" s="117" t="s">
        <v>0</v>
      </c>
      <c r="C30" s="332"/>
      <c r="D30" s="103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322"/>
      <c r="K30" s="322"/>
      <c r="L30" s="327"/>
      <c r="M30" s="327"/>
      <c r="N30" s="361"/>
    </row>
    <row r="31" spans="1:14" s="79" customFormat="1" ht="23.25" customHeight="1">
      <c r="A31" s="339" t="s">
        <v>168</v>
      </c>
      <c r="B31" s="117" t="s">
        <v>1</v>
      </c>
      <c r="C31" s="332" t="s">
        <v>167</v>
      </c>
      <c r="D31" s="103">
        <v>40</v>
      </c>
      <c r="E31" s="11">
        <f t="shared" si="0"/>
        <v>40000000</v>
      </c>
      <c r="F31" s="11">
        <v>40000000</v>
      </c>
      <c r="G31" s="11">
        <v>0</v>
      </c>
      <c r="H31" s="11">
        <v>0</v>
      </c>
      <c r="I31" s="11">
        <v>0</v>
      </c>
      <c r="J31" s="322">
        <v>45311</v>
      </c>
      <c r="K31" s="322">
        <v>45641</v>
      </c>
      <c r="L31" s="327">
        <f>D32/D31</f>
        <v>0</v>
      </c>
      <c r="M31" s="327">
        <f>E32/E31</f>
        <v>0</v>
      </c>
      <c r="N31" s="357">
        <v>0</v>
      </c>
    </row>
    <row r="32" spans="1:14" s="79" customFormat="1" ht="23.25" customHeight="1">
      <c r="A32" s="339"/>
      <c r="B32" s="117" t="s">
        <v>0</v>
      </c>
      <c r="C32" s="332"/>
      <c r="D32" s="103">
        <v>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322"/>
      <c r="K32" s="322"/>
      <c r="L32" s="327"/>
      <c r="M32" s="327"/>
      <c r="N32" s="357"/>
    </row>
    <row r="33" spans="1:14" s="79" customFormat="1" ht="24" customHeight="1">
      <c r="A33" s="333" t="s">
        <v>166</v>
      </c>
      <c r="B33" s="117" t="s">
        <v>1</v>
      </c>
      <c r="C33" s="337" t="s">
        <v>165</v>
      </c>
      <c r="D33" s="103">
        <v>3</v>
      </c>
      <c r="E33" s="11">
        <f t="shared" si="0"/>
        <v>20000000</v>
      </c>
      <c r="F33" s="11">
        <v>20000000</v>
      </c>
      <c r="G33" s="11">
        <v>0</v>
      </c>
      <c r="H33" s="11">
        <v>0</v>
      </c>
      <c r="I33" s="11">
        <v>0</v>
      </c>
      <c r="J33" s="322">
        <v>45311</v>
      </c>
      <c r="K33" s="322">
        <v>45641</v>
      </c>
      <c r="L33" s="327">
        <f>D34/D33</f>
        <v>0</v>
      </c>
      <c r="M33" s="327">
        <f>E34/E33</f>
        <v>0</v>
      </c>
      <c r="N33" s="361">
        <v>0</v>
      </c>
    </row>
    <row r="34" spans="1:14" s="79" customFormat="1" ht="24" customHeight="1">
      <c r="A34" s="334"/>
      <c r="B34" s="117" t="s">
        <v>0</v>
      </c>
      <c r="C34" s="338"/>
      <c r="D34" s="103">
        <v>0</v>
      </c>
      <c r="E34" s="11">
        <f t="shared" si="0"/>
        <v>0</v>
      </c>
      <c r="F34" s="11">
        <v>0</v>
      </c>
      <c r="G34" s="11">
        <v>0</v>
      </c>
      <c r="H34" s="11">
        <v>0</v>
      </c>
      <c r="I34" s="11">
        <v>0</v>
      </c>
      <c r="J34" s="322"/>
      <c r="K34" s="322"/>
      <c r="L34" s="327"/>
      <c r="M34" s="327"/>
      <c r="N34" s="361"/>
    </row>
    <row r="35" spans="1:14" s="79" customFormat="1" ht="24" customHeight="1">
      <c r="A35" s="331" t="s">
        <v>164</v>
      </c>
      <c r="B35" s="117" t="s">
        <v>1</v>
      </c>
      <c r="C35" s="332" t="s">
        <v>34</v>
      </c>
      <c r="D35" s="103">
        <v>1</v>
      </c>
      <c r="E35" s="11">
        <f t="shared" si="0"/>
        <v>50000000</v>
      </c>
      <c r="F35" s="11">
        <v>50000000</v>
      </c>
      <c r="G35" s="11">
        <v>0</v>
      </c>
      <c r="H35" s="11">
        <v>0</v>
      </c>
      <c r="I35" s="11">
        <v>0</v>
      </c>
      <c r="J35" s="322">
        <v>45311</v>
      </c>
      <c r="K35" s="322">
        <v>45641</v>
      </c>
      <c r="L35" s="327">
        <f>D36/D35</f>
        <v>0</v>
      </c>
      <c r="M35" s="327">
        <f>E36/E35</f>
        <v>0</v>
      </c>
      <c r="N35" s="328" t="e">
        <f>L35*L35/M35</f>
        <v>#DIV/0!</v>
      </c>
    </row>
    <row r="36" spans="1:14" s="79" customFormat="1" ht="25.5" customHeight="1">
      <c r="A36" s="331"/>
      <c r="B36" s="117" t="s">
        <v>0</v>
      </c>
      <c r="C36" s="332"/>
      <c r="D36" s="103">
        <v>0</v>
      </c>
      <c r="E36" s="11">
        <f t="shared" si="0"/>
        <v>0</v>
      </c>
      <c r="F36" s="11">
        <v>0</v>
      </c>
      <c r="G36" s="11">
        <v>0</v>
      </c>
      <c r="H36" s="11">
        <v>0</v>
      </c>
      <c r="I36" s="11">
        <v>0</v>
      </c>
      <c r="J36" s="322"/>
      <c r="K36" s="322"/>
      <c r="L36" s="327"/>
      <c r="M36" s="327"/>
      <c r="N36" s="328"/>
    </row>
    <row r="37" spans="1:14" s="79" customFormat="1" ht="25.5" customHeight="1">
      <c r="A37" s="331" t="s">
        <v>163</v>
      </c>
      <c r="B37" s="117" t="s">
        <v>1</v>
      </c>
      <c r="C37" s="332" t="s">
        <v>162</v>
      </c>
      <c r="D37" s="103">
        <v>1</v>
      </c>
      <c r="E37" s="11">
        <f t="shared" si="0"/>
        <v>100000000</v>
      </c>
      <c r="F37" s="11">
        <v>100000000</v>
      </c>
      <c r="G37" s="11">
        <v>0</v>
      </c>
      <c r="H37" s="11">
        <v>0</v>
      </c>
      <c r="I37" s="11">
        <v>0</v>
      </c>
      <c r="J37" s="322">
        <v>45311</v>
      </c>
      <c r="K37" s="322">
        <v>45641</v>
      </c>
      <c r="L37" s="327">
        <f>D38/D37</f>
        <v>0</v>
      </c>
      <c r="M37" s="327">
        <f>E38/E37</f>
        <v>0</v>
      </c>
      <c r="N37" s="328">
        <v>0</v>
      </c>
    </row>
    <row r="38" spans="1:14" s="79" customFormat="1" ht="25.5" customHeight="1">
      <c r="A38" s="331"/>
      <c r="B38" s="117" t="s">
        <v>0</v>
      </c>
      <c r="C38" s="332"/>
      <c r="D38" s="103">
        <v>0</v>
      </c>
      <c r="E38" s="11">
        <f t="shared" si="0"/>
        <v>0</v>
      </c>
      <c r="F38" s="11">
        <v>0</v>
      </c>
      <c r="G38" s="11">
        <v>0</v>
      </c>
      <c r="H38" s="11">
        <v>0</v>
      </c>
      <c r="I38" s="11">
        <v>0</v>
      </c>
      <c r="J38" s="322"/>
      <c r="K38" s="322"/>
      <c r="L38" s="327"/>
      <c r="M38" s="327"/>
      <c r="N38" s="328"/>
    </row>
    <row r="39" spans="1:14" s="79" customFormat="1" ht="20.25" customHeight="1">
      <c r="A39" s="331" t="s">
        <v>344</v>
      </c>
      <c r="B39" s="117" t="s">
        <v>1</v>
      </c>
      <c r="C39" s="332" t="s">
        <v>161</v>
      </c>
      <c r="D39" s="103">
        <v>1</v>
      </c>
      <c r="E39" s="11">
        <f t="shared" si="0"/>
        <v>335000000</v>
      </c>
      <c r="F39" s="11">
        <v>335000000</v>
      </c>
      <c r="G39" s="11">
        <v>0</v>
      </c>
      <c r="H39" s="11">
        <v>0</v>
      </c>
      <c r="I39" s="11">
        <v>0</v>
      </c>
      <c r="J39" s="322">
        <v>45311</v>
      </c>
      <c r="K39" s="322">
        <v>45641</v>
      </c>
      <c r="L39" s="327">
        <f>D40/D39</f>
        <v>0</v>
      </c>
      <c r="M39" s="327">
        <f>E40/E39</f>
        <v>0</v>
      </c>
      <c r="N39" s="328">
        <v>0</v>
      </c>
    </row>
    <row r="40" spans="1:14" s="79" customFormat="1" ht="15.75">
      <c r="A40" s="331"/>
      <c r="B40" s="117" t="s">
        <v>0</v>
      </c>
      <c r="C40" s="332"/>
      <c r="D40" s="103">
        <v>0</v>
      </c>
      <c r="E40" s="11">
        <f t="shared" si="0"/>
        <v>0</v>
      </c>
      <c r="F40" s="11">
        <v>0</v>
      </c>
      <c r="G40" s="11">
        <v>0</v>
      </c>
      <c r="H40" s="11">
        <v>0</v>
      </c>
      <c r="I40" s="11">
        <v>0</v>
      </c>
      <c r="J40" s="322"/>
      <c r="K40" s="322"/>
      <c r="L40" s="327"/>
      <c r="M40" s="327"/>
      <c r="N40" s="328"/>
    </row>
    <row r="41" spans="1:14" s="79" customFormat="1" ht="32.25" customHeight="1">
      <c r="A41" s="331" t="s">
        <v>160</v>
      </c>
      <c r="B41" s="117" t="s">
        <v>1</v>
      </c>
      <c r="C41" s="332" t="s">
        <v>159</v>
      </c>
      <c r="D41" s="103">
        <v>4</v>
      </c>
      <c r="E41" s="11">
        <f t="shared" si="0"/>
        <v>15000000</v>
      </c>
      <c r="F41" s="11">
        <v>15000000</v>
      </c>
      <c r="G41" s="11">
        <v>0</v>
      </c>
      <c r="H41" s="11">
        <v>0</v>
      </c>
      <c r="I41" s="11">
        <v>0</v>
      </c>
      <c r="J41" s="322">
        <v>45311</v>
      </c>
      <c r="K41" s="322">
        <v>45641</v>
      </c>
      <c r="L41" s="327">
        <f>D42/D41</f>
        <v>0</v>
      </c>
      <c r="M41" s="327">
        <f>E42/E41</f>
        <v>0</v>
      </c>
      <c r="N41" s="328" t="e">
        <f t="shared" ref="N41" si="1">L41*L41/M41</f>
        <v>#DIV/0!</v>
      </c>
    </row>
    <row r="42" spans="1:14" s="79" customFormat="1" ht="32.25" customHeight="1">
      <c r="A42" s="331"/>
      <c r="B42" s="117" t="s">
        <v>0</v>
      </c>
      <c r="C42" s="332"/>
      <c r="D42" s="103">
        <v>0</v>
      </c>
      <c r="E42" s="11">
        <f t="shared" si="0"/>
        <v>0</v>
      </c>
      <c r="F42" s="11">
        <v>0</v>
      </c>
      <c r="G42" s="11">
        <v>0</v>
      </c>
      <c r="H42" s="11">
        <v>0</v>
      </c>
      <c r="I42" s="11">
        <v>0</v>
      </c>
      <c r="J42" s="322"/>
      <c r="K42" s="322"/>
      <c r="L42" s="327"/>
      <c r="M42" s="327"/>
      <c r="N42" s="328"/>
    </row>
    <row r="43" spans="1:14" s="79" customFormat="1" ht="23.25" customHeight="1">
      <c r="A43" s="331" t="s">
        <v>356</v>
      </c>
      <c r="B43" s="117" t="s">
        <v>1</v>
      </c>
      <c r="C43" s="332" t="s">
        <v>357</v>
      </c>
      <c r="D43" s="103">
        <v>1</v>
      </c>
      <c r="E43" s="11">
        <f t="shared" si="0"/>
        <v>50000000</v>
      </c>
      <c r="F43" s="11">
        <v>50000000</v>
      </c>
      <c r="G43" s="11">
        <v>0</v>
      </c>
      <c r="H43" s="11">
        <v>0</v>
      </c>
      <c r="I43" s="11">
        <v>0</v>
      </c>
      <c r="J43" s="322">
        <v>45311</v>
      </c>
      <c r="K43" s="322">
        <v>45641</v>
      </c>
      <c r="L43" s="327">
        <f>D44/D43</f>
        <v>0</v>
      </c>
      <c r="M43" s="327">
        <f>E44/E43</f>
        <v>0</v>
      </c>
      <c r="N43" s="328">
        <v>0</v>
      </c>
    </row>
    <row r="44" spans="1:14" s="79" customFormat="1" ht="23.25" customHeight="1">
      <c r="A44" s="331"/>
      <c r="B44" s="117" t="s">
        <v>0</v>
      </c>
      <c r="C44" s="332"/>
      <c r="D44" s="103">
        <v>0</v>
      </c>
      <c r="E44" s="11">
        <f t="shared" si="0"/>
        <v>0</v>
      </c>
      <c r="F44" s="11">
        <v>0</v>
      </c>
      <c r="G44" s="11">
        <v>0</v>
      </c>
      <c r="H44" s="11">
        <v>0</v>
      </c>
      <c r="I44" s="11">
        <v>0</v>
      </c>
      <c r="J44" s="322"/>
      <c r="K44" s="322"/>
      <c r="L44" s="327"/>
      <c r="M44" s="327"/>
      <c r="N44" s="328"/>
    </row>
    <row r="45" spans="1:14" s="79" customFormat="1" ht="15.75" customHeight="1">
      <c r="A45" s="331" t="s">
        <v>353</v>
      </c>
      <c r="B45" s="117" t="s">
        <v>1</v>
      </c>
      <c r="C45" s="332" t="s">
        <v>354</v>
      </c>
      <c r="D45" s="103">
        <v>2</v>
      </c>
      <c r="E45" s="11">
        <f t="shared" si="0"/>
        <v>36050000</v>
      </c>
      <c r="F45" s="11">
        <v>36050000</v>
      </c>
      <c r="G45" s="11">
        <v>0</v>
      </c>
      <c r="H45" s="11">
        <v>0</v>
      </c>
      <c r="I45" s="11">
        <v>0</v>
      </c>
      <c r="J45" s="322">
        <v>45311</v>
      </c>
      <c r="K45" s="322">
        <v>45641</v>
      </c>
      <c r="L45" s="327">
        <f>D46/D45</f>
        <v>0</v>
      </c>
      <c r="M45" s="327">
        <f>E46/E45</f>
        <v>0</v>
      </c>
      <c r="N45" s="328">
        <v>0</v>
      </c>
    </row>
    <row r="46" spans="1:14" s="79" customFormat="1" ht="20.25" customHeight="1">
      <c r="A46" s="331"/>
      <c r="B46" s="117" t="s">
        <v>0</v>
      </c>
      <c r="C46" s="332"/>
      <c r="D46" s="103">
        <v>0</v>
      </c>
      <c r="E46" s="11">
        <f t="shared" si="0"/>
        <v>0</v>
      </c>
      <c r="F46" s="11">
        <v>0</v>
      </c>
      <c r="G46" s="11">
        <v>0</v>
      </c>
      <c r="H46" s="11">
        <v>0</v>
      </c>
      <c r="I46" s="11">
        <v>0</v>
      </c>
      <c r="J46" s="322"/>
      <c r="K46" s="322"/>
      <c r="L46" s="327"/>
      <c r="M46" s="327"/>
      <c r="N46" s="328"/>
    </row>
    <row r="47" spans="1:14" ht="19.5" customHeight="1">
      <c r="A47" s="325" t="s">
        <v>6</v>
      </c>
      <c r="B47" s="169" t="s">
        <v>1</v>
      </c>
      <c r="C47" s="326"/>
      <c r="D47" s="167"/>
      <c r="E47" s="99">
        <f>E17+E19+E21+E23+E25+E27+E29+E31+E33+E35+E37+E39+E41+E43+E45</f>
        <v>1057100000</v>
      </c>
      <c r="F47" s="99">
        <f>F17+F19+F21+F23+F25+F27+F29+F31+F33+F35+F37+F39+F41+F43+F45</f>
        <v>1057100000</v>
      </c>
      <c r="G47" s="99">
        <f t="shared" ref="G47:I48" si="2">G17+G19+G21+G23+G25+G27+G29+G31+G33+G35+G37+G39+G41+G43+G45</f>
        <v>0</v>
      </c>
      <c r="H47" s="99">
        <f t="shared" si="2"/>
        <v>0</v>
      </c>
      <c r="I47" s="99">
        <f t="shared" si="2"/>
        <v>0</v>
      </c>
      <c r="J47" s="31"/>
      <c r="K47" s="32"/>
      <c r="L47" s="32"/>
      <c r="M47" s="32"/>
      <c r="N47" s="32"/>
    </row>
    <row r="48" spans="1:14" ht="20.25" customHeight="1">
      <c r="A48" s="325"/>
      <c r="B48" s="169" t="s">
        <v>0</v>
      </c>
      <c r="C48" s="326"/>
      <c r="D48" s="167"/>
      <c r="E48" s="99">
        <f>E18+E20+E22+E24+E26+E28+E30+E32+E34+E36+E38+E40+E42+E44+E46</f>
        <v>0</v>
      </c>
      <c r="F48" s="99">
        <f>F18+F20+F22+F24+F26+F28+F30+F32+F34+F36+F38+F40+F42+F44+F46</f>
        <v>0</v>
      </c>
      <c r="G48" s="99">
        <f t="shared" si="2"/>
        <v>0</v>
      </c>
      <c r="H48" s="99">
        <f t="shared" si="2"/>
        <v>0</v>
      </c>
      <c r="I48" s="99">
        <f t="shared" si="2"/>
        <v>0</v>
      </c>
      <c r="J48" s="34"/>
      <c r="K48" s="32"/>
      <c r="L48" s="32"/>
      <c r="M48" s="32"/>
      <c r="N48" s="32"/>
    </row>
    <row r="49" spans="1:37" s="79" customFormat="1" ht="20.25" customHeight="1">
      <c r="A49" s="174" t="s">
        <v>5</v>
      </c>
      <c r="B49" s="329" t="s">
        <v>4</v>
      </c>
      <c r="C49" s="324"/>
      <c r="D49" s="324"/>
      <c r="E49" s="330" t="s">
        <v>3</v>
      </c>
      <c r="F49" s="324"/>
      <c r="G49" s="324"/>
      <c r="H49" s="324"/>
      <c r="I49" s="175"/>
      <c r="J49" s="323" t="s">
        <v>2</v>
      </c>
      <c r="K49" s="324"/>
      <c r="L49" s="324"/>
      <c r="M49" s="324"/>
      <c r="N49" s="324"/>
      <c r="O49" s="176"/>
      <c r="AE49" s="176"/>
      <c r="AF49" s="176"/>
      <c r="AG49" s="176"/>
      <c r="AH49" s="176"/>
      <c r="AI49" s="176"/>
      <c r="AJ49" s="176"/>
      <c r="AK49" s="176"/>
    </row>
    <row r="50" spans="1:37" ht="57.75" customHeight="1">
      <c r="A50" s="317" t="s">
        <v>143</v>
      </c>
      <c r="B50" s="309" t="s">
        <v>158</v>
      </c>
      <c r="C50" s="310"/>
      <c r="D50" s="311"/>
      <c r="E50" s="312" t="s">
        <v>157</v>
      </c>
      <c r="F50" s="313"/>
      <c r="G50" s="313"/>
      <c r="H50" s="97" t="s">
        <v>1</v>
      </c>
      <c r="I50" s="96">
        <v>5</v>
      </c>
      <c r="J50" s="314" t="s">
        <v>484</v>
      </c>
      <c r="K50" s="315"/>
      <c r="L50" s="315"/>
      <c r="M50" s="315"/>
      <c r="N50" s="315"/>
      <c r="O50" s="64"/>
      <c r="AE50" s="64"/>
      <c r="AF50" s="64"/>
      <c r="AG50" s="64"/>
      <c r="AH50" s="64"/>
      <c r="AI50" s="64"/>
      <c r="AJ50" s="64"/>
      <c r="AK50" s="64"/>
    </row>
    <row r="51" spans="1:37" ht="57.75" customHeight="1">
      <c r="A51" s="317"/>
      <c r="B51" s="311"/>
      <c r="C51" s="311"/>
      <c r="D51" s="311"/>
      <c r="E51" s="313"/>
      <c r="F51" s="313"/>
      <c r="G51" s="313"/>
      <c r="H51" s="97" t="s">
        <v>0</v>
      </c>
      <c r="I51" s="96">
        <v>0</v>
      </c>
      <c r="J51" s="315"/>
      <c r="K51" s="316"/>
      <c r="L51" s="316"/>
      <c r="M51" s="316"/>
      <c r="N51" s="315"/>
      <c r="O51" s="64"/>
      <c r="AE51" s="64"/>
      <c r="AF51" s="64"/>
      <c r="AG51" s="64"/>
      <c r="AH51" s="64"/>
      <c r="AI51" s="64"/>
      <c r="AJ51" s="64"/>
      <c r="AK51" s="64"/>
    </row>
    <row r="52" spans="1:37" ht="23.25" customHeight="1">
      <c r="A52" s="317" t="s">
        <v>143</v>
      </c>
      <c r="B52" s="309" t="s">
        <v>156</v>
      </c>
      <c r="C52" s="311"/>
      <c r="D52" s="311"/>
      <c r="E52" s="312" t="s">
        <v>155</v>
      </c>
      <c r="F52" s="313"/>
      <c r="G52" s="313"/>
      <c r="H52" s="97" t="s">
        <v>1</v>
      </c>
      <c r="I52" s="98">
        <v>1</v>
      </c>
      <c r="J52" s="315"/>
      <c r="K52" s="316"/>
      <c r="L52" s="316"/>
      <c r="M52" s="316"/>
      <c r="N52" s="315"/>
      <c r="O52" s="64"/>
      <c r="AE52" s="64"/>
      <c r="AF52" s="64"/>
      <c r="AG52" s="64"/>
      <c r="AH52" s="64"/>
      <c r="AI52" s="64"/>
      <c r="AJ52" s="64"/>
      <c r="AK52" s="64"/>
    </row>
    <row r="53" spans="1:37" ht="25.5" customHeight="1">
      <c r="A53" s="317"/>
      <c r="B53" s="311"/>
      <c r="C53" s="311"/>
      <c r="D53" s="311"/>
      <c r="E53" s="313"/>
      <c r="F53" s="313"/>
      <c r="G53" s="313"/>
      <c r="H53" s="97" t="s">
        <v>0</v>
      </c>
      <c r="I53" s="98">
        <v>0</v>
      </c>
      <c r="J53" s="315"/>
      <c r="K53" s="316"/>
      <c r="L53" s="316"/>
      <c r="M53" s="316"/>
      <c r="N53" s="315"/>
      <c r="O53" s="64"/>
      <c r="AE53" s="64"/>
      <c r="AF53" s="64"/>
      <c r="AG53" s="64"/>
      <c r="AH53" s="64"/>
      <c r="AI53" s="64"/>
      <c r="AJ53" s="64"/>
      <c r="AK53" s="64"/>
    </row>
    <row r="54" spans="1:37" ht="35.25" customHeight="1">
      <c r="A54" s="317" t="s">
        <v>143</v>
      </c>
      <c r="B54" s="309" t="s">
        <v>154</v>
      </c>
      <c r="C54" s="311"/>
      <c r="D54" s="311"/>
      <c r="E54" s="312" t="s">
        <v>153</v>
      </c>
      <c r="F54" s="313"/>
      <c r="G54" s="313"/>
      <c r="H54" s="97" t="s">
        <v>1</v>
      </c>
      <c r="I54" s="96">
        <v>40</v>
      </c>
      <c r="J54" s="315"/>
      <c r="K54" s="316"/>
      <c r="L54" s="316"/>
      <c r="M54" s="316"/>
      <c r="N54" s="315"/>
      <c r="O54" s="64"/>
      <c r="AE54" s="64"/>
      <c r="AF54" s="64"/>
      <c r="AG54" s="64"/>
      <c r="AH54" s="64"/>
      <c r="AI54" s="64"/>
      <c r="AJ54" s="64"/>
      <c r="AK54" s="64"/>
    </row>
    <row r="55" spans="1:37" ht="35.25" customHeight="1">
      <c r="A55" s="317"/>
      <c r="B55" s="311"/>
      <c r="C55" s="311"/>
      <c r="D55" s="311"/>
      <c r="E55" s="313"/>
      <c r="F55" s="313"/>
      <c r="G55" s="313"/>
      <c r="H55" s="97" t="s">
        <v>0</v>
      </c>
      <c r="I55" s="96">
        <v>0</v>
      </c>
      <c r="J55" s="315"/>
      <c r="K55" s="316"/>
      <c r="L55" s="316"/>
      <c r="M55" s="316"/>
      <c r="N55" s="315"/>
      <c r="O55" s="64"/>
      <c r="AE55" s="64"/>
      <c r="AF55" s="64"/>
      <c r="AG55" s="64"/>
      <c r="AH55" s="64"/>
      <c r="AI55" s="64"/>
      <c r="AJ55" s="64"/>
      <c r="AK55" s="64"/>
    </row>
    <row r="56" spans="1:37" ht="35.25" customHeight="1">
      <c r="A56" s="317" t="s">
        <v>143</v>
      </c>
      <c r="B56" s="309" t="s">
        <v>152</v>
      </c>
      <c r="C56" s="310"/>
      <c r="D56" s="311"/>
      <c r="E56" s="312" t="s">
        <v>34</v>
      </c>
      <c r="F56" s="313"/>
      <c r="G56" s="313"/>
      <c r="H56" s="97" t="s">
        <v>1</v>
      </c>
      <c r="I56" s="98">
        <v>1</v>
      </c>
      <c r="J56" s="315"/>
      <c r="K56" s="316"/>
      <c r="L56" s="316"/>
      <c r="M56" s="316"/>
      <c r="N56" s="315"/>
    </row>
    <row r="57" spans="1:37" ht="50.25" customHeight="1">
      <c r="A57" s="317"/>
      <c r="B57" s="311"/>
      <c r="C57" s="311"/>
      <c r="D57" s="311"/>
      <c r="E57" s="313"/>
      <c r="F57" s="313"/>
      <c r="G57" s="313"/>
      <c r="H57" s="97" t="s">
        <v>0</v>
      </c>
      <c r="I57" s="98">
        <v>0</v>
      </c>
      <c r="J57" s="315"/>
      <c r="K57" s="316"/>
      <c r="L57" s="316"/>
      <c r="M57" s="316"/>
      <c r="N57" s="315"/>
    </row>
    <row r="58" spans="1:37" ht="35.25" customHeight="1">
      <c r="A58" s="317" t="s">
        <v>143</v>
      </c>
      <c r="B58" s="314" t="s">
        <v>151</v>
      </c>
      <c r="C58" s="310"/>
      <c r="D58" s="311"/>
      <c r="E58" s="318" t="s">
        <v>34</v>
      </c>
      <c r="F58" s="318"/>
      <c r="G58" s="318"/>
      <c r="H58" s="97" t="s">
        <v>1</v>
      </c>
      <c r="I58" s="96">
        <v>1</v>
      </c>
      <c r="J58" s="315"/>
      <c r="K58" s="316"/>
      <c r="L58" s="316"/>
      <c r="M58" s="316"/>
      <c r="N58" s="315"/>
    </row>
    <row r="59" spans="1:37" ht="24.75" customHeight="1">
      <c r="A59" s="317"/>
      <c r="B59" s="311"/>
      <c r="C59" s="311"/>
      <c r="D59" s="311"/>
      <c r="E59" s="318"/>
      <c r="F59" s="318"/>
      <c r="G59" s="318"/>
      <c r="H59" s="97" t="s">
        <v>0</v>
      </c>
      <c r="I59" s="96">
        <v>0</v>
      </c>
      <c r="J59" s="315"/>
      <c r="K59" s="316"/>
      <c r="L59" s="316"/>
      <c r="M59" s="316"/>
      <c r="N59" s="315"/>
    </row>
    <row r="60" spans="1:37" ht="35.25" customHeight="1">
      <c r="A60" s="317" t="s">
        <v>143</v>
      </c>
      <c r="B60" s="309" t="s">
        <v>150</v>
      </c>
      <c r="C60" s="310"/>
      <c r="D60" s="311"/>
      <c r="E60" s="312" t="s">
        <v>149</v>
      </c>
      <c r="F60" s="313"/>
      <c r="G60" s="313"/>
      <c r="H60" s="97" t="s">
        <v>1</v>
      </c>
      <c r="I60" s="96">
        <v>1</v>
      </c>
      <c r="J60" s="315"/>
      <c r="K60" s="316"/>
      <c r="L60" s="316"/>
      <c r="M60" s="316"/>
      <c r="N60" s="315"/>
    </row>
    <row r="61" spans="1:37" ht="20.25" customHeight="1">
      <c r="A61" s="317"/>
      <c r="B61" s="311"/>
      <c r="C61" s="311"/>
      <c r="D61" s="311"/>
      <c r="E61" s="313"/>
      <c r="F61" s="313"/>
      <c r="G61" s="313"/>
      <c r="H61" s="97" t="s">
        <v>0</v>
      </c>
      <c r="I61" s="96">
        <v>0</v>
      </c>
      <c r="J61" s="315"/>
      <c r="K61" s="316"/>
      <c r="L61" s="316"/>
      <c r="M61" s="316"/>
      <c r="N61" s="315"/>
    </row>
    <row r="62" spans="1:37" ht="35.25" customHeight="1">
      <c r="A62" s="317" t="s">
        <v>143</v>
      </c>
      <c r="B62" s="309" t="s">
        <v>148</v>
      </c>
      <c r="C62" s="310"/>
      <c r="D62" s="311"/>
      <c r="E62" s="312" t="s">
        <v>147</v>
      </c>
      <c r="F62" s="313"/>
      <c r="G62" s="313"/>
      <c r="H62" s="97" t="s">
        <v>1</v>
      </c>
      <c r="I62" s="96">
        <v>1</v>
      </c>
      <c r="J62" s="315"/>
      <c r="K62" s="316"/>
      <c r="L62" s="316"/>
      <c r="M62" s="316"/>
      <c r="N62" s="315"/>
    </row>
    <row r="63" spans="1:37" ht="35.25" customHeight="1">
      <c r="A63" s="317"/>
      <c r="B63" s="311"/>
      <c r="C63" s="311"/>
      <c r="D63" s="311"/>
      <c r="E63" s="313"/>
      <c r="F63" s="313"/>
      <c r="G63" s="313"/>
      <c r="H63" s="97" t="s">
        <v>0</v>
      </c>
      <c r="I63" s="96">
        <v>0</v>
      </c>
      <c r="J63" s="315"/>
      <c r="K63" s="316"/>
      <c r="L63" s="316"/>
      <c r="M63" s="316"/>
      <c r="N63" s="315"/>
    </row>
    <row r="64" spans="1:37" ht="35.25" customHeight="1">
      <c r="A64" s="317" t="s">
        <v>143</v>
      </c>
      <c r="B64" s="309" t="s">
        <v>146</v>
      </c>
      <c r="C64" s="310"/>
      <c r="D64" s="311"/>
      <c r="E64" s="318" t="s">
        <v>36</v>
      </c>
      <c r="F64" s="318"/>
      <c r="G64" s="318"/>
      <c r="H64" s="97" t="s">
        <v>1</v>
      </c>
      <c r="I64" s="96">
        <v>1</v>
      </c>
      <c r="J64" s="315"/>
      <c r="K64" s="316"/>
      <c r="L64" s="316"/>
      <c r="M64" s="316"/>
      <c r="N64" s="315"/>
    </row>
    <row r="65" spans="1:14" ht="35.25" customHeight="1">
      <c r="A65" s="317"/>
      <c r="B65" s="311"/>
      <c r="C65" s="311"/>
      <c r="D65" s="311"/>
      <c r="E65" s="318"/>
      <c r="F65" s="318"/>
      <c r="G65" s="318"/>
      <c r="H65" s="97" t="s">
        <v>0</v>
      </c>
      <c r="I65" s="96">
        <v>0</v>
      </c>
      <c r="J65" s="315"/>
      <c r="K65" s="316"/>
      <c r="L65" s="316"/>
      <c r="M65" s="316"/>
      <c r="N65" s="315"/>
    </row>
    <row r="66" spans="1:14" ht="35.25" customHeight="1">
      <c r="A66" s="317" t="s">
        <v>143</v>
      </c>
      <c r="B66" s="309" t="s">
        <v>145</v>
      </c>
      <c r="C66" s="310"/>
      <c r="D66" s="311"/>
      <c r="E66" s="318" t="s">
        <v>144</v>
      </c>
      <c r="F66" s="318"/>
      <c r="G66" s="318"/>
      <c r="H66" s="97" t="s">
        <v>1</v>
      </c>
      <c r="I66" s="96">
        <v>45</v>
      </c>
      <c r="J66" s="315"/>
      <c r="K66" s="316"/>
      <c r="L66" s="316"/>
      <c r="M66" s="316"/>
      <c r="N66" s="315"/>
    </row>
    <row r="67" spans="1:14" ht="35.25" customHeight="1">
      <c r="A67" s="317"/>
      <c r="B67" s="311"/>
      <c r="C67" s="311"/>
      <c r="D67" s="311"/>
      <c r="E67" s="318"/>
      <c r="F67" s="318"/>
      <c r="G67" s="318"/>
      <c r="H67" s="97" t="s">
        <v>0</v>
      </c>
      <c r="I67" s="96">
        <v>0</v>
      </c>
      <c r="J67" s="315"/>
      <c r="K67" s="316"/>
      <c r="L67" s="316"/>
      <c r="M67" s="316"/>
      <c r="N67" s="315"/>
    </row>
    <row r="68" spans="1:14" ht="35.25" customHeight="1">
      <c r="A68" s="317" t="s">
        <v>143</v>
      </c>
      <c r="B68" s="309" t="s">
        <v>142</v>
      </c>
      <c r="C68" s="310"/>
      <c r="D68" s="311"/>
      <c r="E68" s="312" t="s">
        <v>141</v>
      </c>
      <c r="F68" s="312"/>
      <c r="G68" s="312"/>
      <c r="H68" s="97" t="s">
        <v>1</v>
      </c>
      <c r="I68" s="96">
        <v>50</v>
      </c>
      <c r="J68" s="315"/>
      <c r="K68" s="316"/>
      <c r="L68" s="316"/>
      <c r="M68" s="316"/>
      <c r="N68" s="315"/>
    </row>
    <row r="69" spans="1:14" ht="50.25" customHeight="1">
      <c r="A69" s="317"/>
      <c r="B69" s="311"/>
      <c r="C69" s="311"/>
      <c r="D69" s="311"/>
      <c r="E69" s="312"/>
      <c r="F69" s="312"/>
      <c r="G69" s="312"/>
      <c r="H69" s="97" t="s">
        <v>0</v>
      </c>
      <c r="I69" s="96">
        <v>0</v>
      </c>
      <c r="J69" s="315"/>
      <c r="K69" s="316"/>
      <c r="L69" s="316"/>
      <c r="M69" s="316"/>
      <c r="N69" s="315"/>
    </row>
    <row r="70" spans="1:14" ht="35.25" customHeight="1">
      <c r="A70" s="319" t="s">
        <v>322</v>
      </c>
      <c r="B70" s="320"/>
      <c r="C70" s="320"/>
      <c r="D70" s="320"/>
      <c r="E70" s="320"/>
      <c r="F70" s="320"/>
      <c r="G70" s="320"/>
      <c r="H70" s="320"/>
      <c r="I70" s="320"/>
      <c r="J70" s="315"/>
      <c r="K70" s="316"/>
      <c r="L70" s="316"/>
      <c r="M70" s="316"/>
      <c r="N70" s="315"/>
    </row>
    <row r="71" spans="1:14" ht="35.25" customHeight="1">
      <c r="A71" s="308" t="s">
        <v>329</v>
      </c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8"/>
    </row>
    <row r="72" spans="1:14" ht="35.25" customHeight="1"/>
    <row r="73" spans="1:14" ht="35.25" customHeight="1"/>
    <row r="76" spans="1:14" ht="47.25" customHeight="1"/>
    <row r="77" spans="1:14" ht="53.25" customHeight="1"/>
    <row r="78" spans="1:14" ht="53.25" customHeight="1"/>
    <row r="79" spans="1:14" ht="29.25" customHeight="1"/>
    <row r="80" spans="1:14" ht="29.25" customHeight="1"/>
    <row r="81" ht="38.25" customHeight="1"/>
    <row r="82" ht="38.25" customHeight="1"/>
    <row r="83" ht="27.75" customHeight="1"/>
    <row r="84" ht="27.75" customHeight="1"/>
  </sheetData>
  <mergeCells count="178">
    <mergeCell ref="A43:A44"/>
    <mergeCell ref="C43:C44"/>
    <mergeCell ref="J43:J44"/>
    <mergeCell ref="K43:K44"/>
    <mergeCell ref="L43:L44"/>
    <mergeCell ref="M43:M44"/>
    <mergeCell ref="N43:N44"/>
    <mergeCell ref="N35:N36"/>
    <mergeCell ref="J33:J34"/>
    <mergeCell ref="K33:K34"/>
    <mergeCell ref="L33:L34"/>
    <mergeCell ref="J35:J36"/>
    <mergeCell ref="K35:K36"/>
    <mergeCell ref="L35:L36"/>
    <mergeCell ref="M35:M36"/>
    <mergeCell ref="J39:J40"/>
    <mergeCell ref="K39:K40"/>
    <mergeCell ref="L39:L40"/>
    <mergeCell ref="J37:J38"/>
    <mergeCell ref="J41:J42"/>
    <mergeCell ref="K41:K42"/>
    <mergeCell ref="L41:L42"/>
    <mergeCell ref="M41:M42"/>
    <mergeCell ref="N41:N42"/>
    <mergeCell ref="A41:A42"/>
    <mergeCell ref="C41:C42"/>
    <mergeCell ref="N37:N38"/>
    <mergeCell ref="N39:N40"/>
    <mergeCell ref="M39:M40"/>
    <mergeCell ref="K37:K38"/>
    <mergeCell ref="L37:L38"/>
    <mergeCell ref="M37:M38"/>
    <mergeCell ref="C25:C26"/>
    <mergeCell ref="L25:L26"/>
    <mergeCell ref="M25:M26"/>
    <mergeCell ref="C29:C30"/>
    <mergeCell ref="J31:J32"/>
    <mergeCell ref="K31:K32"/>
    <mergeCell ref="C33:C34"/>
    <mergeCell ref="C21:C22"/>
    <mergeCell ref="J29:J30"/>
    <mergeCell ref="K29:K30"/>
    <mergeCell ref="K23:K24"/>
    <mergeCell ref="L23:L24"/>
    <mergeCell ref="M23:M24"/>
    <mergeCell ref="J23:J24"/>
    <mergeCell ref="J25:J26"/>
    <mergeCell ref="K25:K26"/>
    <mergeCell ref="J27:J28"/>
    <mergeCell ref="K27:K28"/>
    <mergeCell ref="L27:L28"/>
    <mergeCell ref="L17:L18"/>
    <mergeCell ref="M17:M18"/>
    <mergeCell ref="M15:M16"/>
    <mergeCell ref="N15:N16"/>
    <mergeCell ref="N21:N22"/>
    <mergeCell ref="N25:N26"/>
    <mergeCell ref="M33:M34"/>
    <mergeCell ref="N33:N34"/>
    <mergeCell ref="N17:N18"/>
    <mergeCell ref="M27:M28"/>
    <mergeCell ref="N27:N28"/>
    <mergeCell ref="N23:N24"/>
    <mergeCell ref="L31:L32"/>
    <mergeCell ref="L21:L22"/>
    <mergeCell ref="M21:M22"/>
    <mergeCell ref="L29:L30"/>
    <mergeCell ref="M29:M30"/>
    <mergeCell ref="M31:M32"/>
    <mergeCell ref="B10:F10"/>
    <mergeCell ref="K10:M10"/>
    <mergeCell ref="B12:F12"/>
    <mergeCell ref="B14:B16"/>
    <mergeCell ref="N31:N32"/>
    <mergeCell ref="J21:J22"/>
    <mergeCell ref="K21:K22"/>
    <mergeCell ref="B11:F11"/>
    <mergeCell ref="A13:F13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N29:N30"/>
    <mergeCell ref="L15:L16"/>
    <mergeCell ref="C14:C16"/>
    <mergeCell ref="D14:D16"/>
    <mergeCell ref="A1:A4"/>
    <mergeCell ref="B1:H2"/>
    <mergeCell ref="I1:L1"/>
    <mergeCell ref="M1:N4"/>
    <mergeCell ref="I2:L2"/>
    <mergeCell ref="K11:M11"/>
    <mergeCell ref="J14:K15"/>
    <mergeCell ref="L14:N14"/>
    <mergeCell ref="B3:H4"/>
    <mergeCell ref="I3:L3"/>
    <mergeCell ref="I4:L4"/>
    <mergeCell ref="A14:A16"/>
    <mergeCell ref="E14:E16"/>
    <mergeCell ref="F14:I15"/>
    <mergeCell ref="A5:N5"/>
    <mergeCell ref="A6:N6"/>
    <mergeCell ref="K12:M12"/>
    <mergeCell ref="K13:M13"/>
    <mergeCell ref="B7:N7"/>
    <mergeCell ref="B8:F8"/>
    <mergeCell ref="G8:I13"/>
    <mergeCell ref="J8:N8"/>
    <mergeCell ref="B9:F9"/>
    <mergeCell ref="K9:M9"/>
    <mergeCell ref="A23:A24"/>
    <mergeCell ref="A27:A28"/>
    <mergeCell ref="A25:A26"/>
    <mergeCell ref="A29:A30"/>
    <mergeCell ref="A35:A36"/>
    <mergeCell ref="C35:C36"/>
    <mergeCell ref="A37:A38"/>
    <mergeCell ref="C37:C38"/>
    <mergeCell ref="A39:A40"/>
    <mergeCell ref="C39:C40"/>
    <mergeCell ref="C27:C28"/>
    <mergeCell ref="A31:A32"/>
    <mergeCell ref="C31:C32"/>
    <mergeCell ref="A21:A22"/>
    <mergeCell ref="A66:A67"/>
    <mergeCell ref="B66:D67"/>
    <mergeCell ref="E66:G67"/>
    <mergeCell ref="J45:J46"/>
    <mergeCell ref="A68:A69"/>
    <mergeCell ref="B68:D69"/>
    <mergeCell ref="E68:G69"/>
    <mergeCell ref="E60:G61"/>
    <mergeCell ref="A62:A63"/>
    <mergeCell ref="J49:N49"/>
    <mergeCell ref="A50:A51"/>
    <mergeCell ref="A47:A48"/>
    <mergeCell ref="C47:C48"/>
    <mergeCell ref="K45:K46"/>
    <mergeCell ref="L45:L46"/>
    <mergeCell ref="M45:M46"/>
    <mergeCell ref="N45:N46"/>
    <mergeCell ref="B49:D49"/>
    <mergeCell ref="E49:H49"/>
    <mergeCell ref="A45:A46"/>
    <mergeCell ref="C45:C46"/>
    <mergeCell ref="A33:A34"/>
    <mergeCell ref="C23:C24"/>
    <mergeCell ref="A71:N71"/>
    <mergeCell ref="B50:D51"/>
    <mergeCell ref="E50:G51"/>
    <mergeCell ref="J50:N70"/>
    <mergeCell ref="A52:A53"/>
    <mergeCell ref="B52:D53"/>
    <mergeCell ref="E52:G53"/>
    <mergeCell ref="A54:A55"/>
    <mergeCell ref="B54:D55"/>
    <mergeCell ref="E54:G55"/>
    <mergeCell ref="A56:A57"/>
    <mergeCell ref="B56:D57"/>
    <mergeCell ref="E56:G57"/>
    <mergeCell ref="A58:A59"/>
    <mergeCell ref="B58:D59"/>
    <mergeCell ref="E58:G59"/>
    <mergeCell ref="A70:I70"/>
    <mergeCell ref="A60:A61"/>
    <mergeCell ref="B60:D61"/>
    <mergeCell ref="B62:D63"/>
    <mergeCell ref="E62:G63"/>
    <mergeCell ref="A64:A65"/>
    <mergeCell ref="B64:D65"/>
    <mergeCell ref="E64:G65"/>
  </mergeCells>
  <pageMargins left="0.31496062992125984" right="0.31496062992125984" top="0.74803149606299213" bottom="0.74803149606299213" header="0.31496062992125984" footer="0.31496062992125984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8673" r:id="rId4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3" r:id="rId4"/>
      </mc:Fallback>
    </mc:AlternateContent>
    <mc:AlternateContent xmlns:mc="http://schemas.openxmlformats.org/markup-compatibility/2006">
      <mc:Choice Requires="x14">
        <oleObject shapeId="28674" r:id="rId6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4" r:id="rId6"/>
      </mc:Fallback>
    </mc:AlternateContent>
    <mc:AlternateContent xmlns:mc="http://schemas.openxmlformats.org/markup-compatibility/2006">
      <mc:Choice Requires="x14">
        <oleObject shapeId="28675" r:id="rId7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5" r:id="rId7"/>
      </mc:Fallback>
    </mc:AlternateContent>
    <mc:AlternateContent xmlns:mc="http://schemas.openxmlformats.org/markup-compatibility/2006">
      <mc:Choice Requires="x14">
        <oleObject shapeId="28676" r:id="rId8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6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8"/>
  <sheetViews>
    <sheetView workbookViewId="0">
      <selection activeCell="C4" sqref="C4"/>
    </sheetView>
  </sheetViews>
  <sheetFormatPr baseColWidth="10" defaultRowHeight="15.75"/>
  <cols>
    <col min="1" max="1" width="11.42578125" style="260"/>
    <col min="2" max="2" width="11.140625" style="260" customWidth="1"/>
    <col min="3" max="3" width="76" style="262" customWidth="1"/>
    <col min="4" max="4" width="22.7109375" style="261" customWidth="1"/>
    <col min="5" max="16384" width="11.42578125" style="260"/>
  </cols>
  <sheetData>
    <row r="1" spans="2:4" ht="31.5">
      <c r="B1" s="277" t="s">
        <v>483</v>
      </c>
      <c r="C1" s="277" t="s">
        <v>482</v>
      </c>
      <c r="D1" s="276" t="s">
        <v>481</v>
      </c>
    </row>
    <row r="2" spans="2:4" ht="78.75">
      <c r="B2" s="269">
        <v>52</v>
      </c>
      <c r="C2" s="265" t="s">
        <v>480</v>
      </c>
      <c r="D2" s="264">
        <v>29750000</v>
      </c>
    </row>
    <row r="3" spans="2:4" ht="47.25">
      <c r="B3" s="266">
        <v>95</v>
      </c>
      <c r="C3" s="265" t="s">
        <v>479</v>
      </c>
      <c r="D3" s="264">
        <v>17850000</v>
      </c>
    </row>
    <row r="4" spans="2:4" ht="63">
      <c r="B4" s="266">
        <v>96</v>
      </c>
      <c r="C4" s="265" t="s">
        <v>478</v>
      </c>
      <c r="D4" s="264">
        <v>44450000</v>
      </c>
    </row>
    <row r="5" spans="2:4" ht="63">
      <c r="B5" s="266">
        <v>220</v>
      </c>
      <c r="C5" s="265" t="s">
        <v>477</v>
      </c>
      <c r="D5" s="264">
        <v>25200000</v>
      </c>
    </row>
    <row r="6" spans="2:4" ht="47.25">
      <c r="B6" s="266">
        <v>221</v>
      </c>
      <c r="C6" s="265" t="s">
        <v>476</v>
      </c>
      <c r="D6" s="264">
        <v>22400000</v>
      </c>
    </row>
    <row r="7" spans="2:4" ht="47.25">
      <c r="B7" s="266">
        <v>222</v>
      </c>
      <c r="C7" s="265" t="s">
        <v>475</v>
      </c>
      <c r="D7" s="264">
        <v>22400000</v>
      </c>
    </row>
    <row r="8" spans="2:4" ht="78.75">
      <c r="B8" s="266">
        <v>223</v>
      </c>
      <c r="C8" s="268" t="s">
        <v>474</v>
      </c>
      <c r="D8" s="264">
        <v>44450000</v>
      </c>
    </row>
    <row r="9" spans="2:4" ht="78.75">
      <c r="B9" s="266">
        <v>423</v>
      </c>
      <c r="C9" s="265" t="s">
        <v>473</v>
      </c>
      <c r="D9" s="264">
        <v>17850000</v>
      </c>
    </row>
    <row r="10" spans="2:4" ht="63">
      <c r="B10" s="266">
        <v>424</v>
      </c>
      <c r="C10" s="265" t="s">
        <v>472</v>
      </c>
      <c r="D10" s="264">
        <v>20300000</v>
      </c>
    </row>
    <row r="11" spans="2:4" ht="47.25">
      <c r="B11" s="266">
        <v>462</v>
      </c>
      <c r="C11" s="265" t="s">
        <v>471</v>
      </c>
      <c r="D11" s="264">
        <v>17850000</v>
      </c>
    </row>
    <row r="12" spans="2:4" ht="94.5">
      <c r="B12" s="266">
        <v>463</v>
      </c>
      <c r="C12" s="265" t="s">
        <v>470</v>
      </c>
      <c r="D12" s="264">
        <v>29750000</v>
      </c>
    </row>
    <row r="13" spans="2:4" ht="63">
      <c r="B13" s="266">
        <v>492</v>
      </c>
      <c r="C13" s="265" t="s">
        <v>469</v>
      </c>
      <c r="D13" s="264">
        <v>1900000000</v>
      </c>
    </row>
    <row r="14" spans="2:4" ht="47.25">
      <c r="B14" s="266">
        <v>505</v>
      </c>
      <c r="C14" s="265" t="s">
        <v>468</v>
      </c>
      <c r="D14" s="264">
        <v>17850000</v>
      </c>
    </row>
    <row r="15" spans="2:4" ht="63">
      <c r="B15" s="266">
        <v>506</v>
      </c>
      <c r="C15" s="268" t="s">
        <v>467</v>
      </c>
      <c r="D15" s="264">
        <v>17850000</v>
      </c>
    </row>
    <row r="16" spans="2:4" ht="47.25">
      <c r="B16" s="266">
        <v>507</v>
      </c>
      <c r="C16" s="265" t="s">
        <v>466</v>
      </c>
      <c r="D16" s="264">
        <v>14329000</v>
      </c>
    </row>
    <row r="17" spans="2:4" ht="47.25">
      <c r="B17" s="266">
        <v>508</v>
      </c>
      <c r="C17" s="265" t="s">
        <v>465</v>
      </c>
      <c r="D17" s="264">
        <v>14329000</v>
      </c>
    </row>
    <row r="18" spans="2:4" ht="47.25">
      <c r="B18" s="266">
        <v>509</v>
      </c>
      <c r="C18" s="268" t="s">
        <v>464</v>
      </c>
      <c r="D18" s="264">
        <v>14329000</v>
      </c>
    </row>
    <row r="19" spans="2:4" ht="47.25">
      <c r="B19" s="266">
        <v>510</v>
      </c>
      <c r="C19" s="265" t="s">
        <v>463</v>
      </c>
      <c r="D19" s="264">
        <v>14329000</v>
      </c>
    </row>
    <row r="20" spans="2:4" ht="47.25">
      <c r="B20" s="266">
        <v>525</v>
      </c>
      <c r="C20" s="265" t="s">
        <v>462</v>
      </c>
      <c r="D20" s="264">
        <v>14329000</v>
      </c>
    </row>
    <row r="21" spans="2:4" ht="78.75">
      <c r="B21" s="269">
        <v>526</v>
      </c>
      <c r="C21" s="265" t="s">
        <v>461</v>
      </c>
      <c r="D21" s="264">
        <v>25200000</v>
      </c>
    </row>
    <row r="22" spans="2:4" ht="94.5">
      <c r="B22" s="266">
        <v>527</v>
      </c>
      <c r="C22" s="265" t="s">
        <v>460</v>
      </c>
      <c r="D22" s="264">
        <v>17850000</v>
      </c>
    </row>
    <row r="23" spans="2:4" ht="63">
      <c r="B23" s="266">
        <v>615</v>
      </c>
      <c r="C23" s="265" t="s">
        <v>459</v>
      </c>
      <c r="D23" s="264">
        <v>20300000</v>
      </c>
    </row>
    <row r="24" spans="2:4" ht="63">
      <c r="B24" s="266">
        <v>616</v>
      </c>
      <c r="C24" s="265" t="s">
        <v>458</v>
      </c>
      <c r="D24" s="264">
        <v>37100000</v>
      </c>
    </row>
    <row r="25" spans="2:4" ht="78.75">
      <c r="B25" s="266">
        <v>619</v>
      </c>
      <c r="C25" s="265" t="s">
        <v>457</v>
      </c>
      <c r="D25" s="270">
        <v>12271000</v>
      </c>
    </row>
    <row r="26" spans="2:4" ht="63">
      <c r="B26" s="266">
        <v>620</v>
      </c>
      <c r="C26" s="265" t="s">
        <v>456</v>
      </c>
      <c r="D26" s="264">
        <v>25200000</v>
      </c>
    </row>
    <row r="27" spans="2:4" ht="47.25">
      <c r="B27" s="266">
        <v>692</v>
      </c>
      <c r="C27" s="268" t="s">
        <v>455</v>
      </c>
      <c r="D27" s="264">
        <v>21315000</v>
      </c>
    </row>
    <row r="28" spans="2:4" ht="63">
      <c r="B28" s="266">
        <v>693</v>
      </c>
      <c r="C28" s="265" t="s">
        <v>454</v>
      </c>
      <c r="D28" s="264">
        <v>20300000</v>
      </c>
    </row>
    <row r="29" spans="2:4" ht="78.75">
      <c r="B29" s="266">
        <v>694</v>
      </c>
      <c r="C29" s="265" t="s">
        <v>453</v>
      </c>
      <c r="D29" s="264">
        <v>21600000</v>
      </c>
    </row>
    <row r="30" spans="2:4" ht="47.25">
      <c r="B30" s="275">
        <v>695</v>
      </c>
      <c r="C30" s="274" t="s">
        <v>452</v>
      </c>
      <c r="D30" s="273">
        <v>17850000</v>
      </c>
    </row>
    <row r="31" spans="2:4" ht="78.75">
      <c r="B31" s="266">
        <v>770</v>
      </c>
      <c r="C31" s="265" t="s">
        <v>451</v>
      </c>
      <c r="D31" s="264">
        <v>29750000</v>
      </c>
    </row>
    <row r="32" spans="2:4" ht="78.75">
      <c r="B32" s="275">
        <v>775</v>
      </c>
      <c r="C32" s="274" t="s">
        <v>450</v>
      </c>
      <c r="D32" s="273">
        <v>28500000</v>
      </c>
    </row>
    <row r="33" spans="2:4" ht="31.5">
      <c r="B33" s="266">
        <v>798</v>
      </c>
      <c r="C33" s="265" t="s">
        <v>449</v>
      </c>
      <c r="D33" s="272">
        <v>5903589</v>
      </c>
    </row>
    <row r="34" spans="2:4" ht="78.75">
      <c r="B34" s="266">
        <v>848</v>
      </c>
      <c r="C34" s="265" t="s">
        <v>448</v>
      </c>
      <c r="D34" s="271">
        <v>20300000</v>
      </c>
    </row>
    <row r="35" spans="2:4" ht="47.25">
      <c r="B35" s="266">
        <v>849</v>
      </c>
      <c r="C35" s="265" t="s">
        <v>447</v>
      </c>
      <c r="D35" s="264">
        <v>28500000</v>
      </c>
    </row>
    <row r="36" spans="2:4" ht="78.75">
      <c r="B36" s="266">
        <v>850</v>
      </c>
      <c r="C36" s="265" t="s">
        <v>446</v>
      </c>
      <c r="D36" s="264">
        <v>12271000</v>
      </c>
    </row>
    <row r="37" spans="2:4" ht="63">
      <c r="B37" s="266">
        <v>853</v>
      </c>
      <c r="C37" s="265" t="s">
        <v>445</v>
      </c>
      <c r="D37" s="264">
        <v>12271000</v>
      </c>
    </row>
    <row r="38" spans="2:4" ht="78.75">
      <c r="B38" s="266">
        <v>854</v>
      </c>
      <c r="C38" s="265" t="s">
        <v>444</v>
      </c>
      <c r="D38" s="264">
        <v>25200000</v>
      </c>
    </row>
    <row r="39" spans="2:4" ht="63">
      <c r="B39" s="266">
        <v>857</v>
      </c>
      <c r="C39" s="265" t="s">
        <v>443</v>
      </c>
      <c r="D39" s="264">
        <v>235004000</v>
      </c>
    </row>
    <row r="40" spans="2:4" ht="63">
      <c r="B40" s="266">
        <v>866</v>
      </c>
      <c r="C40" s="268" t="s">
        <v>442</v>
      </c>
      <c r="D40" s="264">
        <v>25200000</v>
      </c>
    </row>
    <row r="41" spans="2:4" ht="78.75">
      <c r="B41" s="266">
        <v>867</v>
      </c>
      <c r="C41" s="265" t="s">
        <v>441</v>
      </c>
      <c r="D41" s="270">
        <v>14329000</v>
      </c>
    </row>
    <row r="42" spans="2:4" ht="78.75">
      <c r="B42" s="266">
        <v>868</v>
      </c>
      <c r="C42" s="265" t="s">
        <v>440</v>
      </c>
      <c r="D42" s="264">
        <v>11445000</v>
      </c>
    </row>
    <row r="43" spans="2:4" ht="78.75">
      <c r="B43" s="266">
        <v>869</v>
      </c>
      <c r="C43" s="267" t="s">
        <v>439</v>
      </c>
      <c r="D43" s="264">
        <v>11445000</v>
      </c>
    </row>
    <row r="44" spans="2:4" ht="94.5">
      <c r="B44" s="266">
        <v>887</v>
      </c>
      <c r="C44" s="265" t="s">
        <v>438</v>
      </c>
      <c r="D44" s="264">
        <v>16062000</v>
      </c>
    </row>
    <row r="45" spans="2:4" ht="78.75">
      <c r="B45" s="266">
        <v>888</v>
      </c>
      <c r="C45" s="265" t="s">
        <v>437</v>
      </c>
      <c r="D45" s="264">
        <v>11690000</v>
      </c>
    </row>
    <row r="46" spans="2:4" ht="63">
      <c r="B46" s="266">
        <v>889</v>
      </c>
      <c r="C46" s="268" t="s">
        <v>436</v>
      </c>
      <c r="D46" s="264">
        <v>20300000</v>
      </c>
    </row>
    <row r="47" spans="2:4" ht="63">
      <c r="B47" s="266">
        <v>890</v>
      </c>
      <c r="C47" s="267" t="s">
        <v>435</v>
      </c>
      <c r="D47" s="264">
        <v>14329000</v>
      </c>
    </row>
    <row r="48" spans="2:4" ht="47.25">
      <c r="B48" s="266">
        <v>955</v>
      </c>
      <c r="C48" s="265" t="s">
        <v>434</v>
      </c>
      <c r="D48" s="264">
        <v>17850000</v>
      </c>
    </row>
    <row r="49" spans="2:4" ht="47.25">
      <c r="B49" s="266">
        <v>956</v>
      </c>
      <c r="C49" s="265" t="s">
        <v>433</v>
      </c>
      <c r="D49" s="264">
        <v>20300000</v>
      </c>
    </row>
    <row r="50" spans="2:4" ht="63">
      <c r="B50" s="266">
        <v>957</v>
      </c>
      <c r="C50" s="267" t="s">
        <v>432</v>
      </c>
      <c r="D50" s="264">
        <v>17850000</v>
      </c>
    </row>
    <row r="51" spans="2:4" ht="63">
      <c r="B51" s="266">
        <v>958</v>
      </c>
      <c r="C51" s="267" t="s">
        <v>431</v>
      </c>
      <c r="D51" s="264">
        <v>17850000</v>
      </c>
    </row>
    <row r="52" spans="2:4" ht="47.25">
      <c r="B52" s="266">
        <v>959</v>
      </c>
      <c r="C52" s="265" t="s">
        <v>430</v>
      </c>
      <c r="D52" s="264">
        <v>10150000</v>
      </c>
    </row>
    <row r="53" spans="2:4" ht="63">
      <c r="B53" s="266">
        <v>960</v>
      </c>
      <c r="C53" s="267" t="s">
        <v>429</v>
      </c>
      <c r="D53" s="264">
        <v>11445000</v>
      </c>
    </row>
    <row r="54" spans="2:4" ht="63">
      <c r="B54" s="266">
        <v>961</v>
      </c>
      <c r="C54" s="267" t="s">
        <v>428</v>
      </c>
      <c r="D54" s="264">
        <v>29750000</v>
      </c>
    </row>
    <row r="55" spans="2:4" ht="78.75">
      <c r="B55" s="266">
        <v>962</v>
      </c>
      <c r="C55" s="267" t="s">
        <v>427</v>
      </c>
      <c r="D55" s="264">
        <v>14329000</v>
      </c>
    </row>
    <row r="56" spans="2:4" ht="63">
      <c r="B56" s="266">
        <v>963</v>
      </c>
      <c r="C56" s="265" t="s">
        <v>426</v>
      </c>
      <c r="D56" s="264">
        <v>26460000</v>
      </c>
    </row>
    <row r="57" spans="2:4" ht="63">
      <c r="B57" s="266">
        <v>965</v>
      </c>
      <c r="C57" s="267" t="s">
        <v>425</v>
      </c>
      <c r="D57" s="264">
        <v>12271000</v>
      </c>
    </row>
    <row r="58" spans="2:4" ht="47.25">
      <c r="B58" s="266">
        <v>971</v>
      </c>
      <c r="C58" s="265" t="s">
        <v>424</v>
      </c>
      <c r="D58" s="264">
        <v>14329000</v>
      </c>
    </row>
    <row r="59" spans="2:4" ht="63">
      <c r="B59" s="266">
        <v>972</v>
      </c>
      <c r="C59" s="265" t="s">
        <v>423</v>
      </c>
      <c r="D59" s="264">
        <v>21600000</v>
      </c>
    </row>
    <row r="60" spans="2:4" ht="47.25">
      <c r="B60" s="266">
        <v>973</v>
      </c>
      <c r="C60" s="265" t="s">
        <v>422</v>
      </c>
      <c r="D60" s="264">
        <v>12271000</v>
      </c>
    </row>
    <row r="61" spans="2:4" ht="63">
      <c r="B61" s="266">
        <v>979</v>
      </c>
      <c r="C61" s="265" t="s">
        <v>421</v>
      </c>
      <c r="D61" s="264">
        <v>44689149</v>
      </c>
    </row>
    <row r="62" spans="2:4" ht="78.75">
      <c r="B62" s="266">
        <v>2480</v>
      </c>
      <c r="C62" s="265" t="s">
        <v>420</v>
      </c>
      <c r="D62" s="264">
        <v>175191600</v>
      </c>
    </row>
    <row r="63" spans="2:4" ht="63">
      <c r="B63" s="266">
        <v>3053</v>
      </c>
      <c r="C63" s="267" t="s">
        <v>419</v>
      </c>
      <c r="D63" s="264">
        <v>986451455</v>
      </c>
    </row>
    <row r="64" spans="2:4" ht="78.75">
      <c r="B64" s="269">
        <v>4502</v>
      </c>
      <c r="C64" s="268" t="s">
        <v>418</v>
      </c>
      <c r="D64" s="264">
        <v>65362500</v>
      </c>
    </row>
    <row r="65" spans="2:4" ht="78.75">
      <c r="B65" s="266">
        <v>4567</v>
      </c>
      <c r="C65" s="268" t="s">
        <v>417</v>
      </c>
      <c r="D65" s="264">
        <v>27867119</v>
      </c>
    </row>
    <row r="66" spans="2:4" ht="78.75">
      <c r="B66" s="266">
        <v>4568</v>
      </c>
      <c r="C66" s="267" t="s">
        <v>416</v>
      </c>
      <c r="D66" s="264">
        <v>245382622</v>
      </c>
    </row>
    <row r="67" spans="2:4">
      <c r="B67" s="266"/>
      <c r="C67" s="265" t="s">
        <v>415</v>
      </c>
      <c r="D67" s="264">
        <v>1091915</v>
      </c>
    </row>
    <row r="68" spans="2:4">
      <c r="D68" s="263">
        <f>SUM(D2:D67)</f>
        <v>4813571949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J62"/>
  <sheetViews>
    <sheetView topLeftCell="C37" zoomScale="70" zoomScaleNormal="70" zoomScalePageLayoutView="70" workbookViewId="0">
      <selection activeCell="O37" sqref="O1:T1048576"/>
    </sheetView>
  </sheetViews>
  <sheetFormatPr baseColWidth="10" defaultColWidth="12.5703125" defaultRowHeight="15"/>
  <cols>
    <col min="1" max="1" width="42.28515625" style="1" customWidth="1"/>
    <col min="2" max="2" width="10.85546875" style="1" customWidth="1"/>
    <col min="3" max="3" width="21.5703125" style="1" customWidth="1"/>
    <col min="4" max="4" width="9.140625" style="1" customWidth="1"/>
    <col min="5" max="5" width="16.5703125" style="1" customWidth="1"/>
    <col min="6" max="6" width="18.5703125" style="1" customWidth="1"/>
    <col min="7" max="7" width="11.140625" style="3" customWidth="1"/>
    <col min="8" max="8" width="13.42578125" style="1" customWidth="1"/>
    <col min="9" max="9" width="11.28515625" style="1" customWidth="1"/>
    <col min="10" max="10" width="15.5703125" style="2" customWidth="1"/>
    <col min="11" max="11" width="17.28515625" style="2" customWidth="1"/>
    <col min="12" max="12" width="12.42578125" style="1" customWidth="1"/>
    <col min="13" max="13" width="18.140625" style="1" customWidth="1"/>
    <col min="14" max="14" width="17.28515625" style="1" customWidth="1"/>
    <col min="15" max="15" width="33.85546875" style="1" customWidth="1"/>
    <col min="16" max="16" width="12.5703125" style="1" hidden="1" customWidth="1"/>
    <col min="17" max="17" width="24.28515625" style="1" customWidth="1"/>
    <col min="18" max="18" width="22.5703125" style="1" customWidth="1"/>
    <col min="19" max="20" width="12.5703125" style="1"/>
    <col min="21" max="21" width="16.85546875" style="1" customWidth="1"/>
    <col min="22" max="22" width="12.5703125" style="1"/>
    <col min="23" max="23" width="30.140625" style="1" customWidth="1"/>
    <col min="24" max="24" width="15.42578125" style="1" customWidth="1"/>
    <col min="25" max="25" width="15.85546875" style="1" customWidth="1"/>
    <col min="26" max="26" width="24.42578125" style="1" customWidth="1"/>
    <col min="27" max="27" width="17.140625" style="1" customWidth="1"/>
    <col min="28" max="16384" width="12.5703125" style="1"/>
  </cols>
  <sheetData>
    <row r="1" spans="1:244" ht="15.75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</row>
    <row r="2" spans="1:244" ht="15.75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</row>
    <row r="3" spans="1:244" ht="15.75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</row>
    <row r="4" spans="1:244" ht="15.75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</row>
    <row r="5" spans="1:244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</row>
    <row r="6" spans="1:244" ht="15.75">
      <c r="A6" s="419" t="s">
        <v>140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</row>
    <row r="7" spans="1:244" ht="15.75">
      <c r="A7" s="50" t="s">
        <v>539</v>
      </c>
      <c r="B7" s="342" t="s">
        <v>543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244" ht="15.75">
      <c r="A8" s="51" t="s">
        <v>32</v>
      </c>
      <c r="B8" s="429" t="s">
        <v>33</v>
      </c>
      <c r="C8" s="430"/>
      <c r="D8" s="430"/>
      <c r="E8" s="430"/>
      <c r="F8" s="431"/>
      <c r="G8" s="432" t="s">
        <v>327</v>
      </c>
      <c r="H8" s="433"/>
      <c r="I8" s="434"/>
      <c r="J8" s="441" t="s">
        <v>31</v>
      </c>
      <c r="K8" s="442"/>
      <c r="L8" s="442"/>
      <c r="M8" s="442"/>
      <c r="N8" s="443"/>
      <c r="O8" s="409"/>
      <c r="P8" s="409"/>
      <c r="Q8" s="409"/>
    </row>
    <row r="9" spans="1:244" ht="15.75">
      <c r="A9" s="53" t="s">
        <v>30</v>
      </c>
      <c r="B9" s="445" t="s">
        <v>37</v>
      </c>
      <c r="C9" s="430"/>
      <c r="D9" s="430"/>
      <c r="E9" s="430"/>
      <c r="F9" s="431"/>
      <c r="G9" s="435"/>
      <c r="H9" s="436"/>
      <c r="I9" s="437"/>
      <c r="J9" s="216" t="s">
        <v>29</v>
      </c>
      <c r="K9" s="352" t="s">
        <v>28</v>
      </c>
      <c r="L9" s="352"/>
      <c r="M9" s="352"/>
      <c r="N9" s="216" t="s">
        <v>27</v>
      </c>
      <c r="O9" s="217"/>
      <c r="P9" s="217"/>
      <c r="Q9" s="217"/>
    </row>
    <row r="10" spans="1:244" ht="42.75" customHeight="1">
      <c r="A10" s="54" t="s">
        <v>26</v>
      </c>
      <c r="B10" s="444" t="s">
        <v>38</v>
      </c>
      <c r="C10" s="445"/>
      <c r="D10" s="445"/>
      <c r="E10" s="445"/>
      <c r="F10" s="446"/>
      <c r="G10" s="435"/>
      <c r="H10" s="436"/>
      <c r="I10" s="437"/>
      <c r="J10" s="55"/>
      <c r="K10" s="450"/>
      <c r="L10" s="451"/>
      <c r="M10" s="452"/>
      <c r="N10" s="56"/>
      <c r="O10" s="453"/>
      <c r="P10" s="453"/>
      <c r="Q10" s="220"/>
      <c r="S10" s="219"/>
      <c r="T10" s="219"/>
    </row>
    <row r="11" spans="1:244" ht="38.25" customHeight="1">
      <c r="A11" s="57" t="s">
        <v>25</v>
      </c>
      <c r="B11" s="444" t="s">
        <v>39</v>
      </c>
      <c r="C11" s="445"/>
      <c r="D11" s="445"/>
      <c r="E11" s="445"/>
      <c r="F11" s="446"/>
      <c r="G11" s="435"/>
      <c r="H11" s="436"/>
      <c r="I11" s="437"/>
      <c r="J11" s="215"/>
      <c r="K11" s="447"/>
      <c r="L11" s="448"/>
      <c r="M11" s="449"/>
      <c r="N11" s="58"/>
      <c r="O11" s="233"/>
      <c r="P11" s="233"/>
      <c r="Q11" s="233"/>
      <c r="R11" s="233"/>
      <c r="S11" s="233"/>
      <c r="T11" s="233"/>
      <c r="U11" s="233"/>
      <c r="V11" s="233"/>
      <c r="W11" s="233"/>
    </row>
    <row r="12" spans="1:244" ht="15.75">
      <c r="A12" s="59" t="s">
        <v>24</v>
      </c>
      <c r="B12" s="454">
        <v>2020730010053</v>
      </c>
      <c r="C12" s="455"/>
      <c r="D12" s="455"/>
      <c r="E12" s="455"/>
      <c r="F12" s="456"/>
      <c r="G12" s="435"/>
      <c r="H12" s="436"/>
      <c r="I12" s="437"/>
      <c r="J12" s="60"/>
      <c r="K12" s="396"/>
      <c r="L12" s="397"/>
      <c r="M12" s="398"/>
      <c r="N12" s="61"/>
      <c r="O12" s="233"/>
      <c r="P12" s="233"/>
      <c r="Q12" s="233"/>
      <c r="R12" s="233"/>
      <c r="S12" s="233"/>
      <c r="T12" s="233"/>
      <c r="U12" s="233"/>
      <c r="V12" s="233"/>
      <c r="W12" s="233"/>
    </row>
    <row r="13" spans="1:244" ht="32.25" customHeight="1">
      <c r="A13" s="393" t="s">
        <v>292</v>
      </c>
      <c r="B13" s="394"/>
      <c r="C13" s="394"/>
      <c r="D13" s="394"/>
      <c r="E13" s="394"/>
      <c r="F13" s="395"/>
      <c r="G13" s="438"/>
      <c r="H13" s="439"/>
      <c r="I13" s="440"/>
      <c r="J13" s="213"/>
      <c r="K13" s="396"/>
      <c r="L13" s="397"/>
      <c r="M13" s="398"/>
      <c r="N13" s="62"/>
      <c r="O13" s="233"/>
      <c r="P13" s="233"/>
      <c r="Q13" s="233"/>
      <c r="R13" s="233"/>
      <c r="S13" s="233"/>
      <c r="T13" s="233"/>
      <c r="U13" s="233"/>
      <c r="V13" s="233"/>
      <c r="W13" s="233"/>
    </row>
    <row r="14" spans="1:244" ht="15.75">
      <c r="A14" s="346" t="s">
        <v>23</v>
      </c>
      <c r="B14" s="356" t="s">
        <v>22</v>
      </c>
      <c r="C14" s="344" t="s">
        <v>21</v>
      </c>
      <c r="D14" s="344" t="s">
        <v>20</v>
      </c>
      <c r="E14" s="408" t="s">
        <v>369</v>
      </c>
      <c r="F14" s="402" t="s">
        <v>370</v>
      </c>
      <c r="G14" s="403"/>
      <c r="H14" s="403"/>
      <c r="I14" s="404"/>
      <c r="J14" s="344" t="s">
        <v>17</v>
      </c>
      <c r="K14" s="344"/>
      <c r="L14" s="345" t="s">
        <v>16</v>
      </c>
      <c r="M14" s="345"/>
      <c r="N14" s="345"/>
      <c r="O14" s="301"/>
      <c r="P14" s="3"/>
      <c r="Q14" s="7"/>
      <c r="R14" s="3"/>
      <c r="S14" s="16"/>
      <c r="T14" s="5"/>
      <c r="U14" s="1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</row>
    <row r="15" spans="1:244" ht="20.25" customHeight="1">
      <c r="A15" s="346"/>
      <c r="B15" s="344"/>
      <c r="C15" s="344"/>
      <c r="D15" s="344"/>
      <c r="E15" s="408"/>
      <c r="F15" s="405"/>
      <c r="G15" s="406"/>
      <c r="H15" s="406"/>
      <c r="I15" s="407"/>
      <c r="J15" s="344"/>
      <c r="K15" s="344"/>
      <c r="L15" s="344" t="s">
        <v>15</v>
      </c>
      <c r="M15" s="344" t="s">
        <v>14</v>
      </c>
      <c r="N15" s="346" t="s">
        <v>13</v>
      </c>
      <c r="O15" s="301"/>
      <c r="P15" s="3"/>
      <c r="Q15" s="6"/>
      <c r="R15" s="3"/>
      <c r="S15" s="16"/>
      <c r="T15" s="5"/>
      <c r="U15" s="1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</row>
    <row r="16" spans="1:244" ht="15.75">
      <c r="A16" s="346"/>
      <c r="B16" s="344"/>
      <c r="C16" s="344"/>
      <c r="D16" s="344"/>
      <c r="E16" s="408"/>
      <c r="F16" s="214" t="s">
        <v>12</v>
      </c>
      <c r="G16" s="214" t="s">
        <v>11</v>
      </c>
      <c r="H16" s="214" t="s">
        <v>10</v>
      </c>
      <c r="I16" s="10" t="s">
        <v>9</v>
      </c>
      <c r="J16" s="214" t="s">
        <v>8</v>
      </c>
      <c r="K16" s="210" t="s">
        <v>7</v>
      </c>
      <c r="L16" s="344"/>
      <c r="M16" s="344"/>
      <c r="N16" s="346"/>
      <c r="O16" s="301"/>
      <c r="Q16" s="5"/>
      <c r="S16" s="16"/>
      <c r="T16" s="5"/>
      <c r="U16" s="1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</row>
    <row r="17" spans="1:21" s="79" customFormat="1" ht="42" customHeight="1">
      <c r="A17" s="399" t="s">
        <v>371</v>
      </c>
      <c r="B17" s="177" t="s">
        <v>1</v>
      </c>
      <c r="C17" s="400" t="s">
        <v>372</v>
      </c>
      <c r="D17" s="178">
        <v>1</v>
      </c>
      <c r="E17" s="11">
        <f t="shared" ref="E17:E42" si="0">F17</f>
        <v>25000000</v>
      </c>
      <c r="F17" s="11">
        <v>25000000</v>
      </c>
      <c r="G17" s="11">
        <v>0</v>
      </c>
      <c r="H17" s="11">
        <v>0</v>
      </c>
      <c r="I17" s="11">
        <v>0</v>
      </c>
      <c r="J17" s="368">
        <v>45311</v>
      </c>
      <c r="K17" s="368">
        <v>45656</v>
      </c>
      <c r="L17" s="327">
        <f>D18/D17</f>
        <v>0</v>
      </c>
      <c r="M17" s="327">
        <f>E18/E17</f>
        <v>0</v>
      </c>
      <c r="N17" s="361" t="e">
        <f>L17*L17/M17</f>
        <v>#DIV/0!</v>
      </c>
      <c r="O17" s="302"/>
      <c r="Q17" s="179"/>
      <c r="S17" s="81"/>
      <c r="T17" s="82"/>
      <c r="U17" s="83"/>
    </row>
    <row r="18" spans="1:21" s="79" customFormat="1" ht="42" customHeight="1">
      <c r="A18" s="399"/>
      <c r="B18" s="177" t="s">
        <v>0</v>
      </c>
      <c r="C18" s="400"/>
      <c r="D18" s="180">
        <v>0</v>
      </c>
      <c r="E18" s="11">
        <f t="shared" si="0"/>
        <v>0</v>
      </c>
      <c r="F18" s="11">
        <v>0</v>
      </c>
      <c r="G18" s="11">
        <v>0</v>
      </c>
      <c r="H18" s="11">
        <v>0</v>
      </c>
      <c r="I18" s="11">
        <v>0</v>
      </c>
      <c r="J18" s="369"/>
      <c r="K18" s="369"/>
      <c r="L18" s="327"/>
      <c r="M18" s="327"/>
      <c r="N18" s="361"/>
      <c r="Q18" s="90"/>
      <c r="S18" s="81"/>
      <c r="T18" s="82"/>
      <c r="U18" s="83"/>
    </row>
    <row r="19" spans="1:21" s="79" customFormat="1" ht="32.25" customHeight="1">
      <c r="A19" s="399" t="s">
        <v>373</v>
      </c>
      <c r="B19" s="177" t="s">
        <v>1</v>
      </c>
      <c r="C19" s="400" t="s">
        <v>374</v>
      </c>
      <c r="D19" s="178">
        <v>7</v>
      </c>
      <c r="E19" s="11">
        <f t="shared" si="0"/>
        <v>20000000</v>
      </c>
      <c r="F19" s="11">
        <v>20000000</v>
      </c>
      <c r="G19" s="11">
        <v>0</v>
      </c>
      <c r="H19" s="11">
        <v>0</v>
      </c>
      <c r="I19" s="11">
        <v>0</v>
      </c>
      <c r="J19" s="368">
        <v>45311</v>
      </c>
      <c r="K19" s="368">
        <v>45656</v>
      </c>
      <c r="L19" s="364">
        <f>D20/D19</f>
        <v>0</v>
      </c>
      <c r="M19" s="364">
        <f>E20/E19</f>
        <v>0</v>
      </c>
      <c r="N19" s="361" t="e">
        <f>L19*L19/M19</f>
        <v>#DIV/0!</v>
      </c>
      <c r="Q19" s="90"/>
      <c r="S19" s="81"/>
      <c r="T19" s="82"/>
      <c r="U19" s="83"/>
    </row>
    <row r="20" spans="1:21" s="79" customFormat="1" ht="32.25" customHeight="1">
      <c r="A20" s="399"/>
      <c r="B20" s="177" t="s">
        <v>0</v>
      </c>
      <c r="C20" s="401"/>
      <c r="D20" s="180">
        <v>0</v>
      </c>
      <c r="E20" s="11">
        <f t="shared" si="0"/>
        <v>0</v>
      </c>
      <c r="F20" s="11">
        <v>0</v>
      </c>
      <c r="G20" s="11">
        <v>0</v>
      </c>
      <c r="H20" s="11">
        <v>0</v>
      </c>
      <c r="I20" s="11">
        <v>0</v>
      </c>
      <c r="J20" s="369"/>
      <c r="K20" s="369"/>
      <c r="L20" s="365"/>
      <c r="M20" s="365"/>
      <c r="N20" s="361"/>
      <c r="Q20" s="90"/>
      <c r="S20" s="81"/>
      <c r="T20" s="82"/>
      <c r="U20" s="83"/>
    </row>
    <row r="21" spans="1:21" s="79" customFormat="1" ht="30" customHeight="1">
      <c r="A21" s="391" t="s">
        <v>375</v>
      </c>
      <c r="B21" s="177" t="s">
        <v>1</v>
      </c>
      <c r="C21" s="366" t="s">
        <v>507</v>
      </c>
      <c r="D21" s="295">
        <v>1</v>
      </c>
      <c r="E21" s="11">
        <f t="shared" si="0"/>
        <v>50000000</v>
      </c>
      <c r="F21" s="11">
        <v>50000000</v>
      </c>
      <c r="G21" s="11">
        <v>0</v>
      </c>
      <c r="H21" s="11">
        <v>0</v>
      </c>
      <c r="I21" s="11">
        <v>0</v>
      </c>
      <c r="J21" s="368">
        <v>45316</v>
      </c>
      <c r="K21" s="368">
        <v>45656</v>
      </c>
      <c r="L21" s="327">
        <f>D22/D21</f>
        <v>0</v>
      </c>
      <c r="M21" s="327">
        <f>E22/E21</f>
        <v>0</v>
      </c>
      <c r="N21" s="361">
        <v>0</v>
      </c>
      <c r="Q21" s="90"/>
      <c r="S21" s="81"/>
      <c r="T21" s="82"/>
      <c r="U21" s="83"/>
    </row>
    <row r="22" spans="1:21" s="79" customFormat="1" ht="30" customHeight="1">
      <c r="A22" s="392"/>
      <c r="B22" s="177" t="s">
        <v>0</v>
      </c>
      <c r="C22" s="366"/>
      <c r="D22" s="295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369"/>
      <c r="K22" s="369"/>
      <c r="L22" s="327"/>
      <c r="M22" s="327"/>
      <c r="N22" s="361"/>
      <c r="Q22" s="90"/>
      <c r="S22" s="81"/>
      <c r="T22" s="82"/>
      <c r="U22" s="83"/>
    </row>
    <row r="23" spans="1:21" s="79" customFormat="1" ht="30" customHeight="1">
      <c r="A23" s="391" t="s">
        <v>485</v>
      </c>
      <c r="B23" s="177" t="s">
        <v>1</v>
      </c>
      <c r="C23" s="366" t="s">
        <v>508</v>
      </c>
      <c r="D23" s="180">
        <v>3</v>
      </c>
      <c r="E23" s="11">
        <f t="shared" si="0"/>
        <v>20000000</v>
      </c>
      <c r="F23" s="11">
        <v>20000000</v>
      </c>
      <c r="G23" s="11">
        <v>0</v>
      </c>
      <c r="H23" s="11">
        <v>0</v>
      </c>
      <c r="I23" s="11">
        <v>0</v>
      </c>
      <c r="J23" s="368">
        <v>45316</v>
      </c>
      <c r="K23" s="368">
        <v>45656</v>
      </c>
      <c r="L23" s="364">
        <f>D24/D23</f>
        <v>0</v>
      </c>
      <c r="M23" s="364">
        <f>E24/E23</f>
        <v>0</v>
      </c>
      <c r="N23" s="361" t="e">
        <f>L23*L23/M23</f>
        <v>#DIV/0!</v>
      </c>
      <c r="Q23" s="90"/>
      <c r="S23" s="81"/>
      <c r="T23" s="82"/>
      <c r="U23" s="83"/>
    </row>
    <row r="24" spans="1:21" s="79" customFormat="1" ht="30" customHeight="1">
      <c r="A24" s="392"/>
      <c r="B24" s="177" t="s">
        <v>0</v>
      </c>
      <c r="C24" s="367"/>
      <c r="D24" s="180">
        <v>0</v>
      </c>
      <c r="E24" s="11">
        <f t="shared" si="0"/>
        <v>0</v>
      </c>
      <c r="F24" s="11">
        <v>0</v>
      </c>
      <c r="G24" s="11">
        <v>0</v>
      </c>
      <c r="H24" s="11">
        <v>0</v>
      </c>
      <c r="I24" s="11">
        <v>0</v>
      </c>
      <c r="J24" s="369"/>
      <c r="K24" s="369"/>
      <c r="L24" s="365"/>
      <c r="M24" s="365"/>
      <c r="N24" s="361"/>
      <c r="Q24" s="90"/>
      <c r="S24" s="81"/>
      <c r="T24" s="82"/>
      <c r="U24" s="83"/>
    </row>
    <row r="25" spans="1:21" s="79" customFormat="1" ht="32.25" customHeight="1">
      <c r="A25" s="391" t="s">
        <v>376</v>
      </c>
      <c r="B25" s="177" t="s">
        <v>1</v>
      </c>
      <c r="C25" s="366" t="s">
        <v>509</v>
      </c>
      <c r="D25" s="295">
        <v>1</v>
      </c>
      <c r="E25" s="11">
        <f t="shared" si="0"/>
        <v>5000000</v>
      </c>
      <c r="F25" s="11">
        <v>5000000</v>
      </c>
      <c r="G25" s="11">
        <v>0</v>
      </c>
      <c r="H25" s="11">
        <v>0</v>
      </c>
      <c r="I25" s="11">
        <v>0</v>
      </c>
      <c r="J25" s="368">
        <v>45316</v>
      </c>
      <c r="K25" s="368">
        <v>45656</v>
      </c>
      <c r="L25" s="327">
        <f>D26/D25</f>
        <v>0</v>
      </c>
      <c r="M25" s="327">
        <f>E26/E25</f>
        <v>0</v>
      </c>
      <c r="N25" s="361" t="e">
        <f>L25*L25/M25</f>
        <v>#DIV/0!</v>
      </c>
      <c r="Q25" s="90"/>
      <c r="S25" s="81"/>
      <c r="T25" s="82"/>
      <c r="U25" s="83"/>
    </row>
    <row r="26" spans="1:21" s="79" customFormat="1" ht="46.9" customHeight="1">
      <c r="A26" s="392"/>
      <c r="B26" s="177" t="s">
        <v>0</v>
      </c>
      <c r="C26" s="366"/>
      <c r="D26" s="296">
        <v>0</v>
      </c>
      <c r="E26" s="11">
        <f t="shared" si="0"/>
        <v>0</v>
      </c>
      <c r="F26" s="11">
        <v>0</v>
      </c>
      <c r="G26" s="11">
        <v>0</v>
      </c>
      <c r="H26" s="11">
        <v>0</v>
      </c>
      <c r="I26" s="11">
        <v>0</v>
      </c>
      <c r="J26" s="369"/>
      <c r="K26" s="369"/>
      <c r="L26" s="327"/>
      <c r="M26" s="327"/>
      <c r="N26" s="361"/>
      <c r="Q26" s="90"/>
      <c r="S26" s="81"/>
      <c r="T26" s="82"/>
      <c r="U26" s="83"/>
    </row>
    <row r="27" spans="1:21" s="79" customFormat="1" ht="30" customHeight="1">
      <c r="A27" s="391" t="s">
        <v>486</v>
      </c>
      <c r="B27" s="177" t="s">
        <v>1</v>
      </c>
      <c r="C27" s="366" t="s">
        <v>510</v>
      </c>
      <c r="D27" s="295">
        <v>1</v>
      </c>
      <c r="E27" s="11">
        <f t="shared" si="0"/>
        <v>10000000</v>
      </c>
      <c r="F27" s="11">
        <v>10000000</v>
      </c>
      <c r="G27" s="11">
        <v>0</v>
      </c>
      <c r="H27" s="11">
        <v>0</v>
      </c>
      <c r="I27" s="11">
        <v>0</v>
      </c>
      <c r="J27" s="368">
        <v>45316</v>
      </c>
      <c r="K27" s="368">
        <v>45656</v>
      </c>
      <c r="L27" s="327">
        <f>D28/D27</f>
        <v>0</v>
      </c>
      <c r="M27" s="327">
        <f>E28/E27</f>
        <v>0</v>
      </c>
      <c r="N27" s="361" t="e">
        <f>L27*L27/M27</f>
        <v>#DIV/0!</v>
      </c>
      <c r="U27" s="83"/>
    </row>
    <row r="28" spans="1:21" s="79" customFormat="1" ht="19.149999999999999" customHeight="1">
      <c r="A28" s="392"/>
      <c r="B28" s="177" t="s">
        <v>0</v>
      </c>
      <c r="C28" s="366"/>
      <c r="D28" s="297">
        <v>0</v>
      </c>
      <c r="E28" s="11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369"/>
      <c r="K28" s="369"/>
      <c r="L28" s="327"/>
      <c r="M28" s="327"/>
      <c r="N28" s="361"/>
      <c r="U28" s="83"/>
    </row>
    <row r="29" spans="1:21" s="79" customFormat="1" ht="26.25" customHeight="1">
      <c r="A29" s="371" t="s">
        <v>291</v>
      </c>
      <c r="B29" s="181" t="s">
        <v>1</v>
      </c>
      <c r="C29" s="366" t="s">
        <v>511</v>
      </c>
      <c r="D29" s="298">
        <v>500</v>
      </c>
      <c r="E29" s="11">
        <f t="shared" si="0"/>
        <v>80000000</v>
      </c>
      <c r="F29" s="11">
        <v>80000000</v>
      </c>
      <c r="G29" s="11">
        <v>0</v>
      </c>
      <c r="H29" s="11">
        <v>0</v>
      </c>
      <c r="I29" s="11">
        <v>0</v>
      </c>
      <c r="J29" s="368">
        <v>45315</v>
      </c>
      <c r="K29" s="368">
        <v>45656</v>
      </c>
      <c r="L29" s="327">
        <f>D30/D29</f>
        <v>0</v>
      </c>
      <c r="M29" s="327">
        <f>E30/E29</f>
        <v>0</v>
      </c>
      <c r="N29" s="361" t="e">
        <f>L29*L29/M29</f>
        <v>#DIV/0!</v>
      </c>
    </row>
    <row r="30" spans="1:21" s="79" customFormat="1" ht="34.9" customHeight="1">
      <c r="A30" s="372"/>
      <c r="B30" s="181" t="s">
        <v>0</v>
      </c>
      <c r="C30" s="366"/>
      <c r="D30" s="180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369"/>
      <c r="K30" s="369"/>
      <c r="L30" s="327"/>
      <c r="M30" s="327"/>
      <c r="N30" s="361"/>
    </row>
    <row r="31" spans="1:21" s="79" customFormat="1" ht="32.25" customHeight="1">
      <c r="A31" s="370" t="s">
        <v>290</v>
      </c>
      <c r="B31" s="182" t="s">
        <v>40</v>
      </c>
      <c r="C31" s="366" t="s">
        <v>487</v>
      </c>
      <c r="D31" s="180">
        <v>1</v>
      </c>
      <c r="E31" s="11">
        <f>F31</f>
        <v>30000000</v>
      </c>
      <c r="F31" s="11">
        <v>30000000</v>
      </c>
      <c r="G31" s="11">
        <v>0</v>
      </c>
      <c r="H31" s="11">
        <v>0</v>
      </c>
      <c r="I31" s="11">
        <v>0</v>
      </c>
      <c r="J31" s="368">
        <v>45383</v>
      </c>
      <c r="K31" s="368">
        <v>45656</v>
      </c>
      <c r="L31" s="327">
        <f>D32/D31</f>
        <v>0</v>
      </c>
      <c r="M31" s="327">
        <f>E32/E31</f>
        <v>0</v>
      </c>
      <c r="N31" s="361" t="e">
        <f>L31*L31/M31</f>
        <v>#DIV/0!</v>
      </c>
    </row>
    <row r="32" spans="1:21" s="79" customFormat="1" ht="32.25" customHeight="1">
      <c r="A32" s="370"/>
      <c r="B32" s="182" t="s">
        <v>0</v>
      </c>
      <c r="C32" s="366"/>
      <c r="D32" s="180">
        <v>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369"/>
      <c r="K32" s="369"/>
      <c r="L32" s="327"/>
      <c r="M32" s="327"/>
      <c r="N32" s="361"/>
    </row>
    <row r="33" spans="1:14" s="79" customFormat="1" ht="24.6" customHeight="1">
      <c r="A33" s="370" t="s">
        <v>345</v>
      </c>
      <c r="B33" s="182" t="s">
        <v>40</v>
      </c>
      <c r="C33" s="366" t="s">
        <v>488</v>
      </c>
      <c r="D33" s="180">
        <v>1</v>
      </c>
      <c r="E33" s="11">
        <f t="shared" si="0"/>
        <v>30000000</v>
      </c>
      <c r="F33" s="11">
        <v>30000000</v>
      </c>
      <c r="G33" s="11">
        <v>0</v>
      </c>
      <c r="H33" s="11">
        <v>0</v>
      </c>
      <c r="I33" s="11">
        <v>0</v>
      </c>
      <c r="J33" s="368">
        <v>45383</v>
      </c>
      <c r="K33" s="368">
        <v>45656</v>
      </c>
      <c r="L33" s="327">
        <f>D34/D33</f>
        <v>0</v>
      </c>
      <c r="M33" s="327">
        <f>E34/E33</f>
        <v>0</v>
      </c>
      <c r="N33" s="361" t="e">
        <f>L33*L33/M33</f>
        <v>#DIV/0!</v>
      </c>
    </row>
    <row r="34" spans="1:14" s="79" customFormat="1" ht="24.6" customHeight="1">
      <c r="A34" s="370"/>
      <c r="B34" s="182" t="s">
        <v>0</v>
      </c>
      <c r="C34" s="366"/>
      <c r="D34" s="180">
        <v>0</v>
      </c>
      <c r="E34" s="11">
        <f t="shared" si="0"/>
        <v>0</v>
      </c>
      <c r="F34" s="11">
        <v>0</v>
      </c>
      <c r="G34" s="11">
        <v>0</v>
      </c>
      <c r="H34" s="11">
        <v>0</v>
      </c>
      <c r="I34" s="11">
        <v>0</v>
      </c>
      <c r="J34" s="369"/>
      <c r="K34" s="369"/>
      <c r="L34" s="327"/>
      <c r="M34" s="327"/>
      <c r="N34" s="361"/>
    </row>
    <row r="35" spans="1:14" s="79" customFormat="1" ht="47.25" customHeight="1">
      <c r="A35" s="370" t="s">
        <v>346</v>
      </c>
      <c r="B35" s="182" t="s">
        <v>40</v>
      </c>
      <c r="C35" s="366" t="s">
        <v>489</v>
      </c>
      <c r="D35" s="180">
        <v>4</v>
      </c>
      <c r="E35" s="11">
        <f t="shared" si="0"/>
        <v>30000000</v>
      </c>
      <c r="F35" s="11">
        <v>30000000</v>
      </c>
      <c r="G35" s="11">
        <v>0</v>
      </c>
      <c r="H35" s="11">
        <v>0</v>
      </c>
      <c r="I35" s="11">
        <v>0</v>
      </c>
      <c r="J35" s="368">
        <v>45383</v>
      </c>
      <c r="K35" s="368">
        <v>45656</v>
      </c>
      <c r="L35" s="327">
        <f>D36/D35</f>
        <v>0</v>
      </c>
      <c r="M35" s="327">
        <f>E36/E35</f>
        <v>0</v>
      </c>
      <c r="N35" s="361">
        <v>0</v>
      </c>
    </row>
    <row r="36" spans="1:14" s="79" customFormat="1" ht="47.25" customHeight="1">
      <c r="A36" s="370"/>
      <c r="B36" s="182" t="s">
        <v>0</v>
      </c>
      <c r="C36" s="366"/>
      <c r="D36" s="180">
        <v>0</v>
      </c>
      <c r="E36" s="11">
        <f t="shared" si="0"/>
        <v>0</v>
      </c>
      <c r="F36" s="11">
        <v>0</v>
      </c>
      <c r="G36" s="11">
        <v>0</v>
      </c>
      <c r="H36" s="11">
        <v>0</v>
      </c>
      <c r="I36" s="11">
        <v>0</v>
      </c>
      <c r="J36" s="369"/>
      <c r="K36" s="369"/>
      <c r="L36" s="327"/>
      <c r="M36" s="327"/>
      <c r="N36" s="361"/>
    </row>
    <row r="37" spans="1:14" s="79" customFormat="1" ht="45" customHeight="1">
      <c r="A37" s="371" t="s">
        <v>377</v>
      </c>
      <c r="B37" s="181" t="s">
        <v>1</v>
      </c>
      <c r="C37" s="366" t="s">
        <v>512</v>
      </c>
      <c r="D37" s="180">
        <v>1</v>
      </c>
      <c r="E37" s="11">
        <f t="shared" si="0"/>
        <v>50000000</v>
      </c>
      <c r="F37" s="11">
        <v>50000000</v>
      </c>
      <c r="G37" s="11">
        <v>0</v>
      </c>
      <c r="H37" s="11">
        <v>0</v>
      </c>
      <c r="I37" s="11">
        <v>0</v>
      </c>
      <c r="J37" s="368">
        <v>45323</v>
      </c>
      <c r="K37" s="368">
        <v>45656</v>
      </c>
      <c r="L37" s="327">
        <f>D38/D37</f>
        <v>0</v>
      </c>
      <c r="M37" s="327">
        <f>E38/E37</f>
        <v>0</v>
      </c>
      <c r="N37" s="361" t="e">
        <f>L37*L37/M37</f>
        <v>#DIV/0!</v>
      </c>
    </row>
    <row r="38" spans="1:14" s="79" customFormat="1" ht="45" customHeight="1">
      <c r="A38" s="372"/>
      <c r="B38" s="181" t="s">
        <v>0</v>
      </c>
      <c r="C38" s="366"/>
      <c r="D38" s="180">
        <v>0</v>
      </c>
      <c r="E38" s="11">
        <f t="shared" si="0"/>
        <v>0</v>
      </c>
      <c r="F38" s="11">
        <v>0</v>
      </c>
      <c r="G38" s="11">
        <v>0</v>
      </c>
      <c r="H38" s="11">
        <v>0</v>
      </c>
      <c r="I38" s="11">
        <v>0</v>
      </c>
      <c r="J38" s="369"/>
      <c r="K38" s="369"/>
      <c r="L38" s="327"/>
      <c r="M38" s="327"/>
      <c r="N38" s="361"/>
    </row>
    <row r="39" spans="1:14" s="79" customFormat="1" ht="34.9" customHeight="1">
      <c r="A39" s="371" t="s">
        <v>490</v>
      </c>
      <c r="B39" s="181" t="s">
        <v>1</v>
      </c>
      <c r="C39" s="366" t="s">
        <v>513</v>
      </c>
      <c r="D39" s="180">
        <v>3</v>
      </c>
      <c r="E39" s="11">
        <f t="shared" si="0"/>
        <v>3890000</v>
      </c>
      <c r="F39" s="11">
        <v>3890000</v>
      </c>
      <c r="G39" s="11">
        <v>0</v>
      </c>
      <c r="H39" s="11">
        <v>0</v>
      </c>
      <c r="I39" s="11">
        <v>0</v>
      </c>
      <c r="J39" s="368">
        <v>44593</v>
      </c>
      <c r="K39" s="368">
        <v>44925</v>
      </c>
      <c r="L39" s="364">
        <f>D40/D39</f>
        <v>0</v>
      </c>
      <c r="M39" s="364">
        <f>E40/E39</f>
        <v>0</v>
      </c>
      <c r="N39" s="361" t="e">
        <f>L39*L39/M39</f>
        <v>#DIV/0!</v>
      </c>
    </row>
    <row r="40" spans="1:14" s="79" customFormat="1" ht="34.9" customHeight="1">
      <c r="A40" s="372"/>
      <c r="B40" s="181" t="s">
        <v>0</v>
      </c>
      <c r="C40" s="367"/>
      <c r="D40" s="180">
        <v>0</v>
      </c>
      <c r="E40" s="11">
        <f t="shared" si="0"/>
        <v>0</v>
      </c>
      <c r="F40" s="11">
        <v>0</v>
      </c>
      <c r="G40" s="11">
        <v>0</v>
      </c>
      <c r="H40" s="11">
        <v>0</v>
      </c>
      <c r="I40" s="11">
        <v>0</v>
      </c>
      <c r="J40" s="369"/>
      <c r="K40" s="369"/>
      <c r="L40" s="365"/>
      <c r="M40" s="365"/>
      <c r="N40" s="361"/>
    </row>
    <row r="41" spans="1:14" s="79" customFormat="1" ht="37.15" customHeight="1">
      <c r="A41" s="371" t="s">
        <v>378</v>
      </c>
      <c r="B41" s="182" t="s">
        <v>40</v>
      </c>
      <c r="C41" s="373" t="s">
        <v>514</v>
      </c>
      <c r="D41" s="180">
        <v>8</v>
      </c>
      <c r="E41" s="11">
        <f t="shared" si="0"/>
        <v>20000000</v>
      </c>
      <c r="F41" s="11">
        <v>20000000</v>
      </c>
      <c r="G41" s="11">
        <v>0</v>
      </c>
      <c r="H41" s="11">
        <v>0</v>
      </c>
      <c r="I41" s="11">
        <v>0</v>
      </c>
      <c r="J41" s="368">
        <v>44619</v>
      </c>
      <c r="K41" s="368">
        <v>44925</v>
      </c>
      <c r="L41" s="364">
        <f>D42/D41</f>
        <v>0</v>
      </c>
      <c r="M41" s="364">
        <f>E42/E41</f>
        <v>0</v>
      </c>
      <c r="N41" s="361">
        <v>0</v>
      </c>
    </row>
    <row r="42" spans="1:14" s="79" customFormat="1" ht="33.6" customHeight="1">
      <c r="A42" s="372"/>
      <c r="B42" s="182" t="s">
        <v>0</v>
      </c>
      <c r="C42" s="367"/>
      <c r="D42" s="180">
        <v>0</v>
      </c>
      <c r="E42" s="11">
        <f t="shared" si="0"/>
        <v>0</v>
      </c>
      <c r="F42" s="11">
        <v>0</v>
      </c>
      <c r="G42" s="11">
        <v>0</v>
      </c>
      <c r="H42" s="11">
        <v>0</v>
      </c>
      <c r="I42" s="11">
        <v>0</v>
      </c>
      <c r="J42" s="369"/>
      <c r="K42" s="369"/>
      <c r="L42" s="365"/>
      <c r="M42" s="365"/>
      <c r="N42" s="361"/>
    </row>
    <row r="43" spans="1:14" ht="15.75">
      <c r="A43" s="387" t="s">
        <v>6</v>
      </c>
      <c r="B43" s="29" t="s">
        <v>1</v>
      </c>
      <c r="C43" s="388"/>
      <c r="D43" s="30"/>
      <c r="E43" s="35">
        <f t="shared" ref="E43:I44" si="1">(E17+E19+E21+E23+E25+E27+E29+E31+E33+E35+E37+E39+E41)</f>
        <v>373890000</v>
      </c>
      <c r="F43" s="35">
        <f t="shared" si="1"/>
        <v>373890000</v>
      </c>
      <c r="G43" s="35">
        <f t="shared" si="1"/>
        <v>0</v>
      </c>
      <c r="H43" s="35">
        <f t="shared" si="1"/>
        <v>0</v>
      </c>
      <c r="I43" s="35">
        <f t="shared" si="1"/>
        <v>0</v>
      </c>
      <c r="J43" s="31"/>
      <c r="K43" s="32"/>
      <c r="L43" s="32"/>
      <c r="M43" s="32"/>
      <c r="N43" s="33"/>
    </row>
    <row r="44" spans="1:14" ht="15.75">
      <c r="A44" s="387"/>
      <c r="B44" s="29" t="s">
        <v>0</v>
      </c>
      <c r="C44" s="389"/>
      <c r="D44" s="30"/>
      <c r="E44" s="35">
        <f t="shared" si="1"/>
        <v>0</v>
      </c>
      <c r="F44" s="35">
        <f t="shared" si="1"/>
        <v>0</v>
      </c>
      <c r="G44" s="35">
        <f t="shared" si="1"/>
        <v>0</v>
      </c>
      <c r="H44" s="35">
        <f t="shared" si="1"/>
        <v>0</v>
      </c>
      <c r="I44" s="35">
        <f t="shared" si="1"/>
        <v>0</v>
      </c>
      <c r="J44" s="34"/>
      <c r="K44" s="32"/>
      <c r="L44" s="32"/>
      <c r="M44" s="32"/>
      <c r="N44" s="33"/>
    </row>
    <row r="45" spans="1:14">
      <c r="B45" s="9"/>
      <c r="E45" s="21"/>
      <c r="F45" s="20"/>
      <c r="G45" s="16"/>
      <c r="H45" s="16"/>
      <c r="I45" s="16"/>
      <c r="J45" s="8"/>
      <c r="K45" s="8"/>
      <c r="L45" s="20"/>
      <c r="M45" s="18"/>
      <c r="N45" s="19"/>
    </row>
    <row r="46" spans="1:14" ht="15.75">
      <c r="A46" s="63" t="s">
        <v>5</v>
      </c>
      <c r="B46" s="381" t="s">
        <v>4</v>
      </c>
      <c r="C46" s="382"/>
      <c r="D46" s="383"/>
      <c r="E46" s="381" t="s">
        <v>3</v>
      </c>
      <c r="F46" s="382"/>
      <c r="G46" s="382"/>
      <c r="H46" s="383"/>
      <c r="I46" s="63"/>
      <c r="J46" s="384" t="s">
        <v>2</v>
      </c>
      <c r="K46" s="382"/>
      <c r="L46" s="382"/>
      <c r="M46" s="382"/>
      <c r="N46" s="383"/>
    </row>
    <row r="47" spans="1:14" ht="29.25" customHeight="1">
      <c r="A47" s="374" t="s">
        <v>84</v>
      </c>
      <c r="B47" s="385" t="s">
        <v>80</v>
      </c>
      <c r="C47" s="386"/>
      <c r="D47" s="386"/>
      <c r="E47" s="385" t="s">
        <v>36</v>
      </c>
      <c r="F47" s="386"/>
      <c r="G47" s="386"/>
      <c r="H47" s="26" t="s">
        <v>1</v>
      </c>
      <c r="I47" s="27">
        <v>1</v>
      </c>
      <c r="J47" s="378" t="s">
        <v>379</v>
      </c>
      <c r="K47" s="379"/>
      <c r="L47" s="379"/>
      <c r="M47" s="379"/>
      <c r="N47" s="379"/>
    </row>
    <row r="48" spans="1:14" ht="29.25" customHeight="1">
      <c r="A48" s="374"/>
      <c r="B48" s="386"/>
      <c r="C48" s="386"/>
      <c r="D48" s="386"/>
      <c r="E48" s="386"/>
      <c r="F48" s="386"/>
      <c r="G48" s="386"/>
      <c r="H48" s="26" t="s">
        <v>0</v>
      </c>
      <c r="I48" s="27">
        <v>0</v>
      </c>
      <c r="J48" s="379"/>
      <c r="K48" s="380"/>
      <c r="L48" s="380"/>
      <c r="M48" s="380"/>
      <c r="N48" s="379"/>
    </row>
    <row r="49" spans="1:46" ht="39.75" customHeight="1">
      <c r="A49" s="374" t="s">
        <v>84</v>
      </c>
      <c r="B49" s="385" t="s">
        <v>81</v>
      </c>
      <c r="C49" s="385"/>
      <c r="D49" s="385"/>
      <c r="E49" s="385" t="s">
        <v>45</v>
      </c>
      <c r="F49" s="386"/>
      <c r="G49" s="386"/>
      <c r="H49" s="26" t="s">
        <v>1</v>
      </c>
      <c r="I49" s="27">
        <v>500</v>
      </c>
      <c r="J49" s="379"/>
      <c r="K49" s="380"/>
      <c r="L49" s="380"/>
      <c r="M49" s="380"/>
      <c r="N49" s="379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</row>
    <row r="50" spans="1:46" ht="67.150000000000006" customHeight="1">
      <c r="A50" s="374"/>
      <c r="B50" s="385"/>
      <c r="C50" s="385"/>
      <c r="D50" s="385"/>
      <c r="E50" s="386"/>
      <c r="F50" s="386"/>
      <c r="G50" s="386"/>
      <c r="H50" s="26" t="s">
        <v>0</v>
      </c>
      <c r="I50" s="27">
        <v>0</v>
      </c>
      <c r="J50" s="379"/>
      <c r="K50" s="380"/>
      <c r="L50" s="380"/>
      <c r="M50" s="380"/>
      <c r="N50" s="379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</row>
    <row r="51" spans="1:46" ht="36.75" customHeight="1">
      <c r="A51" s="374" t="s">
        <v>84</v>
      </c>
      <c r="B51" s="385" t="s">
        <v>82</v>
      </c>
      <c r="C51" s="385"/>
      <c r="D51" s="385"/>
      <c r="E51" s="385" t="s">
        <v>46</v>
      </c>
      <c r="F51" s="386"/>
      <c r="G51" s="386"/>
      <c r="H51" s="26" t="s">
        <v>1</v>
      </c>
      <c r="I51" s="28">
        <v>1</v>
      </c>
      <c r="J51" s="379"/>
      <c r="K51" s="380"/>
      <c r="L51" s="380"/>
      <c r="M51" s="380"/>
      <c r="N51" s="379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</row>
    <row r="52" spans="1:46" ht="36.75" customHeight="1">
      <c r="A52" s="374"/>
      <c r="B52" s="385"/>
      <c r="C52" s="385"/>
      <c r="D52" s="385"/>
      <c r="E52" s="386"/>
      <c r="F52" s="386"/>
      <c r="G52" s="386"/>
      <c r="H52" s="26" t="s">
        <v>0</v>
      </c>
      <c r="I52" s="26">
        <v>0</v>
      </c>
      <c r="J52" s="379"/>
      <c r="K52" s="380"/>
      <c r="L52" s="380"/>
      <c r="M52" s="380"/>
      <c r="N52" s="379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</row>
    <row r="53" spans="1:46" ht="48.75" customHeight="1">
      <c r="A53" s="374" t="s">
        <v>84</v>
      </c>
      <c r="B53" s="385" t="s">
        <v>83</v>
      </c>
      <c r="C53" s="390"/>
      <c r="D53" s="386"/>
      <c r="E53" s="385" t="s">
        <v>34</v>
      </c>
      <c r="F53" s="386"/>
      <c r="G53" s="386"/>
      <c r="H53" s="26" t="s">
        <v>1</v>
      </c>
      <c r="I53" s="28">
        <v>1</v>
      </c>
      <c r="J53" s="379"/>
      <c r="K53" s="380"/>
      <c r="L53" s="380"/>
      <c r="M53" s="380"/>
      <c r="N53" s="379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</row>
    <row r="54" spans="1:46" ht="54.75" customHeight="1">
      <c r="A54" s="374"/>
      <c r="B54" s="386"/>
      <c r="C54" s="386"/>
      <c r="D54" s="386"/>
      <c r="E54" s="386"/>
      <c r="F54" s="386"/>
      <c r="G54" s="386"/>
      <c r="H54" s="26" t="s">
        <v>0</v>
      </c>
      <c r="I54" s="26">
        <v>0</v>
      </c>
      <c r="J54" s="379"/>
      <c r="K54" s="380"/>
      <c r="L54" s="380"/>
      <c r="M54" s="380"/>
      <c r="N54" s="379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</row>
    <row r="55" spans="1:46" ht="15.75">
      <c r="A55" s="375" t="s">
        <v>35</v>
      </c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7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</row>
    <row r="56" spans="1:46" ht="15.75"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</row>
    <row r="57" spans="1:46" ht="15.75"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</row>
    <row r="58" spans="1:46" ht="15.75"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</row>
    <row r="59" spans="1:46" ht="15.75"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</row>
    <row r="60" spans="1:46" ht="15.75"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</row>
    <row r="61" spans="1:46" ht="15.75"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</row>
    <row r="62" spans="1:46" ht="15.75"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</row>
  </sheetData>
  <mergeCells count="147">
    <mergeCell ref="B10:F10"/>
    <mergeCell ref="K10:M10"/>
    <mergeCell ref="O10:P10"/>
    <mergeCell ref="B12:F12"/>
    <mergeCell ref="K12:M12"/>
    <mergeCell ref="C21:C22"/>
    <mergeCell ref="M17:M18"/>
    <mergeCell ref="E14:E16"/>
    <mergeCell ref="A19:A20"/>
    <mergeCell ref="A23:A24"/>
    <mergeCell ref="O8:Q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  <mergeCell ref="F14:I15"/>
    <mergeCell ref="J14:K15"/>
    <mergeCell ref="L14:N14"/>
    <mergeCell ref="L15:L16"/>
    <mergeCell ref="M15:M16"/>
    <mergeCell ref="N15:N16"/>
    <mergeCell ref="A14:A16"/>
    <mergeCell ref="B14:B16"/>
    <mergeCell ref="C14:C16"/>
    <mergeCell ref="A31:A32"/>
    <mergeCell ref="C31:C32"/>
    <mergeCell ref="L31:L32"/>
    <mergeCell ref="A13:F13"/>
    <mergeCell ref="N17:N18"/>
    <mergeCell ref="J17:J18"/>
    <mergeCell ref="K17:K18"/>
    <mergeCell ref="J21:J22"/>
    <mergeCell ref="N21:N22"/>
    <mergeCell ref="K13:M13"/>
    <mergeCell ref="D14:D16"/>
    <mergeCell ref="A17:A18"/>
    <mergeCell ref="C17:C18"/>
    <mergeCell ref="A21:A22"/>
    <mergeCell ref="L21:L22"/>
    <mergeCell ref="M21:M22"/>
    <mergeCell ref="K21:K22"/>
    <mergeCell ref="L17:L18"/>
    <mergeCell ref="C19:C20"/>
    <mergeCell ref="J19:J20"/>
    <mergeCell ref="K19:K20"/>
    <mergeCell ref="L19:L20"/>
    <mergeCell ref="M19:M20"/>
    <mergeCell ref="N19:N20"/>
    <mergeCell ref="A25:A26"/>
    <mergeCell ref="C25:C26"/>
    <mergeCell ref="J25:J26"/>
    <mergeCell ref="K25:K26"/>
    <mergeCell ref="L25:L26"/>
    <mergeCell ref="M25:M26"/>
    <mergeCell ref="N25:N26"/>
    <mergeCell ref="A29:A30"/>
    <mergeCell ref="C29:C30"/>
    <mergeCell ref="J29:J30"/>
    <mergeCell ref="K29:K30"/>
    <mergeCell ref="L29:L30"/>
    <mergeCell ref="M29:M30"/>
    <mergeCell ref="N29:N30"/>
    <mergeCell ref="K27:K28"/>
    <mergeCell ref="A27:A28"/>
    <mergeCell ref="C27:C28"/>
    <mergeCell ref="L27:L28"/>
    <mergeCell ref="M27:M28"/>
    <mergeCell ref="N27:N28"/>
    <mergeCell ref="J27:J28"/>
    <mergeCell ref="A51:A52"/>
    <mergeCell ref="K37:K38"/>
    <mergeCell ref="J37:J38"/>
    <mergeCell ref="A47:A48"/>
    <mergeCell ref="A53:A54"/>
    <mergeCell ref="A37:A38"/>
    <mergeCell ref="C37:C38"/>
    <mergeCell ref="L37:L38"/>
    <mergeCell ref="A55:N55"/>
    <mergeCell ref="J47:N54"/>
    <mergeCell ref="B46:D46"/>
    <mergeCell ref="E46:H46"/>
    <mergeCell ref="J46:N46"/>
    <mergeCell ref="B47:D48"/>
    <mergeCell ref="E47:G48"/>
    <mergeCell ref="A43:A44"/>
    <mergeCell ref="C43:C44"/>
    <mergeCell ref="A49:A50"/>
    <mergeCell ref="B49:D50"/>
    <mergeCell ref="E49:G50"/>
    <mergeCell ref="B51:D52"/>
    <mergeCell ref="E51:G52"/>
    <mergeCell ref="B53:D54"/>
    <mergeCell ref="E53:G54"/>
    <mergeCell ref="A33:A34"/>
    <mergeCell ref="A35:A36"/>
    <mergeCell ref="A39:A40"/>
    <mergeCell ref="N41:N42"/>
    <mergeCell ref="M41:M42"/>
    <mergeCell ref="L41:L42"/>
    <mergeCell ref="K41:K42"/>
    <mergeCell ref="J41:J42"/>
    <mergeCell ref="C41:C42"/>
    <mergeCell ref="A41:A42"/>
    <mergeCell ref="M37:M38"/>
    <mergeCell ref="N37:N38"/>
    <mergeCell ref="C35:C36"/>
    <mergeCell ref="J35:J36"/>
    <mergeCell ref="K35:K36"/>
    <mergeCell ref="L35:L36"/>
    <mergeCell ref="M35:M36"/>
    <mergeCell ref="N35:N36"/>
    <mergeCell ref="C39:C40"/>
    <mergeCell ref="J39:J40"/>
    <mergeCell ref="K39:K40"/>
    <mergeCell ref="L39:L40"/>
    <mergeCell ref="M39:M40"/>
    <mergeCell ref="N39:N40"/>
    <mergeCell ref="C23:C24"/>
    <mergeCell ref="J23:J24"/>
    <mergeCell ref="K23:K24"/>
    <mergeCell ref="L23:L24"/>
    <mergeCell ref="M23:M24"/>
    <mergeCell ref="N23:N24"/>
    <mergeCell ref="C33:C34"/>
    <mergeCell ref="J33:J34"/>
    <mergeCell ref="K33:K34"/>
    <mergeCell ref="L33:L34"/>
    <mergeCell ref="M33:M34"/>
    <mergeCell ref="N33:N34"/>
    <mergeCell ref="M31:M32"/>
    <mergeCell ref="N31:N32"/>
    <mergeCell ref="K31:K32"/>
    <mergeCell ref="J31:J32"/>
  </mergeCells>
  <pageMargins left="0.7" right="0.7" top="0.75" bottom="0.75" header="0.3" footer="0.3"/>
  <pageSetup paperSize="14" scale="60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shapeId="11266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95250</xdr:rowOff>
              </from>
              <to>
                <xdr:col>0</xdr:col>
                <xdr:colOff>2133600</xdr:colOff>
                <xdr:row>3</xdr:row>
                <xdr:rowOff>114300</xdr:rowOff>
              </to>
            </anchor>
          </objectPr>
        </oleObject>
      </mc:Choice>
      <mc:Fallback>
        <oleObject shapeId="11266" r:id="rId4"/>
      </mc:Fallback>
    </mc:AlternateContent>
    <mc:AlternateContent xmlns:mc="http://schemas.openxmlformats.org/markup-compatibility/2006">
      <mc:Choice Requires="x14">
        <oleObject shapeId="11323" r:id="rId6">
          <objectPr defaultSize="0" autoPict="0" r:id="rId5">
            <anchor moveWithCells="1" sizeWithCells="1">
              <from>
                <xdr:col>0</xdr:col>
                <xdr:colOff>942975</xdr:colOff>
                <xdr:row>0</xdr:row>
                <xdr:rowOff>104775</xdr:rowOff>
              </from>
              <to>
                <xdr:col>1</xdr:col>
                <xdr:colOff>3686175</xdr:colOff>
                <xdr:row>3</xdr:row>
                <xdr:rowOff>123825</xdr:rowOff>
              </to>
            </anchor>
          </objectPr>
        </oleObject>
      </mc:Choice>
      <mc:Fallback>
        <oleObject shapeId="11323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U50"/>
  <sheetViews>
    <sheetView topLeftCell="F21" zoomScale="70" zoomScaleNormal="70" zoomScalePageLayoutView="60" workbookViewId="0">
      <selection activeCell="P21" sqref="P1:T1048576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7.7109375" style="1" customWidth="1"/>
    <col min="4" max="4" width="10" style="1" customWidth="1"/>
    <col min="5" max="5" width="22" style="1" customWidth="1"/>
    <col min="6" max="6" width="21.85546875" style="1" customWidth="1"/>
    <col min="7" max="7" width="7.7109375" style="1" customWidth="1"/>
    <col min="8" max="8" width="13.7109375" style="1" customWidth="1"/>
    <col min="9" max="9" width="12.7109375" style="1" customWidth="1"/>
    <col min="10" max="10" width="15.5703125" style="77" customWidth="1"/>
    <col min="11" max="11" width="15.85546875" style="77" customWidth="1"/>
    <col min="12" max="12" width="12.42578125" style="1" customWidth="1"/>
    <col min="13" max="13" width="14" style="1" customWidth="1"/>
    <col min="14" max="15" width="17.28515625" style="1" customWidth="1"/>
    <col min="16" max="16" width="33.85546875" style="1" customWidth="1"/>
    <col min="17" max="17" width="12.5703125" style="1" hidden="1" customWidth="1"/>
    <col min="18" max="18" width="24.28515625" style="1" customWidth="1"/>
    <col min="19" max="19" width="22.5703125" style="1" customWidth="1"/>
    <col min="20" max="21" width="12.5703125" style="1"/>
    <col min="22" max="22" width="16.85546875" style="1" customWidth="1"/>
    <col min="23" max="23" width="12.5703125" style="1"/>
    <col min="24" max="24" width="30.140625" style="1" customWidth="1"/>
    <col min="25" max="25" width="15.42578125" style="1" customWidth="1"/>
    <col min="26" max="26" width="15.85546875" style="1" customWidth="1"/>
    <col min="27" max="27" width="24.42578125" style="1" customWidth="1"/>
    <col min="28" max="28" width="17.140625" style="1" customWidth="1"/>
    <col min="29" max="16384" width="12.5703125" style="1"/>
  </cols>
  <sheetData>
    <row r="1" spans="1:22" ht="15.75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  <c r="O1" s="219"/>
    </row>
    <row r="2" spans="1:22" ht="15.75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  <c r="O2" s="219"/>
    </row>
    <row r="3" spans="1:22" ht="15.75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  <c r="O3" s="219"/>
    </row>
    <row r="4" spans="1:22" ht="15.75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  <c r="O4" s="219"/>
    </row>
    <row r="5" spans="1:22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219"/>
    </row>
    <row r="6" spans="1:22" ht="15.75">
      <c r="A6" s="419" t="s">
        <v>140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  <c r="O6" s="233"/>
    </row>
    <row r="7" spans="1:22" ht="15.75">
      <c r="A7" s="50" t="s">
        <v>539</v>
      </c>
      <c r="B7" s="342" t="s">
        <v>543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233"/>
    </row>
    <row r="8" spans="1:22" ht="15.75">
      <c r="A8" s="51" t="s">
        <v>32</v>
      </c>
      <c r="B8" s="429" t="s">
        <v>33</v>
      </c>
      <c r="C8" s="430"/>
      <c r="D8" s="430"/>
      <c r="E8" s="430"/>
      <c r="F8" s="431"/>
      <c r="G8" s="472" t="s">
        <v>299</v>
      </c>
      <c r="H8" s="473"/>
      <c r="I8" s="474"/>
      <c r="J8" s="441" t="s">
        <v>31</v>
      </c>
      <c r="K8" s="442"/>
      <c r="L8" s="442"/>
      <c r="M8" s="442"/>
      <c r="N8" s="443"/>
      <c r="O8" s="225"/>
      <c r="P8" s="471"/>
      <c r="Q8" s="471"/>
      <c r="R8" s="471"/>
    </row>
    <row r="9" spans="1:22" ht="15.75">
      <c r="A9" s="53" t="s">
        <v>30</v>
      </c>
      <c r="B9" s="445" t="s">
        <v>37</v>
      </c>
      <c r="C9" s="430"/>
      <c r="D9" s="430"/>
      <c r="E9" s="430"/>
      <c r="F9" s="431"/>
      <c r="G9" s="475"/>
      <c r="H9" s="476"/>
      <c r="I9" s="477"/>
      <c r="J9" s="216" t="s">
        <v>29</v>
      </c>
      <c r="K9" s="352" t="s">
        <v>28</v>
      </c>
      <c r="L9" s="352"/>
      <c r="M9" s="352"/>
      <c r="N9" s="216" t="s">
        <v>27</v>
      </c>
      <c r="O9" s="226"/>
      <c r="P9" s="225"/>
      <c r="Q9" s="225"/>
      <c r="R9" s="225"/>
    </row>
    <row r="10" spans="1:22" ht="15.75">
      <c r="A10" s="54" t="s">
        <v>26</v>
      </c>
      <c r="B10" s="444" t="s">
        <v>38</v>
      </c>
      <c r="C10" s="445"/>
      <c r="D10" s="445"/>
      <c r="E10" s="445"/>
      <c r="F10" s="446"/>
      <c r="G10" s="475"/>
      <c r="H10" s="476"/>
      <c r="I10" s="477"/>
      <c r="J10" s="55"/>
      <c r="K10" s="450"/>
      <c r="L10" s="451"/>
      <c r="M10" s="452"/>
      <c r="N10" s="56"/>
      <c r="P10" s="484"/>
      <c r="Q10" s="484"/>
      <c r="R10" s="226"/>
      <c r="T10" s="219"/>
      <c r="U10" s="219"/>
    </row>
    <row r="11" spans="1:22" ht="15.75">
      <c r="A11" s="65" t="s">
        <v>25</v>
      </c>
      <c r="B11" s="481" t="s">
        <v>96</v>
      </c>
      <c r="C11" s="482"/>
      <c r="D11" s="482"/>
      <c r="E11" s="482"/>
      <c r="F11" s="483"/>
      <c r="G11" s="475"/>
      <c r="H11" s="476"/>
      <c r="I11" s="477"/>
      <c r="J11" s="215"/>
      <c r="K11" s="447"/>
      <c r="L11" s="448"/>
      <c r="M11" s="449"/>
      <c r="N11" s="58"/>
      <c r="O11" s="235"/>
      <c r="P11" s="485"/>
      <c r="Q11" s="485"/>
      <c r="R11" s="67"/>
      <c r="T11" s="14"/>
      <c r="U11" s="5"/>
      <c r="V11" s="12"/>
    </row>
    <row r="12" spans="1:22" ht="15.75">
      <c r="A12" s="59" t="s">
        <v>24</v>
      </c>
      <c r="B12" s="454">
        <v>2020730010057</v>
      </c>
      <c r="C12" s="455"/>
      <c r="D12" s="455"/>
      <c r="E12" s="455"/>
      <c r="F12" s="456"/>
      <c r="G12" s="475"/>
      <c r="H12" s="476"/>
      <c r="I12" s="477"/>
      <c r="J12" s="60"/>
      <c r="K12" s="396"/>
      <c r="L12" s="397"/>
      <c r="M12" s="398"/>
      <c r="N12" s="61"/>
      <c r="O12" s="236"/>
      <c r="P12" s="485"/>
      <c r="Q12" s="485"/>
      <c r="R12" s="67"/>
      <c r="T12" s="14"/>
      <c r="U12" s="5"/>
      <c r="V12" s="12"/>
    </row>
    <row r="13" spans="1:22" ht="35.25" customHeight="1">
      <c r="A13" s="91" t="s">
        <v>125</v>
      </c>
      <c r="B13" s="394" t="s">
        <v>350</v>
      </c>
      <c r="C13" s="394"/>
      <c r="D13" s="394"/>
      <c r="E13" s="394"/>
      <c r="F13" s="395"/>
      <c r="G13" s="478"/>
      <c r="H13" s="479"/>
      <c r="I13" s="480"/>
      <c r="J13" s="213"/>
      <c r="K13" s="396"/>
      <c r="L13" s="397"/>
      <c r="M13" s="398"/>
      <c r="N13" s="62"/>
      <c r="O13" s="152"/>
      <c r="P13" s="304"/>
      <c r="Q13" s="224"/>
      <c r="R13" s="67"/>
      <c r="S13" s="15"/>
      <c r="T13" s="14"/>
      <c r="U13" s="5"/>
      <c r="V13" s="12"/>
    </row>
    <row r="14" spans="1:22" ht="21" customHeight="1">
      <c r="A14" s="497" t="s">
        <v>23</v>
      </c>
      <c r="B14" s="498" t="s">
        <v>103</v>
      </c>
      <c r="C14" s="495" t="s">
        <v>21</v>
      </c>
      <c r="D14" s="495" t="s">
        <v>20</v>
      </c>
      <c r="E14" s="499" t="s">
        <v>130</v>
      </c>
      <c r="F14" s="489" t="s">
        <v>129</v>
      </c>
      <c r="G14" s="490"/>
      <c r="H14" s="490"/>
      <c r="I14" s="491"/>
      <c r="J14" s="495" t="s">
        <v>17</v>
      </c>
      <c r="K14" s="495"/>
      <c r="L14" s="496" t="s">
        <v>16</v>
      </c>
      <c r="M14" s="496"/>
      <c r="N14" s="496"/>
      <c r="O14" s="237"/>
      <c r="P14" s="306"/>
      <c r="R14" s="67"/>
      <c r="T14" s="14"/>
      <c r="U14" s="5"/>
      <c r="V14" s="12"/>
    </row>
    <row r="15" spans="1:22" ht="21" customHeight="1">
      <c r="A15" s="497"/>
      <c r="B15" s="495"/>
      <c r="C15" s="495"/>
      <c r="D15" s="495"/>
      <c r="E15" s="500"/>
      <c r="F15" s="492"/>
      <c r="G15" s="493"/>
      <c r="H15" s="493"/>
      <c r="I15" s="494"/>
      <c r="J15" s="495"/>
      <c r="K15" s="495"/>
      <c r="L15" s="495" t="s">
        <v>15</v>
      </c>
      <c r="M15" s="495" t="s">
        <v>14</v>
      </c>
      <c r="N15" s="497" t="s">
        <v>13</v>
      </c>
      <c r="O15" s="238"/>
      <c r="P15" s="306"/>
      <c r="R15" s="5"/>
      <c r="T15" s="14"/>
      <c r="U15" s="5"/>
      <c r="V15" s="12"/>
    </row>
    <row r="16" spans="1:22" ht="31.5">
      <c r="A16" s="497"/>
      <c r="B16" s="495"/>
      <c r="C16" s="495"/>
      <c r="D16" s="495"/>
      <c r="E16" s="501"/>
      <c r="F16" s="223" t="s">
        <v>12</v>
      </c>
      <c r="G16" s="223" t="s">
        <v>11</v>
      </c>
      <c r="H16" s="223" t="s">
        <v>10</v>
      </c>
      <c r="I16" s="68" t="s">
        <v>9</v>
      </c>
      <c r="J16" s="223" t="s">
        <v>8</v>
      </c>
      <c r="K16" s="211" t="s">
        <v>7</v>
      </c>
      <c r="L16" s="495"/>
      <c r="M16" s="495"/>
      <c r="N16" s="497"/>
      <c r="O16" s="238"/>
      <c r="P16" s="306"/>
      <c r="R16" s="5"/>
      <c r="T16" s="14"/>
      <c r="U16" s="5"/>
      <c r="V16" s="12"/>
    </row>
    <row r="17" spans="1:22" s="79" customFormat="1" ht="33.75" customHeight="1">
      <c r="A17" s="504" t="s">
        <v>491</v>
      </c>
      <c r="B17" s="183" t="s">
        <v>1</v>
      </c>
      <c r="C17" s="502" t="s">
        <v>312</v>
      </c>
      <c r="D17" s="184">
        <v>1</v>
      </c>
      <c r="E17" s="283">
        <f t="shared" ref="E17:E30" si="0">F17</f>
        <v>175000000</v>
      </c>
      <c r="F17" s="69">
        <v>175000000</v>
      </c>
      <c r="G17" s="69">
        <v>0</v>
      </c>
      <c r="H17" s="69">
        <v>0</v>
      </c>
      <c r="I17" s="69">
        <v>0</v>
      </c>
      <c r="J17" s="486">
        <v>45295</v>
      </c>
      <c r="K17" s="486">
        <v>45656</v>
      </c>
      <c r="L17" s="487">
        <f>D18/D17</f>
        <v>0</v>
      </c>
      <c r="M17" s="487">
        <f>E18/E17</f>
        <v>0</v>
      </c>
      <c r="N17" s="488" t="e">
        <f>L17*L17/M17</f>
        <v>#DIV/0!</v>
      </c>
      <c r="O17" s="234"/>
      <c r="P17" s="305"/>
      <c r="R17" s="80"/>
      <c r="T17" s="81"/>
      <c r="U17" s="82"/>
      <c r="V17" s="83"/>
    </row>
    <row r="18" spans="1:22" s="79" customFormat="1" ht="33.75" customHeight="1">
      <c r="A18" s="505"/>
      <c r="B18" s="183" t="s">
        <v>0</v>
      </c>
      <c r="C18" s="503"/>
      <c r="D18" s="184">
        <v>0</v>
      </c>
      <c r="E18" s="283">
        <f t="shared" si="0"/>
        <v>0</v>
      </c>
      <c r="F18" s="69">
        <v>0</v>
      </c>
      <c r="G18" s="69">
        <v>0</v>
      </c>
      <c r="H18" s="69">
        <v>0</v>
      </c>
      <c r="I18" s="69">
        <v>0</v>
      </c>
      <c r="J18" s="486"/>
      <c r="K18" s="486"/>
      <c r="L18" s="487"/>
      <c r="M18" s="487"/>
      <c r="N18" s="488"/>
      <c r="O18" s="234"/>
      <c r="R18" s="90"/>
      <c r="T18" s="81"/>
      <c r="U18" s="82"/>
      <c r="V18" s="83"/>
    </row>
    <row r="19" spans="1:22" s="79" customFormat="1" ht="27" customHeight="1">
      <c r="A19" s="508" t="s">
        <v>380</v>
      </c>
      <c r="B19" s="183" t="s">
        <v>1</v>
      </c>
      <c r="C19" s="502" t="s">
        <v>118</v>
      </c>
      <c r="D19" s="184">
        <v>1</v>
      </c>
      <c r="E19" s="283">
        <f t="shared" si="0"/>
        <v>54250000</v>
      </c>
      <c r="F19" s="69">
        <v>54250000</v>
      </c>
      <c r="G19" s="69">
        <v>0</v>
      </c>
      <c r="H19" s="69">
        <v>0</v>
      </c>
      <c r="I19" s="69">
        <v>0</v>
      </c>
      <c r="J19" s="486">
        <v>45295</v>
      </c>
      <c r="K19" s="486">
        <v>45656</v>
      </c>
      <c r="L19" s="487">
        <f>D20/D19</f>
        <v>0</v>
      </c>
      <c r="M19" s="487">
        <f>E20/E19</f>
        <v>0</v>
      </c>
      <c r="N19" s="488" t="e">
        <f>L19*L19/M19</f>
        <v>#DIV/0!</v>
      </c>
      <c r="O19" s="234"/>
      <c r="R19" s="90"/>
      <c r="T19" s="81"/>
      <c r="U19" s="82"/>
      <c r="V19" s="83"/>
    </row>
    <row r="20" spans="1:22" s="79" customFormat="1" ht="30.6" customHeight="1">
      <c r="A20" s="503"/>
      <c r="B20" s="183" t="s">
        <v>0</v>
      </c>
      <c r="C20" s="503"/>
      <c r="D20" s="184">
        <v>0</v>
      </c>
      <c r="E20" s="283">
        <f t="shared" si="0"/>
        <v>0</v>
      </c>
      <c r="F20" s="69">
        <v>0</v>
      </c>
      <c r="G20" s="69">
        <v>0</v>
      </c>
      <c r="H20" s="69">
        <v>0</v>
      </c>
      <c r="I20" s="69">
        <v>0</v>
      </c>
      <c r="J20" s="486"/>
      <c r="K20" s="486"/>
      <c r="L20" s="487"/>
      <c r="M20" s="487"/>
      <c r="N20" s="488"/>
      <c r="O20" s="234"/>
      <c r="R20" s="90"/>
      <c r="T20" s="81"/>
      <c r="U20" s="82"/>
      <c r="V20" s="83"/>
    </row>
    <row r="21" spans="1:22" s="79" customFormat="1" ht="29.25" customHeight="1">
      <c r="A21" s="508" t="s">
        <v>381</v>
      </c>
      <c r="B21" s="185" t="s">
        <v>1</v>
      </c>
      <c r="C21" s="521" t="s">
        <v>515</v>
      </c>
      <c r="D21" s="239">
        <v>1</v>
      </c>
      <c r="E21" s="283">
        <f t="shared" si="0"/>
        <v>70000000</v>
      </c>
      <c r="F21" s="69">
        <v>70000000</v>
      </c>
      <c r="G21" s="69">
        <v>0</v>
      </c>
      <c r="H21" s="69">
        <v>0</v>
      </c>
      <c r="I21" s="69">
        <v>0</v>
      </c>
      <c r="J21" s="486">
        <v>45295</v>
      </c>
      <c r="K21" s="486">
        <v>45656</v>
      </c>
      <c r="L21" s="487">
        <f>D22/D21</f>
        <v>0</v>
      </c>
      <c r="M21" s="487">
        <f>E22/E21</f>
        <v>0</v>
      </c>
      <c r="N21" s="488" t="e">
        <f>L21*L21/M21</f>
        <v>#DIV/0!</v>
      </c>
      <c r="O21" s="234"/>
      <c r="V21" s="83"/>
    </row>
    <row r="22" spans="1:22" s="79" customFormat="1" ht="29.25" customHeight="1">
      <c r="A22" s="503"/>
      <c r="B22" s="183" t="s">
        <v>0</v>
      </c>
      <c r="C22" s="522"/>
      <c r="D22" s="186">
        <v>0</v>
      </c>
      <c r="E22" s="283">
        <f t="shared" si="0"/>
        <v>0</v>
      </c>
      <c r="F22" s="69">
        <v>0</v>
      </c>
      <c r="G22" s="69">
        <v>0</v>
      </c>
      <c r="H22" s="69">
        <v>0</v>
      </c>
      <c r="I22" s="69">
        <v>0</v>
      </c>
      <c r="J22" s="486"/>
      <c r="K22" s="486"/>
      <c r="L22" s="487"/>
      <c r="M22" s="487"/>
      <c r="N22" s="488"/>
      <c r="O22" s="234"/>
      <c r="V22" s="83"/>
    </row>
    <row r="23" spans="1:22" s="79" customFormat="1" ht="40.5" customHeight="1">
      <c r="A23" s="508" t="s">
        <v>382</v>
      </c>
      <c r="B23" s="185" t="s">
        <v>1</v>
      </c>
      <c r="C23" s="502" t="s">
        <v>516</v>
      </c>
      <c r="D23" s="187">
        <v>712</v>
      </c>
      <c r="E23" s="283">
        <f t="shared" si="0"/>
        <v>20000000</v>
      </c>
      <c r="F23" s="69">
        <v>20000000</v>
      </c>
      <c r="G23" s="69">
        <v>0</v>
      </c>
      <c r="H23" s="69">
        <v>0</v>
      </c>
      <c r="I23" s="69">
        <v>0</v>
      </c>
      <c r="J23" s="486">
        <v>45366</v>
      </c>
      <c r="K23" s="486">
        <v>45656</v>
      </c>
      <c r="L23" s="487">
        <f>D24/D23</f>
        <v>0</v>
      </c>
      <c r="M23" s="487">
        <f>E24/E23</f>
        <v>0</v>
      </c>
      <c r="N23" s="488" t="e">
        <f>L23*L23/M23</f>
        <v>#DIV/0!</v>
      </c>
      <c r="O23" s="234"/>
    </row>
    <row r="24" spans="1:22" s="79" customFormat="1" ht="40.5" customHeight="1">
      <c r="A24" s="509"/>
      <c r="B24" s="183" t="s">
        <v>0</v>
      </c>
      <c r="C24" s="503"/>
      <c r="D24" s="187">
        <v>0</v>
      </c>
      <c r="E24" s="283">
        <f t="shared" si="0"/>
        <v>0</v>
      </c>
      <c r="F24" s="69">
        <v>0</v>
      </c>
      <c r="G24" s="69">
        <v>0</v>
      </c>
      <c r="H24" s="69">
        <v>0</v>
      </c>
      <c r="I24" s="69">
        <v>0</v>
      </c>
      <c r="J24" s="486"/>
      <c r="K24" s="486"/>
      <c r="L24" s="487"/>
      <c r="M24" s="487"/>
      <c r="N24" s="488"/>
      <c r="O24" s="234"/>
    </row>
    <row r="25" spans="1:22" s="79" customFormat="1" ht="27.75" customHeight="1">
      <c r="A25" s="506" t="s">
        <v>383</v>
      </c>
      <c r="B25" s="188" t="s">
        <v>1</v>
      </c>
      <c r="C25" s="502" t="s">
        <v>517</v>
      </c>
      <c r="D25" s="189">
        <v>30</v>
      </c>
      <c r="E25" s="283">
        <f t="shared" si="0"/>
        <v>99270000</v>
      </c>
      <c r="F25" s="69">
        <v>99270000</v>
      </c>
      <c r="G25" s="69">
        <v>0</v>
      </c>
      <c r="H25" s="69">
        <v>0</v>
      </c>
      <c r="I25" s="69">
        <v>0</v>
      </c>
      <c r="J25" s="486">
        <v>45414</v>
      </c>
      <c r="K25" s="486">
        <v>45656</v>
      </c>
      <c r="L25" s="487">
        <f>D26/D25</f>
        <v>0</v>
      </c>
      <c r="M25" s="487">
        <f>E26/E25</f>
        <v>0</v>
      </c>
      <c r="N25" s="488">
        <v>0</v>
      </c>
      <c r="O25" s="234"/>
    </row>
    <row r="26" spans="1:22" s="79" customFormat="1" ht="33" customHeight="1">
      <c r="A26" s="506"/>
      <c r="B26" s="190" t="s">
        <v>0</v>
      </c>
      <c r="C26" s="507"/>
      <c r="D26" s="187">
        <v>0</v>
      </c>
      <c r="E26" s="283">
        <f t="shared" si="0"/>
        <v>0</v>
      </c>
      <c r="F26" s="69">
        <v>0</v>
      </c>
      <c r="G26" s="69">
        <v>0</v>
      </c>
      <c r="H26" s="69">
        <v>0</v>
      </c>
      <c r="I26" s="69">
        <v>0</v>
      </c>
      <c r="J26" s="486"/>
      <c r="K26" s="486"/>
      <c r="L26" s="487"/>
      <c r="M26" s="487"/>
      <c r="N26" s="488"/>
      <c r="O26" s="234"/>
    </row>
    <row r="27" spans="1:22" s="79" customFormat="1" ht="23.25" customHeight="1">
      <c r="A27" s="508" t="s">
        <v>384</v>
      </c>
      <c r="B27" s="185" t="s">
        <v>1</v>
      </c>
      <c r="C27" s="502" t="s">
        <v>311</v>
      </c>
      <c r="D27" s="239">
        <v>1</v>
      </c>
      <c r="E27" s="283">
        <f t="shared" si="0"/>
        <v>40000000</v>
      </c>
      <c r="F27" s="69">
        <v>40000000</v>
      </c>
      <c r="G27" s="69">
        <v>0</v>
      </c>
      <c r="H27" s="69">
        <v>0</v>
      </c>
      <c r="I27" s="69">
        <v>0</v>
      </c>
      <c r="J27" s="486">
        <v>45343</v>
      </c>
      <c r="K27" s="486">
        <v>45656</v>
      </c>
      <c r="L27" s="487">
        <f>D28/D27</f>
        <v>0</v>
      </c>
      <c r="M27" s="487">
        <f>E28/E27</f>
        <v>0</v>
      </c>
      <c r="N27" s="523" t="e">
        <f>L27*L27/M27</f>
        <v>#DIV/0!</v>
      </c>
      <c r="O27" s="234"/>
    </row>
    <row r="28" spans="1:22" s="79" customFormat="1" ht="23.25" customHeight="1">
      <c r="A28" s="505"/>
      <c r="B28" s="185" t="s">
        <v>0</v>
      </c>
      <c r="C28" s="526"/>
      <c r="D28" s="239">
        <v>0</v>
      </c>
      <c r="E28" s="283">
        <f t="shared" si="0"/>
        <v>0</v>
      </c>
      <c r="F28" s="69">
        <v>0</v>
      </c>
      <c r="G28" s="69">
        <v>0</v>
      </c>
      <c r="H28" s="69">
        <v>0</v>
      </c>
      <c r="I28" s="69">
        <v>0</v>
      </c>
      <c r="J28" s="486"/>
      <c r="K28" s="486"/>
      <c r="L28" s="487"/>
      <c r="M28" s="487"/>
      <c r="N28" s="523"/>
      <c r="O28" s="234"/>
    </row>
    <row r="29" spans="1:22" s="79" customFormat="1" ht="30.75" customHeight="1">
      <c r="A29" s="508" t="s">
        <v>492</v>
      </c>
      <c r="B29" s="185" t="s">
        <v>1</v>
      </c>
      <c r="C29" s="502" t="s">
        <v>518</v>
      </c>
      <c r="D29" s="191">
        <v>4</v>
      </c>
      <c r="E29" s="283">
        <f t="shared" si="0"/>
        <v>40000000</v>
      </c>
      <c r="F29" s="69">
        <v>40000000</v>
      </c>
      <c r="G29" s="69">
        <v>0</v>
      </c>
      <c r="H29" s="69">
        <v>0</v>
      </c>
      <c r="I29" s="69">
        <v>0</v>
      </c>
      <c r="J29" s="486">
        <v>45403</v>
      </c>
      <c r="K29" s="486">
        <v>45656</v>
      </c>
      <c r="L29" s="487">
        <f>D30/D29</f>
        <v>0</v>
      </c>
      <c r="M29" s="487">
        <f>E30/E29</f>
        <v>0</v>
      </c>
      <c r="N29" s="488">
        <v>0</v>
      </c>
      <c r="O29" s="234"/>
    </row>
    <row r="30" spans="1:22" s="79" customFormat="1" ht="30.75" customHeight="1">
      <c r="A30" s="505"/>
      <c r="B30" s="185" t="s">
        <v>0</v>
      </c>
      <c r="C30" s="507"/>
      <c r="D30" s="192">
        <v>0</v>
      </c>
      <c r="E30" s="283">
        <f t="shared" si="0"/>
        <v>0</v>
      </c>
      <c r="F30" s="69">
        <v>0</v>
      </c>
      <c r="G30" s="130">
        <v>0</v>
      </c>
      <c r="H30" s="130">
        <v>0</v>
      </c>
      <c r="I30" s="130">
        <v>0</v>
      </c>
      <c r="J30" s="524"/>
      <c r="K30" s="524"/>
      <c r="L30" s="525"/>
      <c r="M30" s="525"/>
      <c r="N30" s="488"/>
      <c r="O30" s="234"/>
    </row>
    <row r="31" spans="1:22" ht="15.75" customHeight="1">
      <c r="A31" s="515" t="s">
        <v>6</v>
      </c>
      <c r="B31" s="29" t="s">
        <v>1</v>
      </c>
      <c r="C31" s="516"/>
      <c r="D31" s="70"/>
      <c r="E31" s="71">
        <f>E17+E19+E21+E23+E27+E29+E25</f>
        <v>498520000</v>
      </c>
      <c r="F31" s="71">
        <f>F17+F19+F21+F23+F27+F29+F25</f>
        <v>498520000</v>
      </c>
      <c r="G31" s="71">
        <f>G17+G19+G21+G23+G27+G29+G25</f>
        <v>0</v>
      </c>
      <c r="H31" s="71">
        <f>H17+H19+H21+H23+H27+H29+H25</f>
        <v>0</v>
      </c>
      <c r="I31" s="71">
        <f>I17+I19+I21+I23+I27+I29+I25</f>
        <v>0</v>
      </c>
      <c r="J31" s="31"/>
      <c r="K31" s="72"/>
      <c r="L31" s="72"/>
      <c r="M31" s="72"/>
      <c r="N31" s="33"/>
      <c r="O31" s="240"/>
    </row>
    <row r="32" spans="1:22" ht="15.75">
      <c r="A32" s="515"/>
      <c r="B32" s="29" t="s">
        <v>0</v>
      </c>
      <c r="C32" s="517"/>
      <c r="D32" s="70"/>
      <c r="E32" s="71">
        <f>E18+E20+E22+E24+E28+E30+E26</f>
        <v>0</v>
      </c>
      <c r="F32" s="71">
        <f>F18+F20+F22+F24+F28+F30+F26</f>
        <v>0</v>
      </c>
      <c r="G32" s="71">
        <f>G30+G28+G26+G24+G22+G20+G18</f>
        <v>0</v>
      </c>
      <c r="H32" s="71">
        <f>H30+H28+H26+H24+H22+H20+H18</f>
        <v>0</v>
      </c>
      <c r="I32" s="71">
        <f>I30+I28+I26+I24+I22+I20+I18</f>
        <v>0</v>
      </c>
      <c r="J32" s="31"/>
      <c r="K32" s="72"/>
      <c r="L32" s="72"/>
      <c r="M32" s="72"/>
      <c r="N32" s="33"/>
      <c r="O32" s="240"/>
    </row>
    <row r="33" spans="1:47">
      <c r="E33" s="21"/>
      <c r="F33" s="20"/>
      <c r="G33" s="14"/>
      <c r="H33" s="14"/>
      <c r="I33" s="14"/>
      <c r="J33" s="73"/>
      <c r="K33" s="73"/>
      <c r="L33" s="20"/>
      <c r="M33" s="74"/>
      <c r="N33" s="74"/>
      <c r="O33" s="74"/>
    </row>
    <row r="34" spans="1:47" ht="15.75">
      <c r="A34" s="212" t="s">
        <v>5</v>
      </c>
      <c r="B34" s="519" t="s">
        <v>4</v>
      </c>
      <c r="C34" s="460"/>
      <c r="D34" s="460"/>
      <c r="E34" s="519" t="s">
        <v>3</v>
      </c>
      <c r="F34" s="460"/>
      <c r="G34" s="460"/>
      <c r="H34" s="460"/>
      <c r="I34" s="212"/>
      <c r="J34" s="520" t="s">
        <v>2</v>
      </c>
      <c r="K34" s="460"/>
      <c r="L34" s="460"/>
      <c r="M34" s="460"/>
      <c r="N34" s="460"/>
      <c r="O34" s="247"/>
    </row>
    <row r="35" spans="1:47" s="22" customFormat="1" ht="67.5" customHeight="1">
      <c r="A35" s="462" t="s">
        <v>294</v>
      </c>
      <c r="B35" s="464" t="s">
        <v>298</v>
      </c>
      <c r="C35" s="465"/>
      <c r="D35" s="465"/>
      <c r="E35" s="468" t="s">
        <v>41</v>
      </c>
      <c r="F35" s="469"/>
      <c r="G35" s="469"/>
      <c r="H35" s="282" t="s">
        <v>1</v>
      </c>
      <c r="I35" s="281">
        <v>1</v>
      </c>
      <c r="J35" s="458" t="s">
        <v>385</v>
      </c>
      <c r="K35" s="459"/>
      <c r="L35" s="459"/>
      <c r="M35" s="459"/>
      <c r="N35" s="459"/>
      <c r="O35" s="247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</row>
    <row r="36" spans="1:47" s="22" customFormat="1" ht="67.5" customHeight="1">
      <c r="A36" s="463"/>
      <c r="B36" s="466"/>
      <c r="C36" s="467"/>
      <c r="D36" s="467"/>
      <c r="E36" s="470"/>
      <c r="F36" s="470"/>
      <c r="G36" s="470"/>
      <c r="H36" s="279" t="s">
        <v>0</v>
      </c>
      <c r="I36" s="280">
        <v>0</v>
      </c>
      <c r="J36" s="460"/>
      <c r="K36" s="461"/>
      <c r="L36" s="461"/>
      <c r="M36" s="461"/>
      <c r="N36" s="460"/>
      <c r="O36" s="247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</row>
    <row r="37" spans="1:47" s="22" customFormat="1" ht="66.75" customHeight="1">
      <c r="A37" s="462" t="s">
        <v>294</v>
      </c>
      <c r="B37" s="510" t="s">
        <v>297</v>
      </c>
      <c r="C37" s="511"/>
      <c r="D37" s="511"/>
      <c r="E37" s="514" t="s">
        <v>42</v>
      </c>
      <c r="F37" s="470"/>
      <c r="G37" s="470"/>
      <c r="H37" s="279" t="s">
        <v>295</v>
      </c>
      <c r="I37" s="278">
        <v>712</v>
      </c>
      <c r="J37" s="460"/>
      <c r="K37" s="461"/>
      <c r="L37" s="461"/>
      <c r="M37" s="461"/>
      <c r="N37" s="460"/>
      <c r="O37" s="247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</row>
    <row r="38" spans="1:47" s="22" customFormat="1" ht="67.5" customHeight="1">
      <c r="A38" s="463"/>
      <c r="B38" s="466"/>
      <c r="C38" s="467"/>
      <c r="D38" s="467"/>
      <c r="E38" s="470"/>
      <c r="F38" s="470"/>
      <c r="G38" s="470"/>
      <c r="H38" s="128" t="s">
        <v>0</v>
      </c>
      <c r="I38" s="127">
        <v>0</v>
      </c>
      <c r="J38" s="460"/>
      <c r="K38" s="461"/>
      <c r="L38" s="461"/>
      <c r="M38" s="461"/>
      <c r="N38" s="460"/>
      <c r="O38" s="247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</row>
    <row r="39" spans="1:47" s="22" customFormat="1" ht="36" customHeight="1">
      <c r="A39" s="462" t="s">
        <v>294</v>
      </c>
      <c r="B39" s="510" t="s">
        <v>296</v>
      </c>
      <c r="C39" s="511"/>
      <c r="D39" s="512"/>
      <c r="E39" s="464" t="s">
        <v>43</v>
      </c>
      <c r="F39" s="465"/>
      <c r="G39" s="518"/>
      <c r="H39" s="126" t="s">
        <v>1</v>
      </c>
      <c r="I39" s="124">
        <v>2</v>
      </c>
      <c r="J39" s="460"/>
      <c r="K39" s="461"/>
      <c r="L39" s="461"/>
      <c r="M39" s="461"/>
      <c r="N39" s="460"/>
      <c r="O39" s="247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</row>
    <row r="40" spans="1:47" s="22" customFormat="1" ht="66.75" customHeight="1">
      <c r="A40" s="463"/>
      <c r="B40" s="466"/>
      <c r="C40" s="467"/>
      <c r="D40" s="513"/>
      <c r="E40" s="466"/>
      <c r="F40" s="467"/>
      <c r="G40" s="513"/>
      <c r="H40" s="125" t="s">
        <v>0</v>
      </c>
      <c r="I40" s="124">
        <v>0</v>
      </c>
      <c r="J40" s="460"/>
      <c r="K40" s="461"/>
      <c r="L40" s="461"/>
      <c r="M40" s="461"/>
      <c r="N40" s="460"/>
      <c r="O40" s="247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</row>
    <row r="41" spans="1:47" s="22" customFormat="1" ht="81.75" customHeight="1">
      <c r="A41" s="462" t="s">
        <v>294</v>
      </c>
      <c r="B41" s="510" t="s">
        <v>293</v>
      </c>
      <c r="C41" s="511"/>
      <c r="D41" s="512"/>
      <c r="E41" s="510" t="s">
        <v>44</v>
      </c>
      <c r="F41" s="511"/>
      <c r="G41" s="512"/>
      <c r="H41" s="126" t="s">
        <v>1</v>
      </c>
      <c r="I41" s="124">
        <v>30</v>
      </c>
      <c r="J41" s="460"/>
      <c r="K41" s="461"/>
      <c r="L41" s="461"/>
      <c r="M41" s="461"/>
      <c r="N41" s="460"/>
      <c r="O41" s="247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</row>
    <row r="42" spans="1:47" s="22" customFormat="1" ht="36" customHeight="1">
      <c r="A42" s="463"/>
      <c r="B42" s="466"/>
      <c r="C42" s="467"/>
      <c r="D42" s="513"/>
      <c r="E42" s="466"/>
      <c r="F42" s="467"/>
      <c r="G42" s="513"/>
      <c r="H42" s="125" t="s">
        <v>0</v>
      </c>
      <c r="I42" s="124">
        <v>0</v>
      </c>
      <c r="J42" s="460"/>
      <c r="K42" s="461"/>
      <c r="L42" s="461"/>
      <c r="M42" s="461"/>
      <c r="N42" s="460"/>
      <c r="O42" s="247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</row>
    <row r="43" spans="1:47" ht="15.75">
      <c r="A43" s="457" t="s">
        <v>330</v>
      </c>
      <c r="B43" s="457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241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</row>
    <row r="44" spans="1:47"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</row>
    <row r="45" spans="1:47" ht="15.75" customHeight="1"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</row>
    <row r="46" spans="1:47"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</row>
    <row r="47" spans="1:47"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</row>
    <row r="48" spans="1:47"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</row>
    <row r="49" spans="16:47"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</row>
    <row r="50" spans="16:47"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</row>
  </sheetData>
  <mergeCells count="107">
    <mergeCell ref="J34:N34"/>
    <mergeCell ref="A21:A22"/>
    <mergeCell ref="C21:C22"/>
    <mergeCell ref="C29:C30"/>
    <mergeCell ref="N29:N30"/>
    <mergeCell ref="N27:N28"/>
    <mergeCell ref="K27:K28"/>
    <mergeCell ref="A29:A30"/>
    <mergeCell ref="J29:J30"/>
    <mergeCell ref="K29:K30"/>
    <mergeCell ref="L29:L30"/>
    <mergeCell ref="M29:M30"/>
    <mergeCell ref="J27:J28"/>
    <mergeCell ref="A27:A28"/>
    <mergeCell ref="C27:C28"/>
    <mergeCell ref="L27:L28"/>
    <mergeCell ref="M27:M28"/>
    <mergeCell ref="A41:A42"/>
    <mergeCell ref="B41:D42"/>
    <mergeCell ref="E41:G42"/>
    <mergeCell ref="A37:A38"/>
    <mergeCell ref="B37:D38"/>
    <mergeCell ref="E37:G38"/>
    <mergeCell ref="A31:A32"/>
    <mergeCell ref="C31:C32"/>
    <mergeCell ref="A39:A40"/>
    <mergeCell ref="B39:D40"/>
    <mergeCell ref="E39:G40"/>
    <mergeCell ref="B34:D34"/>
    <mergeCell ref="E34:H34"/>
    <mergeCell ref="A25:A26"/>
    <mergeCell ref="C25:C26"/>
    <mergeCell ref="L21:L22"/>
    <mergeCell ref="M21:M22"/>
    <mergeCell ref="N21:N22"/>
    <mergeCell ref="K21:K22"/>
    <mergeCell ref="K23:K24"/>
    <mergeCell ref="K25:K26"/>
    <mergeCell ref="A19:A20"/>
    <mergeCell ref="J21:J22"/>
    <mergeCell ref="M25:M26"/>
    <mergeCell ref="L25:L26"/>
    <mergeCell ref="A23:A24"/>
    <mergeCell ref="C23:C24"/>
    <mergeCell ref="L23:L24"/>
    <mergeCell ref="M23:M24"/>
    <mergeCell ref="N23:N24"/>
    <mergeCell ref="J23:J24"/>
    <mergeCell ref="J25:J26"/>
    <mergeCell ref="N25:N26"/>
    <mergeCell ref="A14:A16"/>
    <mergeCell ref="B14:B16"/>
    <mergeCell ref="C14:C16"/>
    <mergeCell ref="D14:D16"/>
    <mergeCell ref="E14:E16"/>
    <mergeCell ref="C19:C20"/>
    <mergeCell ref="C17:C18"/>
    <mergeCell ref="N19:N20"/>
    <mergeCell ref="B12:F12"/>
    <mergeCell ref="K12:M12"/>
    <mergeCell ref="K17:K18"/>
    <mergeCell ref="A17:A18"/>
    <mergeCell ref="B10:F10"/>
    <mergeCell ref="K10:M10"/>
    <mergeCell ref="P10:Q10"/>
    <mergeCell ref="K13:M13"/>
    <mergeCell ref="P11:Q11"/>
    <mergeCell ref="J19:J20"/>
    <mergeCell ref="K19:K20"/>
    <mergeCell ref="L19:L20"/>
    <mergeCell ref="M19:M20"/>
    <mergeCell ref="L17:L18"/>
    <mergeCell ref="M17:M18"/>
    <mergeCell ref="N17:N18"/>
    <mergeCell ref="J17:J18"/>
    <mergeCell ref="P12:Q12"/>
    <mergeCell ref="F14:I15"/>
    <mergeCell ref="J14:K15"/>
    <mergeCell ref="L14:N14"/>
    <mergeCell ref="L15:L16"/>
    <mergeCell ref="M15:M16"/>
    <mergeCell ref="N15:N16"/>
    <mergeCell ref="B13:F13"/>
    <mergeCell ref="A43:N43"/>
    <mergeCell ref="J35:N42"/>
    <mergeCell ref="A35:A36"/>
    <mergeCell ref="B35:D36"/>
    <mergeCell ref="E35:G36"/>
    <mergeCell ref="P8:R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</mergeCells>
  <pageMargins left="0.7" right="0.7" top="0.75" bottom="0.75" header="0.3" footer="0.3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14337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19050</xdr:rowOff>
              </from>
              <to>
                <xdr:col>0</xdr:col>
                <xdr:colOff>4371975</xdr:colOff>
                <xdr:row>3</xdr:row>
                <xdr:rowOff>142875</xdr:rowOff>
              </to>
            </anchor>
          </objectPr>
        </oleObject>
      </mc:Choice>
      <mc:Fallback>
        <oleObject shapeId="14337" r:id="rId4"/>
      </mc:Fallback>
    </mc:AlternateContent>
    <mc:AlternateContent xmlns:mc="http://schemas.openxmlformats.org/markup-compatibility/2006">
      <mc:Choice Requires="x14">
        <oleObject shapeId="14354" r:id="rId6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19050</xdr:rowOff>
              </from>
              <to>
                <xdr:col>0</xdr:col>
                <xdr:colOff>4371975</xdr:colOff>
                <xdr:row>3</xdr:row>
                <xdr:rowOff>142875</xdr:rowOff>
              </to>
            </anchor>
          </objectPr>
        </oleObject>
      </mc:Choice>
      <mc:Fallback>
        <oleObject shapeId="1435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I48"/>
  <sheetViews>
    <sheetView topLeftCell="D23" zoomScale="60" zoomScaleNormal="60" zoomScalePageLayoutView="70" workbookViewId="0">
      <selection activeCell="O23" sqref="O1:T1048576"/>
    </sheetView>
  </sheetViews>
  <sheetFormatPr baseColWidth="10" defaultColWidth="12.5703125" defaultRowHeight="15"/>
  <cols>
    <col min="1" max="1" width="40.5703125" style="1" customWidth="1"/>
    <col min="2" max="2" width="12.42578125" style="1" customWidth="1"/>
    <col min="3" max="3" width="20.7109375" style="1" customWidth="1"/>
    <col min="4" max="4" width="10.5703125" style="1" customWidth="1"/>
    <col min="5" max="5" width="24.42578125" style="1" customWidth="1"/>
    <col min="6" max="6" width="22.42578125" style="1" customWidth="1"/>
    <col min="7" max="7" width="13" style="3" customWidth="1"/>
    <col min="8" max="8" width="15.85546875" style="1" customWidth="1"/>
    <col min="9" max="9" width="31.28515625" style="1" customWidth="1"/>
    <col min="10" max="10" width="14" style="2" customWidth="1"/>
    <col min="11" max="11" width="17.7109375" style="2" customWidth="1"/>
    <col min="12" max="12" width="12.42578125" style="1" customWidth="1"/>
    <col min="13" max="13" width="15.85546875" style="1" customWidth="1"/>
    <col min="14" max="14" width="14.28515625" style="1" customWidth="1"/>
    <col min="15" max="15" width="12.5703125" style="1" hidden="1" customWidth="1"/>
    <col min="16" max="16" width="24.28515625" style="1" customWidth="1"/>
    <col min="17" max="17" width="22.5703125" style="1" customWidth="1"/>
    <col min="18" max="19" width="12.5703125" style="1"/>
    <col min="20" max="20" width="16.85546875" style="1" customWidth="1"/>
    <col min="21" max="21" width="12.5703125" style="1"/>
    <col min="22" max="22" width="30.140625" style="1" customWidth="1"/>
    <col min="23" max="23" width="15.42578125" style="1" customWidth="1"/>
    <col min="24" max="24" width="15.85546875" style="1" customWidth="1"/>
    <col min="25" max="25" width="24.42578125" style="1" customWidth="1"/>
    <col min="26" max="26" width="17.140625" style="1" customWidth="1"/>
    <col min="27" max="16384" width="12.5703125" style="1"/>
  </cols>
  <sheetData>
    <row r="1" spans="1:243" ht="15.75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</row>
    <row r="2" spans="1:243" ht="15.75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</row>
    <row r="3" spans="1:243" ht="15.75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</row>
    <row r="4" spans="1:243" ht="15.75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</row>
    <row r="5" spans="1:243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</row>
    <row r="6" spans="1:243" ht="15.75">
      <c r="A6" s="419" t="s">
        <v>140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</row>
    <row r="7" spans="1:243" ht="15.75">
      <c r="A7" s="50" t="s">
        <v>539</v>
      </c>
      <c r="B7" s="342" t="s">
        <v>543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243" ht="15.75">
      <c r="A8" s="51" t="s">
        <v>32</v>
      </c>
      <c r="B8" s="429" t="s">
        <v>33</v>
      </c>
      <c r="C8" s="430"/>
      <c r="D8" s="430"/>
      <c r="E8" s="430"/>
      <c r="F8" s="431"/>
      <c r="G8" s="534" t="s">
        <v>134</v>
      </c>
      <c r="H8" s="535"/>
      <c r="I8" s="536"/>
      <c r="J8" s="441" t="s">
        <v>31</v>
      </c>
      <c r="K8" s="442"/>
      <c r="L8" s="442"/>
      <c r="M8" s="442"/>
      <c r="N8" s="443"/>
      <c r="O8" s="409"/>
      <c r="P8" s="409"/>
    </row>
    <row r="9" spans="1:243" ht="15.75">
      <c r="A9" s="53" t="s">
        <v>30</v>
      </c>
      <c r="B9" s="445" t="s">
        <v>37</v>
      </c>
      <c r="C9" s="430"/>
      <c r="D9" s="430"/>
      <c r="E9" s="430"/>
      <c r="F9" s="431"/>
      <c r="G9" s="537"/>
      <c r="H9" s="538"/>
      <c r="I9" s="539"/>
      <c r="J9" s="216" t="s">
        <v>29</v>
      </c>
      <c r="K9" s="352" t="s">
        <v>28</v>
      </c>
      <c r="L9" s="352"/>
      <c r="M9" s="352"/>
      <c r="N9" s="216" t="s">
        <v>27</v>
      </c>
      <c r="O9" s="217"/>
      <c r="P9" s="217"/>
    </row>
    <row r="10" spans="1:243" ht="15.75">
      <c r="A10" s="54" t="s">
        <v>26</v>
      </c>
      <c r="B10" s="444" t="s">
        <v>47</v>
      </c>
      <c r="C10" s="445"/>
      <c r="D10" s="445"/>
      <c r="E10" s="445"/>
      <c r="F10" s="446"/>
      <c r="G10" s="537"/>
      <c r="H10" s="538"/>
      <c r="I10" s="539"/>
      <c r="J10" s="55"/>
      <c r="K10" s="450"/>
      <c r="L10" s="451"/>
      <c r="M10" s="452"/>
      <c r="N10" s="56"/>
      <c r="O10" s="303"/>
      <c r="P10" s="220"/>
      <c r="R10" s="219"/>
      <c r="S10" s="219"/>
    </row>
    <row r="11" spans="1:243" ht="15.75">
      <c r="A11" s="57" t="s">
        <v>25</v>
      </c>
      <c r="B11" s="444" t="s">
        <v>48</v>
      </c>
      <c r="C11" s="445"/>
      <c r="D11" s="445"/>
      <c r="E11" s="445"/>
      <c r="F11" s="446"/>
      <c r="G11" s="537"/>
      <c r="H11" s="538"/>
      <c r="I11" s="539"/>
      <c r="J11" s="215"/>
      <c r="K11" s="447"/>
      <c r="L11" s="448"/>
      <c r="M11" s="449"/>
      <c r="N11" s="58"/>
      <c r="O11" s="307"/>
      <c r="P11" s="7"/>
      <c r="R11" s="14"/>
      <c r="S11" s="5"/>
      <c r="T11" s="12"/>
    </row>
    <row r="12" spans="1:243" ht="15.75">
      <c r="A12" s="59" t="s">
        <v>24</v>
      </c>
      <c r="B12" s="454">
        <v>2020730010040</v>
      </c>
      <c r="C12" s="455"/>
      <c r="D12" s="455"/>
      <c r="E12" s="455"/>
      <c r="F12" s="456"/>
      <c r="G12" s="537"/>
      <c r="H12" s="538"/>
      <c r="I12" s="539"/>
      <c r="J12" s="60"/>
      <c r="K12" s="396"/>
      <c r="L12" s="397"/>
      <c r="M12" s="398"/>
      <c r="N12" s="61"/>
      <c r="O12" s="307"/>
      <c r="P12" s="7"/>
      <c r="R12" s="14"/>
      <c r="S12" s="5"/>
      <c r="T12" s="12"/>
    </row>
    <row r="13" spans="1:243" ht="30.75" customHeight="1">
      <c r="A13" s="91" t="s">
        <v>351</v>
      </c>
      <c r="B13" s="532" t="s">
        <v>133</v>
      </c>
      <c r="C13" s="532"/>
      <c r="D13" s="532"/>
      <c r="E13" s="532"/>
      <c r="F13" s="532"/>
      <c r="G13" s="540"/>
      <c r="H13" s="541"/>
      <c r="I13" s="542"/>
      <c r="J13" s="213"/>
      <c r="K13" s="396"/>
      <c r="L13" s="397"/>
      <c r="M13" s="398"/>
      <c r="N13" s="62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1:243" ht="15.75" customHeight="1">
      <c r="A14" s="346" t="s">
        <v>23</v>
      </c>
      <c r="B14" s="356" t="s">
        <v>22</v>
      </c>
      <c r="C14" s="344" t="s">
        <v>21</v>
      </c>
      <c r="D14" s="344" t="s">
        <v>20</v>
      </c>
      <c r="E14" s="344" t="s">
        <v>130</v>
      </c>
      <c r="F14" s="402" t="s">
        <v>18</v>
      </c>
      <c r="G14" s="403"/>
      <c r="H14" s="403"/>
      <c r="I14" s="404"/>
      <c r="J14" s="344" t="s">
        <v>17</v>
      </c>
      <c r="K14" s="344"/>
      <c r="L14" s="345" t="s">
        <v>16</v>
      </c>
      <c r="M14" s="345"/>
      <c r="N14" s="345"/>
      <c r="O14" s="234"/>
      <c r="P14" s="234"/>
      <c r="Q14" s="234"/>
      <c r="R14" s="234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</row>
    <row r="15" spans="1:243" ht="15.75" customHeight="1">
      <c r="A15" s="346"/>
      <c r="B15" s="344"/>
      <c r="C15" s="344"/>
      <c r="D15" s="344"/>
      <c r="E15" s="344"/>
      <c r="F15" s="405"/>
      <c r="G15" s="406"/>
      <c r="H15" s="406"/>
      <c r="I15" s="407"/>
      <c r="J15" s="344"/>
      <c r="K15" s="344"/>
      <c r="L15" s="548" t="s">
        <v>15</v>
      </c>
      <c r="M15" s="548" t="s">
        <v>14</v>
      </c>
      <c r="N15" s="533" t="s">
        <v>13</v>
      </c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</row>
    <row r="16" spans="1:243" ht="19.5" customHeight="1">
      <c r="A16" s="346"/>
      <c r="B16" s="344"/>
      <c r="C16" s="344"/>
      <c r="D16" s="344"/>
      <c r="E16" s="344"/>
      <c r="F16" s="214" t="s">
        <v>12</v>
      </c>
      <c r="G16" s="214" t="s">
        <v>11</v>
      </c>
      <c r="H16" s="214" t="s">
        <v>10</v>
      </c>
      <c r="I16" s="10" t="s">
        <v>9</v>
      </c>
      <c r="J16" s="214" t="s">
        <v>8</v>
      </c>
      <c r="K16" s="214" t="s">
        <v>7</v>
      </c>
      <c r="L16" s="548"/>
      <c r="M16" s="548"/>
      <c r="N16" s="533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</row>
    <row r="17" spans="1:20" s="79" customFormat="1" ht="44.25" customHeight="1">
      <c r="A17" s="399" t="s">
        <v>390</v>
      </c>
      <c r="B17" s="193" t="s">
        <v>1</v>
      </c>
      <c r="C17" s="400" t="s">
        <v>300</v>
      </c>
      <c r="D17" s="194">
        <v>1</v>
      </c>
      <c r="E17" s="11">
        <f t="shared" ref="E17:E23" si="0">SUM(I17+H17+G17+F17)</f>
        <v>210000000</v>
      </c>
      <c r="F17" s="11">
        <v>10000000</v>
      </c>
      <c r="G17" s="11">
        <v>0</v>
      </c>
      <c r="H17" s="11">
        <v>0</v>
      </c>
      <c r="I17" s="11">
        <v>200000000</v>
      </c>
      <c r="J17" s="530">
        <v>45329</v>
      </c>
      <c r="K17" s="530">
        <v>45656</v>
      </c>
      <c r="L17" s="327">
        <f>D18/D17</f>
        <v>0</v>
      </c>
      <c r="M17" s="327">
        <f>E18/E17</f>
        <v>0</v>
      </c>
      <c r="N17" s="361" t="e">
        <f>L17*L17/M17</f>
        <v>#DIV/0!</v>
      </c>
    </row>
    <row r="18" spans="1:20" s="79" customFormat="1" ht="44.25" customHeight="1">
      <c r="A18" s="529"/>
      <c r="B18" s="193" t="s">
        <v>0</v>
      </c>
      <c r="C18" s="529"/>
      <c r="D18" s="194">
        <v>0</v>
      </c>
      <c r="E18" s="11">
        <f t="shared" si="0"/>
        <v>0</v>
      </c>
      <c r="F18" s="11">
        <v>0</v>
      </c>
      <c r="G18" s="11">
        <v>0</v>
      </c>
      <c r="H18" s="11">
        <v>0</v>
      </c>
      <c r="I18" s="11">
        <v>0</v>
      </c>
      <c r="J18" s="531"/>
      <c r="K18" s="531"/>
      <c r="L18" s="327"/>
      <c r="M18" s="327"/>
      <c r="N18" s="361"/>
      <c r="P18" s="90"/>
      <c r="R18" s="81"/>
      <c r="S18" s="82"/>
      <c r="T18" s="83"/>
    </row>
    <row r="19" spans="1:20" s="79" customFormat="1" ht="68.25" customHeight="1">
      <c r="A19" s="399" t="s">
        <v>493</v>
      </c>
      <c r="B19" s="193" t="s">
        <v>1</v>
      </c>
      <c r="C19" s="400" t="s">
        <v>519</v>
      </c>
      <c r="D19" s="194">
        <v>1</v>
      </c>
      <c r="E19" s="11">
        <f t="shared" si="0"/>
        <v>90000000</v>
      </c>
      <c r="F19" s="11">
        <v>10000000</v>
      </c>
      <c r="G19" s="11">
        <v>0</v>
      </c>
      <c r="H19" s="11">
        <v>0</v>
      </c>
      <c r="I19" s="11">
        <v>80000000</v>
      </c>
      <c r="J19" s="530">
        <v>45323</v>
      </c>
      <c r="K19" s="530">
        <v>45656</v>
      </c>
      <c r="L19" s="327">
        <f>D20/D19</f>
        <v>0</v>
      </c>
      <c r="M19" s="327">
        <f>E20/E19</f>
        <v>0</v>
      </c>
      <c r="N19" s="361" t="e">
        <f>L19*L19/M19</f>
        <v>#DIV/0!</v>
      </c>
      <c r="P19" s="90"/>
    </row>
    <row r="20" spans="1:20" s="79" customFormat="1" ht="68.25" customHeight="1">
      <c r="A20" s="547"/>
      <c r="B20" s="193" t="s">
        <v>0</v>
      </c>
      <c r="C20" s="529"/>
      <c r="D20" s="194">
        <v>0</v>
      </c>
      <c r="E20" s="11">
        <f t="shared" si="0"/>
        <v>0</v>
      </c>
      <c r="F20" s="11">
        <v>0</v>
      </c>
      <c r="G20" s="11">
        <v>0</v>
      </c>
      <c r="H20" s="11">
        <v>0</v>
      </c>
      <c r="I20" s="11">
        <v>0</v>
      </c>
      <c r="J20" s="531"/>
      <c r="K20" s="531"/>
      <c r="L20" s="327"/>
      <c r="M20" s="327"/>
      <c r="N20" s="361"/>
      <c r="T20" s="83"/>
    </row>
    <row r="21" spans="1:20" s="79" customFormat="1" ht="42" customHeight="1">
      <c r="A21" s="399" t="s">
        <v>520</v>
      </c>
      <c r="B21" s="193" t="s">
        <v>1</v>
      </c>
      <c r="C21" s="400" t="s">
        <v>112</v>
      </c>
      <c r="D21" s="221">
        <v>20</v>
      </c>
      <c r="E21" s="11">
        <f t="shared" si="0"/>
        <v>30000000</v>
      </c>
      <c r="F21" s="11">
        <v>10000000</v>
      </c>
      <c r="G21" s="11">
        <v>0</v>
      </c>
      <c r="H21" s="11">
        <v>0</v>
      </c>
      <c r="I21" s="11">
        <v>20000000</v>
      </c>
      <c r="J21" s="530">
        <v>45323</v>
      </c>
      <c r="K21" s="530">
        <v>45656</v>
      </c>
      <c r="L21" s="327">
        <f>D22/D21</f>
        <v>0</v>
      </c>
      <c r="M21" s="327">
        <f>E22/E21</f>
        <v>0</v>
      </c>
      <c r="N21" s="361" t="e">
        <f>L21*L21/M21</f>
        <v>#DIV/0!</v>
      </c>
      <c r="T21" s="83"/>
    </row>
    <row r="22" spans="1:20" s="79" customFormat="1" ht="49.15" customHeight="1">
      <c r="A22" s="529"/>
      <c r="B22" s="193" t="s">
        <v>0</v>
      </c>
      <c r="C22" s="529"/>
      <c r="D22" s="221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531"/>
      <c r="K22" s="531"/>
      <c r="L22" s="327"/>
      <c r="M22" s="327"/>
      <c r="N22" s="361"/>
      <c r="T22" s="83"/>
    </row>
    <row r="23" spans="1:20" s="79" customFormat="1" ht="59.25" customHeight="1">
      <c r="A23" s="391" t="s">
        <v>521</v>
      </c>
      <c r="B23" s="195" t="s">
        <v>1</v>
      </c>
      <c r="C23" s="545" t="s">
        <v>389</v>
      </c>
      <c r="D23" s="245">
        <v>3065</v>
      </c>
      <c r="E23" s="11">
        <f t="shared" si="0"/>
        <v>745000000</v>
      </c>
      <c r="F23" s="11">
        <v>545000000</v>
      </c>
      <c r="G23" s="11">
        <v>0</v>
      </c>
      <c r="H23" s="11">
        <v>0</v>
      </c>
      <c r="I23" s="11">
        <v>200000000</v>
      </c>
      <c r="J23" s="530">
        <v>45329</v>
      </c>
      <c r="K23" s="530">
        <v>45656</v>
      </c>
      <c r="L23" s="327">
        <f>D24/D23</f>
        <v>0</v>
      </c>
      <c r="M23" s="327">
        <f>E24/E23</f>
        <v>0</v>
      </c>
      <c r="N23" s="361" t="e">
        <f>L23*L23/M23</f>
        <v>#DIV/0!</v>
      </c>
      <c r="O23" s="527"/>
    </row>
    <row r="24" spans="1:20" s="79" customFormat="1" ht="59.25" customHeight="1">
      <c r="A24" s="529"/>
      <c r="B24" s="195" t="s">
        <v>0</v>
      </c>
      <c r="C24" s="546"/>
      <c r="D24" s="284">
        <v>0</v>
      </c>
      <c r="E24" s="11">
        <f t="shared" ref="E24:E30" si="1">SUM(I24+H24+G24+F24)</f>
        <v>0</v>
      </c>
      <c r="F24" s="11">
        <v>0</v>
      </c>
      <c r="G24" s="11">
        <v>0</v>
      </c>
      <c r="H24" s="11">
        <v>0</v>
      </c>
      <c r="I24" s="11">
        <v>0</v>
      </c>
      <c r="J24" s="531"/>
      <c r="K24" s="531"/>
      <c r="L24" s="327"/>
      <c r="M24" s="327"/>
      <c r="N24" s="361"/>
      <c r="O24" s="528"/>
    </row>
    <row r="25" spans="1:20" s="79" customFormat="1" ht="45.75" customHeight="1">
      <c r="A25" s="391" t="s">
        <v>522</v>
      </c>
      <c r="B25" s="195" t="s">
        <v>1</v>
      </c>
      <c r="C25" s="545" t="s">
        <v>388</v>
      </c>
      <c r="D25" s="244">
        <v>1</v>
      </c>
      <c r="E25" s="11">
        <f t="shared" si="1"/>
        <v>1072600000</v>
      </c>
      <c r="F25" s="11">
        <v>72600000</v>
      </c>
      <c r="G25" s="11">
        <v>0</v>
      </c>
      <c r="H25" s="11">
        <v>0</v>
      </c>
      <c r="I25" s="11">
        <v>1000000000</v>
      </c>
      <c r="J25" s="530">
        <v>45292</v>
      </c>
      <c r="K25" s="530">
        <v>45656</v>
      </c>
      <c r="L25" s="327">
        <f>D26/D25</f>
        <v>0</v>
      </c>
      <c r="M25" s="327">
        <f>E26/E25</f>
        <v>0</v>
      </c>
      <c r="N25" s="361" t="e">
        <f>L25*L25/M25</f>
        <v>#DIV/0!</v>
      </c>
    </row>
    <row r="26" spans="1:20" s="79" customFormat="1" ht="45.75" customHeight="1">
      <c r="A26" s="529"/>
      <c r="B26" s="195" t="s">
        <v>0</v>
      </c>
      <c r="C26" s="546"/>
      <c r="D26" s="243">
        <v>0</v>
      </c>
      <c r="E26" s="11">
        <f t="shared" si="1"/>
        <v>0</v>
      </c>
      <c r="F26" s="11">
        <v>0</v>
      </c>
      <c r="G26" s="11">
        <v>0</v>
      </c>
      <c r="H26" s="11">
        <v>0</v>
      </c>
      <c r="I26" s="11">
        <v>0</v>
      </c>
      <c r="J26" s="531"/>
      <c r="K26" s="531"/>
      <c r="L26" s="327"/>
      <c r="M26" s="327"/>
      <c r="N26" s="361"/>
    </row>
    <row r="27" spans="1:20" s="79" customFormat="1" ht="40.5" customHeight="1">
      <c r="A27" s="553" t="s">
        <v>116</v>
      </c>
      <c r="B27" s="195" t="s">
        <v>1</v>
      </c>
      <c r="C27" s="545" t="s">
        <v>121</v>
      </c>
      <c r="D27" s="243">
        <v>39</v>
      </c>
      <c r="E27" s="11">
        <f t="shared" si="1"/>
        <v>1600000000</v>
      </c>
      <c r="F27" s="11">
        <v>0</v>
      </c>
      <c r="G27" s="11">
        <v>0</v>
      </c>
      <c r="H27" s="11">
        <v>0</v>
      </c>
      <c r="I27" s="11">
        <v>1600000000</v>
      </c>
      <c r="J27" s="530">
        <v>45292</v>
      </c>
      <c r="K27" s="530">
        <v>45656</v>
      </c>
      <c r="L27" s="327">
        <f>D28/D27</f>
        <v>0</v>
      </c>
      <c r="M27" s="327">
        <f>E28/E27</f>
        <v>0</v>
      </c>
      <c r="N27" s="361" t="e">
        <f>L27*L27/M27</f>
        <v>#DIV/0!</v>
      </c>
    </row>
    <row r="28" spans="1:20" s="79" customFormat="1" ht="36" customHeight="1">
      <c r="A28" s="554"/>
      <c r="B28" s="195" t="s">
        <v>0</v>
      </c>
      <c r="C28" s="546"/>
      <c r="D28" s="243">
        <v>0</v>
      </c>
      <c r="E28" s="11">
        <f t="shared" si="1"/>
        <v>0</v>
      </c>
      <c r="F28" s="11">
        <v>0</v>
      </c>
      <c r="G28" s="11">
        <v>0</v>
      </c>
      <c r="H28" s="11">
        <v>0</v>
      </c>
      <c r="I28" s="11">
        <v>0</v>
      </c>
      <c r="J28" s="531"/>
      <c r="K28" s="531"/>
      <c r="L28" s="327"/>
      <c r="M28" s="327"/>
      <c r="N28" s="361"/>
    </row>
    <row r="29" spans="1:20" s="79" customFormat="1" ht="36" customHeight="1">
      <c r="A29" s="543" t="s">
        <v>494</v>
      </c>
      <c r="B29" s="195" t="s">
        <v>1</v>
      </c>
      <c r="C29" s="545" t="s">
        <v>387</v>
      </c>
      <c r="D29" s="243">
        <v>10</v>
      </c>
      <c r="E29" s="11">
        <f t="shared" si="1"/>
        <v>163000000</v>
      </c>
      <c r="F29" s="11">
        <v>63000000</v>
      </c>
      <c r="G29" s="11">
        <v>0</v>
      </c>
      <c r="H29" s="11">
        <v>0</v>
      </c>
      <c r="I29" s="11">
        <v>100000000</v>
      </c>
      <c r="J29" s="530">
        <v>45292</v>
      </c>
      <c r="K29" s="530">
        <v>45656</v>
      </c>
      <c r="L29" s="327">
        <f>D30/D29</f>
        <v>0</v>
      </c>
      <c r="M29" s="327">
        <f>E30/E29</f>
        <v>0</v>
      </c>
      <c r="N29" s="361" t="e">
        <f>L29*L29/M29</f>
        <v>#DIV/0!</v>
      </c>
    </row>
    <row r="30" spans="1:20" s="79" customFormat="1" ht="36" customHeight="1">
      <c r="A30" s="544"/>
      <c r="B30" s="195" t="s">
        <v>0</v>
      </c>
      <c r="C30" s="546"/>
      <c r="D30" s="243">
        <v>0</v>
      </c>
      <c r="E30" s="11">
        <f t="shared" si="1"/>
        <v>0</v>
      </c>
      <c r="F30" s="11">
        <v>0</v>
      </c>
      <c r="G30" s="11">
        <v>0</v>
      </c>
      <c r="H30" s="11">
        <v>0</v>
      </c>
      <c r="I30" s="11">
        <v>0</v>
      </c>
      <c r="J30" s="531"/>
      <c r="K30" s="531"/>
      <c r="L30" s="327"/>
      <c r="M30" s="327"/>
      <c r="N30" s="361"/>
    </row>
    <row r="31" spans="1:20" ht="15.75">
      <c r="A31" s="387" t="s">
        <v>6</v>
      </c>
      <c r="B31" s="229" t="s">
        <v>1</v>
      </c>
      <c r="C31" s="388"/>
      <c r="D31" s="30"/>
      <c r="E31" s="35">
        <f t="shared" ref="E31:I32" si="2">E17+E19+E21+E23+E27+E25+E29</f>
        <v>3910600000</v>
      </c>
      <c r="F31" s="35">
        <f t="shared" si="2"/>
        <v>710600000</v>
      </c>
      <c r="G31" s="35">
        <f t="shared" si="2"/>
        <v>0</v>
      </c>
      <c r="H31" s="35">
        <f t="shared" si="2"/>
        <v>0</v>
      </c>
      <c r="I31" s="35">
        <f t="shared" si="2"/>
        <v>3200000000</v>
      </c>
      <c r="J31" s="31"/>
      <c r="K31" s="32"/>
      <c r="L31" s="32"/>
      <c r="M31" s="32"/>
      <c r="N31" s="33"/>
    </row>
    <row r="32" spans="1:20" ht="15.75">
      <c r="A32" s="387"/>
      <c r="B32" s="229" t="s">
        <v>0</v>
      </c>
      <c r="C32" s="389"/>
      <c r="D32" s="30"/>
      <c r="E32" s="35">
        <f t="shared" si="2"/>
        <v>0</v>
      </c>
      <c r="F32" s="35">
        <f t="shared" si="2"/>
        <v>0</v>
      </c>
      <c r="G32" s="35">
        <f t="shared" si="2"/>
        <v>0</v>
      </c>
      <c r="H32" s="35">
        <f t="shared" si="2"/>
        <v>0</v>
      </c>
      <c r="I32" s="35">
        <f t="shared" si="2"/>
        <v>0</v>
      </c>
      <c r="J32" s="34"/>
      <c r="K32" s="32"/>
      <c r="L32" s="32"/>
      <c r="M32" s="32"/>
      <c r="N32" s="33"/>
    </row>
    <row r="33" spans="1:45" ht="5.25" customHeight="1">
      <c r="B33" s="9"/>
      <c r="E33" s="21"/>
      <c r="F33" s="20"/>
      <c r="G33" s="16"/>
      <c r="H33" s="16"/>
      <c r="I33" s="16"/>
      <c r="J33" s="8"/>
      <c r="K33" s="8"/>
      <c r="L33" s="20"/>
      <c r="M33" s="18"/>
      <c r="N33" s="19"/>
    </row>
    <row r="34" spans="1:45" ht="15.75">
      <c r="A34" s="63" t="s">
        <v>5</v>
      </c>
      <c r="B34" s="381" t="s">
        <v>4</v>
      </c>
      <c r="C34" s="382"/>
      <c r="D34" s="383"/>
      <c r="E34" s="381" t="s">
        <v>3</v>
      </c>
      <c r="F34" s="382"/>
      <c r="G34" s="382"/>
      <c r="H34" s="383"/>
      <c r="I34" s="63"/>
      <c r="J34" s="384" t="s">
        <v>2</v>
      </c>
      <c r="K34" s="382"/>
      <c r="L34" s="382"/>
      <c r="M34" s="382"/>
      <c r="N34" s="383"/>
    </row>
    <row r="35" spans="1:45" ht="43.5" customHeight="1">
      <c r="A35" s="549" t="s">
        <v>85</v>
      </c>
      <c r="B35" s="549" t="s">
        <v>88</v>
      </c>
      <c r="C35" s="549"/>
      <c r="D35" s="549"/>
      <c r="E35" s="552" t="s">
        <v>49</v>
      </c>
      <c r="F35" s="386"/>
      <c r="G35" s="386"/>
      <c r="H35" s="36" t="s">
        <v>1</v>
      </c>
      <c r="I35" s="37">
        <v>1</v>
      </c>
      <c r="J35" s="550" t="s">
        <v>386</v>
      </c>
      <c r="K35" s="380"/>
      <c r="L35" s="380"/>
      <c r="M35" s="380"/>
      <c r="N35" s="379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</row>
    <row r="36" spans="1:45" ht="43.5" customHeight="1">
      <c r="A36" s="549"/>
      <c r="B36" s="549"/>
      <c r="C36" s="549"/>
      <c r="D36" s="549"/>
      <c r="E36" s="386"/>
      <c r="F36" s="386"/>
      <c r="G36" s="386"/>
      <c r="H36" s="36" t="s">
        <v>0</v>
      </c>
      <c r="I36" s="37">
        <v>0</v>
      </c>
      <c r="J36" s="379"/>
      <c r="K36" s="380"/>
      <c r="L36" s="380"/>
      <c r="M36" s="380"/>
      <c r="N36" s="379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</row>
    <row r="37" spans="1:45" ht="46.5" customHeight="1">
      <c r="A37" s="549" t="s">
        <v>85</v>
      </c>
      <c r="B37" s="549" t="s">
        <v>86</v>
      </c>
      <c r="C37" s="386"/>
      <c r="D37" s="386"/>
      <c r="E37" s="552" t="s">
        <v>50</v>
      </c>
      <c r="F37" s="386"/>
      <c r="G37" s="386"/>
      <c r="H37" s="36" t="s">
        <v>1</v>
      </c>
      <c r="I37" s="38">
        <v>35</v>
      </c>
      <c r="J37" s="379"/>
      <c r="K37" s="380"/>
      <c r="L37" s="380"/>
      <c r="M37" s="380"/>
      <c r="N37" s="379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</row>
    <row r="38" spans="1:45" ht="46.5" customHeight="1">
      <c r="A38" s="386"/>
      <c r="B38" s="386"/>
      <c r="C38" s="386"/>
      <c r="D38" s="386"/>
      <c r="E38" s="386"/>
      <c r="F38" s="386"/>
      <c r="G38" s="386"/>
      <c r="H38" s="36" t="s">
        <v>0</v>
      </c>
      <c r="I38" s="39">
        <v>0</v>
      </c>
      <c r="J38" s="379"/>
      <c r="K38" s="380"/>
      <c r="L38" s="380"/>
      <c r="M38" s="380"/>
      <c r="N38" s="379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</row>
    <row r="39" spans="1:45" ht="37.5" customHeight="1">
      <c r="A39" s="549" t="s">
        <v>85</v>
      </c>
      <c r="B39" s="549" t="s">
        <v>87</v>
      </c>
      <c r="C39" s="386"/>
      <c r="D39" s="386"/>
      <c r="E39" s="552" t="s">
        <v>51</v>
      </c>
      <c r="F39" s="386"/>
      <c r="G39" s="386"/>
      <c r="H39" s="36" t="s">
        <v>1</v>
      </c>
      <c r="I39" s="39">
        <v>3065</v>
      </c>
      <c r="J39" s="379"/>
      <c r="K39" s="380"/>
      <c r="L39" s="380"/>
      <c r="M39" s="380"/>
      <c r="N39" s="379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</row>
    <row r="40" spans="1:45" ht="37.5" customHeight="1">
      <c r="A40" s="386"/>
      <c r="B40" s="386"/>
      <c r="C40" s="386"/>
      <c r="D40" s="386"/>
      <c r="E40" s="386"/>
      <c r="F40" s="386"/>
      <c r="G40" s="386"/>
      <c r="H40" s="36" t="s">
        <v>0</v>
      </c>
      <c r="I40" s="39">
        <v>0</v>
      </c>
      <c r="J40" s="379"/>
      <c r="K40" s="380"/>
      <c r="L40" s="380"/>
      <c r="M40" s="380"/>
      <c r="N40" s="379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</row>
    <row r="41" spans="1:45" ht="15.75" customHeight="1">
      <c r="A41" s="551" t="s">
        <v>540</v>
      </c>
      <c r="B41" s="551"/>
      <c r="C41" s="551"/>
      <c r="D41" s="551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</row>
    <row r="42" spans="1:45" ht="15.75"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</row>
    <row r="43" spans="1:45" ht="15.75"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</row>
    <row r="44" spans="1:45" ht="15.75"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</row>
    <row r="45" spans="1:45" ht="15.75"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</row>
    <row r="46" spans="1:45" ht="15.75"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</row>
    <row r="47" spans="1:45" ht="15.75"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</row>
    <row r="48" spans="1:45" ht="15.75"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</row>
  </sheetData>
  <mergeCells count="102">
    <mergeCell ref="O8:P8"/>
    <mergeCell ref="A41:N41"/>
    <mergeCell ref="A25:A26"/>
    <mergeCell ref="C25:C26"/>
    <mergeCell ref="L25:L26"/>
    <mergeCell ref="M25:M26"/>
    <mergeCell ref="N25:N26"/>
    <mergeCell ref="A37:A38"/>
    <mergeCell ref="E35:G36"/>
    <mergeCell ref="B37:D38"/>
    <mergeCell ref="E37:G38"/>
    <mergeCell ref="A39:A40"/>
    <mergeCell ref="B39:D40"/>
    <mergeCell ref="E39:G40"/>
    <mergeCell ref="B34:D34"/>
    <mergeCell ref="E34:H34"/>
    <mergeCell ref="J34:N34"/>
    <mergeCell ref="A31:A32"/>
    <mergeCell ref="A27:A28"/>
    <mergeCell ref="C27:C28"/>
    <mergeCell ref="J27:J28"/>
    <mergeCell ref="A35:A36"/>
    <mergeCell ref="B35:D36"/>
    <mergeCell ref="J25:J26"/>
    <mergeCell ref="C31:C32"/>
    <mergeCell ref="J35:N40"/>
    <mergeCell ref="L27:L28"/>
    <mergeCell ref="M27:M28"/>
    <mergeCell ref="N27:N28"/>
    <mergeCell ref="M21:M22"/>
    <mergeCell ref="N21:N22"/>
    <mergeCell ref="J29:J30"/>
    <mergeCell ref="K29:K30"/>
    <mergeCell ref="L29:L30"/>
    <mergeCell ref="M29:M30"/>
    <mergeCell ref="N29:N30"/>
    <mergeCell ref="K23:K24"/>
    <mergeCell ref="C23:C24"/>
    <mergeCell ref="L23:L24"/>
    <mergeCell ref="J21:J22"/>
    <mergeCell ref="J23:J24"/>
    <mergeCell ref="K21:K22"/>
    <mergeCell ref="M23:M24"/>
    <mergeCell ref="N23:N24"/>
    <mergeCell ref="K27:K28"/>
    <mergeCell ref="B9:F9"/>
    <mergeCell ref="K9:M9"/>
    <mergeCell ref="B10:F10"/>
    <mergeCell ref="K10:M10"/>
    <mergeCell ref="K19:K20"/>
    <mergeCell ref="N17:N18"/>
    <mergeCell ref="J14:K15"/>
    <mergeCell ref="L14:N14"/>
    <mergeCell ref="A29:A30"/>
    <mergeCell ref="C29:C30"/>
    <mergeCell ref="K25:K26"/>
    <mergeCell ref="A23:A24"/>
    <mergeCell ref="A21:A22"/>
    <mergeCell ref="A19:A20"/>
    <mergeCell ref="C19:C20"/>
    <mergeCell ref="L19:L20"/>
    <mergeCell ref="M19:M20"/>
    <mergeCell ref="J19:J20"/>
    <mergeCell ref="N19:N20"/>
    <mergeCell ref="F14:I15"/>
    <mergeCell ref="L15:L16"/>
    <mergeCell ref="M15:M16"/>
    <mergeCell ref="C21:C22"/>
    <mergeCell ref="L21:L22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O23:O24"/>
    <mergeCell ref="A6:N6"/>
    <mergeCell ref="B7:N7"/>
    <mergeCell ref="B8:F8"/>
    <mergeCell ref="A17:A18"/>
    <mergeCell ref="B12:F12"/>
    <mergeCell ref="K12:M12"/>
    <mergeCell ref="J17:J18"/>
    <mergeCell ref="K17:K18"/>
    <mergeCell ref="B13:F13"/>
    <mergeCell ref="C17:C18"/>
    <mergeCell ref="L17:L18"/>
    <mergeCell ref="M17:M18"/>
    <mergeCell ref="A14:A16"/>
    <mergeCell ref="B14:B16"/>
    <mergeCell ref="C14:C16"/>
    <mergeCell ref="D14:D16"/>
    <mergeCell ref="E14:E16"/>
    <mergeCell ref="N15:N16"/>
    <mergeCell ref="G8:I13"/>
    <mergeCell ref="J8:N8"/>
    <mergeCell ref="B11:F11"/>
    <mergeCell ref="K11:M11"/>
    <mergeCell ref="K13:M13"/>
  </mergeCells>
  <pageMargins left="0.7" right="0.7" top="0.75" bottom="0.75" header="0.3" footer="0.3"/>
  <pageSetup paperSize="14" scale="57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0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09" r:id="rId4"/>
      </mc:Fallback>
    </mc:AlternateContent>
    <mc:AlternateContent xmlns:mc="http://schemas.openxmlformats.org/markup-compatibility/2006">
      <mc:Choice Requires="x14">
        <oleObject shapeId="17416" r:id="rId6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1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16" r:id="rId6"/>
      </mc:Fallback>
    </mc:AlternateContent>
    <mc:AlternateContent xmlns:mc="http://schemas.openxmlformats.org/markup-compatibility/2006">
      <mc:Choice Requires="x14">
        <oleObject shapeId="17423" r:id="rId7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1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23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HM64"/>
  <sheetViews>
    <sheetView topLeftCell="I34" zoomScale="60" zoomScaleNormal="60" zoomScalePageLayoutView="70" workbookViewId="0">
      <selection activeCell="O34" sqref="O1:AC1048576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7.7109375" style="1" customWidth="1"/>
    <col min="4" max="4" width="10" style="1" customWidth="1"/>
    <col min="5" max="5" width="20.7109375" style="1" customWidth="1"/>
    <col min="6" max="6" width="21.5703125" style="1" customWidth="1"/>
    <col min="7" max="7" width="8" style="3" customWidth="1"/>
    <col min="8" max="8" width="13.42578125" style="1" customWidth="1"/>
    <col min="9" max="9" width="15.85546875" style="1" customWidth="1"/>
    <col min="10" max="10" width="15.5703125" style="2" customWidth="1"/>
    <col min="11" max="11" width="14.85546875" style="2" customWidth="1"/>
    <col min="12" max="12" width="12.42578125" style="1" customWidth="1"/>
    <col min="13" max="13" width="16.5703125" style="1" customWidth="1"/>
    <col min="14" max="14" width="17.28515625" style="1" customWidth="1"/>
    <col min="15" max="16384" width="12.5703125" style="1"/>
  </cols>
  <sheetData>
    <row r="1" spans="1:221" ht="15.75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</row>
    <row r="2" spans="1:221" ht="15.75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</row>
    <row r="3" spans="1:221" ht="15.75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</row>
    <row r="4" spans="1:221" ht="21.75" customHeight="1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</row>
    <row r="5" spans="1:221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</row>
    <row r="6" spans="1:221" ht="15.75">
      <c r="A6" s="419" t="s">
        <v>140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</row>
    <row r="7" spans="1:221" ht="15.75">
      <c r="A7" s="50" t="s">
        <v>539</v>
      </c>
      <c r="B7" s="342" t="s">
        <v>544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221" ht="15.75">
      <c r="A8" s="51" t="s">
        <v>32</v>
      </c>
      <c r="B8" s="429" t="s">
        <v>33</v>
      </c>
      <c r="C8" s="430"/>
      <c r="D8" s="430"/>
      <c r="E8" s="430"/>
      <c r="F8" s="431"/>
      <c r="G8" s="563" t="s">
        <v>128</v>
      </c>
      <c r="H8" s="564"/>
      <c r="I8" s="565"/>
      <c r="J8" s="441" t="s">
        <v>31</v>
      </c>
      <c r="K8" s="442"/>
      <c r="L8" s="442"/>
      <c r="M8" s="442"/>
      <c r="N8" s="443"/>
    </row>
    <row r="9" spans="1:221" ht="20.25" customHeight="1">
      <c r="A9" s="53" t="s">
        <v>30</v>
      </c>
      <c r="B9" s="445" t="s">
        <v>37</v>
      </c>
      <c r="C9" s="430"/>
      <c r="D9" s="430"/>
      <c r="E9" s="430"/>
      <c r="F9" s="431"/>
      <c r="G9" s="566"/>
      <c r="H9" s="567"/>
      <c r="I9" s="568"/>
      <c r="J9" s="216" t="s">
        <v>29</v>
      </c>
      <c r="K9" s="352" t="s">
        <v>28</v>
      </c>
      <c r="L9" s="352"/>
      <c r="M9" s="352"/>
      <c r="N9" s="216" t="s">
        <v>27</v>
      </c>
    </row>
    <row r="10" spans="1:221" ht="27" customHeight="1">
      <c r="A10" s="54" t="s">
        <v>26</v>
      </c>
      <c r="B10" s="444" t="s">
        <v>47</v>
      </c>
      <c r="C10" s="445"/>
      <c r="D10" s="445"/>
      <c r="E10" s="445"/>
      <c r="F10" s="446"/>
      <c r="G10" s="566"/>
      <c r="H10" s="567"/>
      <c r="I10" s="568"/>
      <c r="J10" s="55"/>
      <c r="K10" s="450"/>
      <c r="L10" s="451"/>
      <c r="M10" s="452"/>
      <c r="N10" s="56"/>
    </row>
    <row r="11" spans="1:221" ht="15.75">
      <c r="A11" s="57" t="s">
        <v>25</v>
      </c>
      <c r="B11" s="444" t="s">
        <v>52</v>
      </c>
      <c r="C11" s="445"/>
      <c r="D11" s="445"/>
      <c r="E11" s="445"/>
      <c r="F11" s="446"/>
      <c r="G11" s="566"/>
      <c r="H11" s="567"/>
      <c r="I11" s="568"/>
      <c r="J11" s="215"/>
      <c r="K11" s="447"/>
      <c r="L11" s="448"/>
      <c r="M11" s="449"/>
      <c r="N11" s="58"/>
    </row>
    <row r="12" spans="1:221" ht="15.75">
      <c r="A12" s="59" t="s">
        <v>24</v>
      </c>
      <c r="B12" s="454">
        <v>2020730010052</v>
      </c>
      <c r="C12" s="455"/>
      <c r="D12" s="455"/>
      <c r="E12" s="455"/>
      <c r="F12" s="456"/>
      <c r="G12" s="566"/>
      <c r="H12" s="567"/>
      <c r="I12" s="568"/>
      <c r="J12" s="60"/>
      <c r="K12" s="396"/>
      <c r="L12" s="397"/>
      <c r="M12" s="398"/>
      <c r="N12" s="61"/>
    </row>
    <row r="13" spans="1:221" ht="33.75" customHeight="1">
      <c r="A13" s="91" t="s">
        <v>127</v>
      </c>
      <c r="B13" s="394" t="s">
        <v>126</v>
      </c>
      <c r="C13" s="394"/>
      <c r="D13" s="394"/>
      <c r="E13" s="394"/>
      <c r="F13" s="395"/>
      <c r="G13" s="569"/>
      <c r="H13" s="570"/>
      <c r="I13" s="571"/>
      <c r="J13" s="213"/>
      <c r="K13" s="396"/>
      <c r="L13" s="397"/>
      <c r="M13" s="398"/>
      <c r="N13" s="62"/>
    </row>
    <row r="14" spans="1:221" ht="15.75">
      <c r="A14" s="346" t="s">
        <v>23</v>
      </c>
      <c r="B14" s="356" t="s">
        <v>22</v>
      </c>
      <c r="C14" s="344" t="s">
        <v>21</v>
      </c>
      <c r="D14" s="344" t="s">
        <v>20</v>
      </c>
      <c r="E14" s="344" t="s">
        <v>19</v>
      </c>
      <c r="F14" s="402" t="s">
        <v>395</v>
      </c>
      <c r="G14" s="403"/>
      <c r="H14" s="403"/>
      <c r="I14" s="404"/>
      <c r="J14" s="548" t="s">
        <v>17</v>
      </c>
      <c r="K14" s="548"/>
      <c r="L14" s="562" t="s">
        <v>16</v>
      </c>
      <c r="M14" s="562"/>
      <c r="N14" s="56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</row>
    <row r="15" spans="1:221">
      <c r="A15" s="346"/>
      <c r="B15" s="344"/>
      <c r="C15" s="344"/>
      <c r="D15" s="344"/>
      <c r="E15" s="344"/>
      <c r="F15" s="405"/>
      <c r="G15" s="406"/>
      <c r="H15" s="406"/>
      <c r="I15" s="407"/>
      <c r="J15" s="548"/>
      <c r="K15" s="548"/>
      <c r="L15" s="548" t="s">
        <v>15</v>
      </c>
      <c r="M15" s="548" t="s">
        <v>14</v>
      </c>
      <c r="N15" s="533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</row>
    <row r="16" spans="1:221" ht="30">
      <c r="A16" s="560"/>
      <c r="B16" s="561"/>
      <c r="C16" s="561"/>
      <c r="D16" s="561"/>
      <c r="E16" s="561"/>
      <c r="F16" s="228" t="s">
        <v>12</v>
      </c>
      <c r="G16" s="228" t="s">
        <v>11</v>
      </c>
      <c r="H16" s="228" t="s">
        <v>10</v>
      </c>
      <c r="I16" s="135" t="s">
        <v>9</v>
      </c>
      <c r="J16" s="293" t="s">
        <v>8</v>
      </c>
      <c r="K16" s="292" t="s">
        <v>7</v>
      </c>
      <c r="L16" s="572"/>
      <c r="M16" s="572"/>
      <c r="N16" s="57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</row>
    <row r="17" spans="1:14" s="79" customFormat="1" ht="32.25" customHeight="1">
      <c r="A17" s="399" t="s">
        <v>394</v>
      </c>
      <c r="B17" s="193" t="s">
        <v>1</v>
      </c>
      <c r="C17" s="400" t="s">
        <v>55</v>
      </c>
      <c r="D17" s="193">
        <v>70</v>
      </c>
      <c r="E17" s="11">
        <f t="shared" ref="E17:E38" si="0">F17</f>
        <v>123010000</v>
      </c>
      <c r="F17" s="11">
        <v>123010000</v>
      </c>
      <c r="G17" s="11">
        <v>0</v>
      </c>
      <c r="H17" s="11">
        <v>0</v>
      </c>
      <c r="I17" s="11">
        <v>0</v>
      </c>
      <c r="J17" s="557">
        <v>45414</v>
      </c>
      <c r="K17" s="557">
        <v>45656</v>
      </c>
      <c r="L17" s="327">
        <f>D18/D17</f>
        <v>0</v>
      </c>
      <c r="M17" s="327">
        <f>E18/E17</f>
        <v>0</v>
      </c>
      <c r="N17" s="357" t="e">
        <f>L17*L17/M17</f>
        <v>#DIV/0!</v>
      </c>
    </row>
    <row r="18" spans="1:14" s="79" customFormat="1" ht="32.25" customHeight="1">
      <c r="A18" s="399"/>
      <c r="B18" s="193" t="s">
        <v>0</v>
      </c>
      <c r="C18" s="400"/>
      <c r="D18" s="193">
        <v>0</v>
      </c>
      <c r="E18" s="11">
        <f t="shared" si="0"/>
        <v>0</v>
      </c>
      <c r="F18" s="11">
        <v>0</v>
      </c>
      <c r="G18" s="11">
        <v>0</v>
      </c>
      <c r="H18" s="11">
        <v>0</v>
      </c>
      <c r="I18" s="11">
        <v>0</v>
      </c>
      <c r="J18" s="557"/>
      <c r="K18" s="557"/>
      <c r="L18" s="327"/>
      <c r="M18" s="327"/>
      <c r="N18" s="357"/>
    </row>
    <row r="19" spans="1:14" s="79" customFormat="1" ht="42.75" customHeight="1">
      <c r="A19" s="399" t="s">
        <v>53</v>
      </c>
      <c r="B19" s="288" t="s">
        <v>1</v>
      </c>
      <c r="C19" s="400" t="s">
        <v>393</v>
      </c>
      <c r="D19" s="246">
        <v>1</v>
      </c>
      <c r="E19" s="11">
        <f t="shared" si="0"/>
        <v>5000000</v>
      </c>
      <c r="F19" s="11">
        <v>5000000</v>
      </c>
      <c r="G19" s="11">
        <v>0</v>
      </c>
      <c r="H19" s="11">
        <v>0</v>
      </c>
      <c r="I19" s="11">
        <v>0</v>
      </c>
      <c r="J19" s="557">
        <v>45358</v>
      </c>
      <c r="K19" s="557">
        <v>45656</v>
      </c>
      <c r="L19" s="327">
        <f>D20/D19</f>
        <v>0</v>
      </c>
      <c r="M19" s="327">
        <f>E20/E19</f>
        <v>0</v>
      </c>
      <c r="N19" s="361" t="e">
        <f>L19*L19/M19</f>
        <v>#DIV/0!</v>
      </c>
    </row>
    <row r="20" spans="1:14" s="79" customFormat="1" ht="42.75" customHeight="1">
      <c r="A20" s="399"/>
      <c r="B20" s="291" t="s">
        <v>0</v>
      </c>
      <c r="C20" s="400"/>
      <c r="D20" s="196">
        <v>0</v>
      </c>
      <c r="E20" s="11">
        <f t="shared" si="0"/>
        <v>0</v>
      </c>
      <c r="F20" s="11">
        <v>0</v>
      </c>
      <c r="G20" s="11">
        <v>0</v>
      </c>
      <c r="H20" s="11">
        <v>0</v>
      </c>
      <c r="I20" s="11">
        <v>0</v>
      </c>
      <c r="J20" s="557"/>
      <c r="K20" s="557"/>
      <c r="L20" s="327"/>
      <c r="M20" s="327"/>
      <c r="N20" s="361"/>
    </row>
    <row r="21" spans="1:14" s="79" customFormat="1" ht="37.15" customHeight="1">
      <c r="A21" s="399" t="s">
        <v>523</v>
      </c>
      <c r="B21" s="288" t="s">
        <v>1</v>
      </c>
      <c r="C21" s="400" t="s">
        <v>524</v>
      </c>
      <c r="D21" s="196">
        <v>1</v>
      </c>
      <c r="E21" s="11">
        <f t="shared" si="0"/>
        <v>20000000</v>
      </c>
      <c r="F21" s="11">
        <v>20000000</v>
      </c>
      <c r="G21" s="11">
        <v>0</v>
      </c>
      <c r="H21" s="11">
        <v>0</v>
      </c>
      <c r="I21" s="11">
        <v>0</v>
      </c>
      <c r="J21" s="557">
        <v>45352</v>
      </c>
      <c r="K21" s="557">
        <v>45656</v>
      </c>
      <c r="L21" s="327">
        <f>D22/D21</f>
        <v>0</v>
      </c>
      <c r="M21" s="327">
        <f>E22/E21</f>
        <v>0</v>
      </c>
      <c r="N21" s="361" t="e">
        <f>L21*L21/M21</f>
        <v>#DIV/0!</v>
      </c>
    </row>
    <row r="22" spans="1:14" s="79" customFormat="1" ht="28.5" customHeight="1">
      <c r="A22" s="399"/>
      <c r="B22" s="291" t="s">
        <v>0</v>
      </c>
      <c r="C22" s="400"/>
      <c r="D22" s="196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557"/>
      <c r="K22" s="557"/>
      <c r="L22" s="327"/>
      <c r="M22" s="327"/>
      <c r="N22" s="361"/>
    </row>
    <row r="23" spans="1:14" s="79" customFormat="1" ht="34.5" customHeight="1">
      <c r="A23" s="555" t="s">
        <v>332</v>
      </c>
      <c r="B23" s="290" t="s">
        <v>1</v>
      </c>
      <c r="C23" s="400" t="s">
        <v>333</v>
      </c>
      <c r="D23" s="47">
        <v>4</v>
      </c>
      <c r="E23" s="11">
        <f t="shared" si="0"/>
        <v>20000000</v>
      </c>
      <c r="F23" s="11">
        <v>20000000</v>
      </c>
      <c r="G23" s="11">
        <v>0</v>
      </c>
      <c r="H23" s="11">
        <v>0</v>
      </c>
      <c r="I23" s="11">
        <v>0</v>
      </c>
      <c r="J23" s="557">
        <v>45407</v>
      </c>
      <c r="K23" s="557">
        <v>45656</v>
      </c>
      <c r="L23" s="327">
        <f>D24/D23</f>
        <v>0</v>
      </c>
      <c r="M23" s="327">
        <f>E24/E23</f>
        <v>0</v>
      </c>
      <c r="N23" s="357" t="e">
        <f>L23*L23/M23</f>
        <v>#DIV/0!</v>
      </c>
    </row>
    <row r="24" spans="1:14" s="79" customFormat="1" ht="34.5" customHeight="1">
      <c r="A24" s="556"/>
      <c r="B24" s="287" t="s">
        <v>0</v>
      </c>
      <c r="C24" s="400"/>
      <c r="D24" s="47">
        <v>0</v>
      </c>
      <c r="E24" s="11">
        <f t="shared" si="0"/>
        <v>0</v>
      </c>
      <c r="F24" s="11">
        <v>0</v>
      </c>
      <c r="G24" s="11">
        <v>0</v>
      </c>
      <c r="H24" s="11">
        <v>0</v>
      </c>
      <c r="I24" s="11">
        <v>0</v>
      </c>
      <c r="J24" s="557"/>
      <c r="K24" s="557"/>
      <c r="L24" s="327"/>
      <c r="M24" s="327"/>
      <c r="N24" s="357"/>
    </row>
    <row r="25" spans="1:14" s="79" customFormat="1" ht="30.75" customHeight="1">
      <c r="A25" s="555" t="s">
        <v>328</v>
      </c>
      <c r="B25" s="290" t="s">
        <v>1</v>
      </c>
      <c r="C25" s="400" t="s">
        <v>323</v>
      </c>
      <c r="D25" s="162">
        <v>1</v>
      </c>
      <c r="E25" s="11">
        <f t="shared" si="0"/>
        <v>15000000</v>
      </c>
      <c r="F25" s="11">
        <v>15000000</v>
      </c>
      <c r="G25" s="11">
        <v>0</v>
      </c>
      <c r="H25" s="11">
        <v>0</v>
      </c>
      <c r="I25" s="11">
        <v>0</v>
      </c>
      <c r="J25" s="557">
        <v>45407</v>
      </c>
      <c r="K25" s="557">
        <v>45656</v>
      </c>
      <c r="L25" s="327">
        <f>D26/D25</f>
        <v>0</v>
      </c>
      <c r="M25" s="327">
        <f>E26/E25</f>
        <v>0</v>
      </c>
      <c r="N25" s="357" t="e">
        <f>L25*L25/M25</f>
        <v>#DIV/0!</v>
      </c>
    </row>
    <row r="26" spans="1:14" s="79" customFormat="1" ht="30.75" customHeight="1">
      <c r="A26" s="556"/>
      <c r="B26" s="287" t="s">
        <v>0</v>
      </c>
      <c r="C26" s="400"/>
      <c r="D26" s="47">
        <v>0</v>
      </c>
      <c r="E26" s="11">
        <f t="shared" si="0"/>
        <v>0</v>
      </c>
      <c r="F26" s="11">
        <v>0</v>
      </c>
      <c r="G26" s="11">
        <v>0</v>
      </c>
      <c r="H26" s="11">
        <v>0</v>
      </c>
      <c r="I26" s="11">
        <v>0</v>
      </c>
      <c r="J26" s="557"/>
      <c r="K26" s="557"/>
      <c r="L26" s="327"/>
      <c r="M26" s="327"/>
      <c r="N26" s="357"/>
    </row>
    <row r="27" spans="1:14" s="79" customFormat="1" ht="27" customHeight="1">
      <c r="A27" s="574" t="s">
        <v>119</v>
      </c>
      <c r="B27" s="286" t="s">
        <v>1</v>
      </c>
      <c r="C27" s="400" t="s">
        <v>120</v>
      </c>
      <c r="D27" s="197">
        <v>200</v>
      </c>
      <c r="E27" s="11">
        <f t="shared" si="0"/>
        <v>20000000</v>
      </c>
      <c r="F27" s="11">
        <v>20000000</v>
      </c>
      <c r="G27" s="11">
        <v>0</v>
      </c>
      <c r="H27" s="11">
        <v>0</v>
      </c>
      <c r="I27" s="11">
        <v>0</v>
      </c>
      <c r="J27" s="557">
        <v>45323</v>
      </c>
      <c r="K27" s="557">
        <v>45656</v>
      </c>
      <c r="L27" s="327">
        <f>D28/D27</f>
        <v>0</v>
      </c>
      <c r="M27" s="327">
        <f>E28/E27</f>
        <v>0</v>
      </c>
      <c r="N27" s="361" t="e">
        <f>L27*L27/M27</f>
        <v>#DIV/0!</v>
      </c>
    </row>
    <row r="28" spans="1:14" s="79" customFormat="1" ht="27" customHeight="1">
      <c r="A28" s="575"/>
      <c r="B28" s="289" t="s">
        <v>0</v>
      </c>
      <c r="C28" s="400"/>
      <c r="D28" s="198">
        <v>0</v>
      </c>
      <c r="E28" s="11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557"/>
      <c r="K28" s="557"/>
      <c r="L28" s="327"/>
      <c r="M28" s="327"/>
      <c r="N28" s="361"/>
    </row>
    <row r="29" spans="1:14" s="79" customFormat="1" ht="22.5" customHeight="1">
      <c r="A29" s="558" t="s">
        <v>113</v>
      </c>
      <c r="B29" s="288" t="s">
        <v>1</v>
      </c>
      <c r="C29" s="400" t="s">
        <v>110</v>
      </c>
      <c r="D29" s="199">
        <v>200</v>
      </c>
      <c r="E29" s="11">
        <f t="shared" si="0"/>
        <v>200000000</v>
      </c>
      <c r="F29" s="11">
        <v>200000000</v>
      </c>
      <c r="G29" s="11">
        <v>0</v>
      </c>
      <c r="H29" s="11">
        <v>0</v>
      </c>
      <c r="I29" s="11">
        <v>0</v>
      </c>
      <c r="J29" s="557">
        <v>45323</v>
      </c>
      <c r="K29" s="557">
        <v>45656</v>
      </c>
      <c r="L29" s="327">
        <f>D30/D29</f>
        <v>0</v>
      </c>
      <c r="M29" s="327">
        <f>E30/E29</f>
        <v>0</v>
      </c>
      <c r="N29" s="361">
        <v>0</v>
      </c>
    </row>
    <row r="30" spans="1:14" s="79" customFormat="1" ht="22.5" customHeight="1">
      <c r="A30" s="559"/>
      <c r="B30" s="287" t="s">
        <v>0</v>
      </c>
      <c r="C30" s="392"/>
      <c r="D30" s="200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557"/>
      <c r="K30" s="557"/>
      <c r="L30" s="327"/>
      <c r="M30" s="327"/>
      <c r="N30" s="361"/>
    </row>
    <row r="31" spans="1:14" s="79" customFormat="1" ht="41.25" customHeight="1">
      <c r="A31" s="558" t="s">
        <v>392</v>
      </c>
      <c r="B31" s="288" t="s">
        <v>1</v>
      </c>
      <c r="C31" s="400" t="s">
        <v>324</v>
      </c>
      <c r="D31" s="221">
        <v>1</v>
      </c>
      <c r="E31" s="11">
        <f t="shared" si="0"/>
        <v>300000000</v>
      </c>
      <c r="F31" s="11">
        <v>300000000</v>
      </c>
      <c r="G31" s="11">
        <v>0</v>
      </c>
      <c r="H31" s="11">
        <v>0</v>
      </c>
      <c r="I31" s="11">
        <v>0</v>
      </c>
      <c r="J31" s="557">
        <v>45323</v>
      </c>
      <c r="K31" s="557">
        <v>45656</v>
      </c>
      <c r="L31" s="327">
        <f>D32/D31</f>
        <v>0</v>
      </c>
      <c r="M31" s="327">
        <f>E32/E31</f>
        <v>0</v>
      </c>
      <c r="N31" s="361">
        <v>0</v>
      </c>
    </row>
    <row r="32" spans="1:14" s="79" customFormat="1" ht="41.25" customHeight="1">
      <c r="A32" s="559"/>
      <c r="B32" s="287" t="s">
        <v>0</v>
      </c>
      <c r="C32" s="392"/>
      <c r="D32" s="221">
        <v>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557"/>
      <c r="K32" s="557"/>
      <c r="L32" s="327"/>
      <c r="M32" s="327"/>
      <c r="N32" s="361"/>
    </row>
    <row r="33" spans="1:23" s="79" customFormat="1" ht="32.25" customHeight="1">
      <c r="A33" s="574" t="s">
        <v>495</v>
      </c>
      <c r="B33" s="193" t="s">
        <v>1</v>
      </c>
      <c r="C33" s="581" t="s">
        <v>56</v>
      </c>
      <c r="D33" s="197">
        <v>100</v>
      </c>
      <c r="E33" s="11">
        <f t="shared" si="0"/>
        <v>5000000</v>
      </c>
      <c r="F33" s="11">
        <v>5000000</v>
      </c>
      <c r="G33" s="11">
        <v>0</v>
      </c>
      <c r="H33" s="11">
        <v>0</v>
      </c>
      <c r="I33" s="11">
        <v>0</v>
      </c>
      <c r="J33" s="578">
        <v>45387</v>
      </c>
      <c r="K33" s="578">
        <v>45656</v>
      </c>
      <c r="L33" s="364">
        <f>D34/D33</f>
        <v>0</v>
      </c>
      <c r="M33" s="364">
        <f>E34/E33</f>
        <v>0</v>
      </c>
      <c r="N33" s="576" t="e">
        <f>L33*L33/M33</f>
        <v>#DIV/0!</v>
      </c>
    </row>
    <row r="34" spans="1:23" s="79" customFormat="1" ht="32.25" customHeight="1">
      <c r="A34" s="580"/>
      <c r="B34" s="285" t="s">
        <v>0</v>
      </c>
      <c r="C34" s="401"/>
      <c r="D34" s="201">
        <v>0</v>
      </c>
      <c r="E34" s="11">
        <f t="shared" si="0"/>
        <v>0</v>
      </c>
      <c r="F34" s="11">
        <v>0</v>
      </c>
      <c r="G34" s="11">
        <v>0</v>
      </c>
      <c r="H34" s="11">
        <v>0</v>
      </c>
      <c r="I34" s="11">
        <v>0</v>
      </c>
      <c r="J34" s="579"/>
      <c r="K34" s="579"/>
      <c r="L34" s="365"/>
      <c r="M34" s="365"/>
      <c r="N34" s="577"/>
    </row>
    <row r="35" spans="1:23" s="79" customFormat="1" ht="30" customHeight="1">
      <c r="A35" s="574" t="s">
        <v>54</v>
      </c>
      <c r="B35" s="193" t="s">
        <v>1</v>
      </c>
      <c r="C35" s="400" t="s">
        <v>496</v>
      </c>
      <c r="D35" s="202">
        <v>1</v>
      </c>
      <c r="E35" s="11">
        <f t="shared" si="0"/>
        <v>30000000</v>
      </c>
      <c r="F35" s="11">
        <v>30000000</v>
      </c>
      <c r="G35" s="11">
        <v>0</v>
      </c>
      <c r="H35" s="11">
        <v>0</v>
      </c>
      <c r="I35" s="11">
        <v>0</v>
      </c>
      <c r="J35" s="557">
        <v>45302</v>
      </c>
      <c r="K35" s="557">
        <v>45656</v>
      </c>
      <c r="L35" s="327">
        <f>D36/D35</f>
        <v>0</v>
      </c>
      <c r="M35" s="327">
        <f>E36/E35</f>
        <v>0</v>
      </c>
      <c r="N35" s="357" t="e">
        <f>L35*L35/M35</f>
        <v>#DIV/0!</v>
      </c>
    </row>
    <row r="36" spans="1:23" s="79" customFormat="1" ht="30" customHeight="1">
      <c r="A36" s="580"/>
      <c r="B36" s="285" t="s">
        <v>0</v>
      </c>
      <c r="C36" s="392"/>
      <c r="D36" s="203">
        <v>0</v>
      </c>
      <c r="E36" s="11">
        <f t="shared" si="0"/>
        <v>0</v>
      </c>
      <c r="F36" s="11">
        <v>0</v>
      </c>
      <c r="G36" s="11">
        <v>0</v>
      </c>
      <c r="H36" s="11">
        <v>0</v>
      </c>
      <c r="I36" s="11">
        <v>0</v>
      </c>
      <c r="J36" s="557"/>
      <c r="K36" s="557"/>
      <c r="L36" s="327"/>
      <c r="M36" s="327"/>
      <c r="N36" s="357"/>
    </row>
    <row r="37" spans="1:23" s="79" customFormat="1" ht="24" customHeight="1">
      <c r="A37" s="399" t="s">
        <v>334</v>
      </c>
      <c r="B37" s="286" t="s">
        <v>1</v>
      </c>
      <c r="C37" s="366" t="s">
        <v>114</v>
      </c>
      <c r="D37" s="204">
        <v>1</v>
      </c>
      <c r="E37" s="11">
        <f t="shared" si="0"/>
        <v>108000000</v>
      </c>
      <c r="F37" s="11">
        <v>108000000</v>
      </c>
      <c r="G37" s="11">
        <v>0</v>
      </c>
      <c r="H37" s="11">
        <v>0</v>
      </c>
      <c r="I37" s="11">
        <v>0</v>
      </c>
      <c r="J37" s="557">
        <v>45336</v>
      </c>
      <c r="K37" s="557">
        <v>45648</v>
      </c>
      <c r="L37" s="327">
        <f>D38/D37</f>
        <v>0</v>
      </c>
      <c r="M37" s="327">
        <f>E38/E37</f>
        <v>0</v>
      </c>
      <c r="N37" s="357" t="e">
        <f>L37*L37/M37</f>
        <v>#DIV/0!</v>
      </c>
    </row>
    <row r="38" spans="1:23" s="79" customFormat="1" ht="24" customHeight="1">
      <c r="A38" s="399"/>
      <c r="B38" s="285" t="s">
        <v>0</v>
      </c>
      <c r="C38" s="366"/>
      <c r="D38" s="205">
        <v>0</v>
      </c>
      <c r="E38" s="11">
        <f t="shared" si="0"/>
        <v>0</v>
      </c>
      <c r="F38" s="11">
        <v>0</v>
      </c>
      <c r="G38" s="11">
        <v>0</v>
      </c>
      <c r="H38" s="11">
        <v>0</v>
      </c>
      <c r="I38" s="11">
        <v>0</v>
      </c>
      <c r="J38" s="557"/>
      <c r="K38" s="557"/>
      <c r="L38" s="327"/>
      <c r="M38" s="327"/>
      <c r="N38" s="357"/>
    </row>
    <row r="39" spans="1:23" ht="18.75" customHeight="1">
      <c r="A39" s="602" t="s">
        <v>6</v>
      </c>
      <c r="B39" s="242" t="s">
        <v>1</v>
      </c>
      <c r="C39" s="603"/>
      <c r="D39" s="134"/>
      <c r="E39" s="133">
        <f t="shared" ref="E39:I40" si="1">E17+E19+E21+E23+E25+E27+E29+E31+E33+E35+E37</f>
        <v>846010000</v>
      </c>
      <c r="F39" s="133">
        <f t="shared" si="1"/>
        <v>846010000</v>
      </c>
      <c r="G39" s="133">
        <f t="shared" si="1"/>
        <v>0</v>
      </c>
      <c r="H39" s="133">
        <f t="shared" si="1"/>
        <v>0</v>
      </c>
      <c r="I39" s="133">
        <f t="shared" si="1"/>
        <v>0</v>
      </c>
      <c r="J39" s="133"/>
      <c r="K39" s="133"/>
      <c r="L39" s="133"/>
      <c r="M39" s="133"/>
      <c r="N39" s="133"/>
    </row>
    <row r="40" spans="1:23" ht="18.75" customHeight="1">
      <c r="A40" s="387"/>
      <c r="B40" s="229" t="s">
        <v>0</v>
      </c>
      <c r="C40" s="389"/>
      <c r="D40" s="30"/>
      <c r="E40" s="133">
        <f t="shared" si="1"/>
        <v>0</v>
      </c>
      <c r="F40" s="133">
        <f t="shared" si="1"/>
        <v>0</v>
      </c>
      <c r="G40" s="133">
        <f t="shared" si="1"/>
        <v>0</v>
      </c>
      <c r="H40" s="133">
        <f t="shared" si="1"/>
        <v>0</v>
      </c>
      <c r="I40" s="133">
        <f t="shared" si="1"/>
        <v>0</v>
      </c>
      <c r="J40" s="132"/>
      <c r="K40" s="132"/>
      <c r="L40" s="132"/>
      <c r="M40" s="132"/>
      <c r="N40" s="132"/>
    </row>
    <row r="41" spans="1:23">
      <c r="B41" s="218"/>
      <c r="E41" s="21"/>
      <c r="F41" s="20"/>
      <c r="G41" s="16"/>
      <c r="H41" s="16"/>
      <c r="I41" s="16"/>
      <c r="J41" s="8"/>
      <c r="K41" s="8"/>
      <c r="L41" s="20"/>
      <c r="M41" s="18"/>
      <c r="N41" s="19"/>
    </row>
    <row r="42" spans="1:23" ht="16.5" thickBot="1">
      <c r="A42" s="63" t="s">
        <v>5</v>
      </c>
      <c r="B42" s="381" t="s">
        <v>4</v>
      </c>
      <c r="C42" s="382"/>
      <c r="D42" s="382"/>
      <c r="E42" s="601" t="s">
        <v>3</v>
      </c>
      <c r="F42" s="379"/>
      <c r="G42" s="379"/>
      <c r="H42" s="379"/>
      <c r="I42" s="159"/>
      <c r="J42" s="384" t="s">
        <v>2</v>
      </c>
      <c r="K42" s="382"/>
      <c r="L42" s="382"/>
      <c r="M42" s="382"/>
      <c r="N42" s="383"/>
    </row>
    <row r="43" spans="1:23" s="23" customFormat="1" ht="36.75" customHeight="1">
      <c r="A43" s="604" t="s">
        <v>89</v>
      </c>
      <c r="B43" s="607" t="s">
        <v>90</v>
      </c>
      <c r="C43" s="608"/>
      <c r="D43" s="609"/>
      <c r="E43" s="606" t="s">
        <v>57</v>
      </c>
      <c r="F43" s="595"/>
      <c r="G43" s="600"/>
      <c r="H43" s="40" t="s">
        <v>1</v>
      </c>
      <c r="I43" s="41">
        <v>40</v>
      </c>
      <c r="J43" s="550" t="s">
        <v>391</v>
      </c>
      <c r="K43" s="380"/>
      <c r="L43" s="380"/>
      <c r="M43" s="380"/>
      <c r="N43" s="379"/>
      <c r="O43" s="66"/>
      <c r="P43" s="66"/>
      <c r="Q43" s="66"/>
      <c r="R43" s="66"/>
      <c r="S43" s="66"/>
      <c r="T43" s="66"/>
      <c r="U43" s="66"/>
      <c r="V43" s="66"/>
      <c r="W43" s="66"/>
    </row>
    <row r="44" spans="1:23" s="23" customFormat="1" ht="36.75" customHeight="1">
      <c r="A44" s="605"/>
      <c r="B44" s="586"/>
      <c r="C44" s="587"/>
      <c r="D44" s="588"/>
      <c r="E44" s="586"/>
      <c r="F44" s="587"/>
      <c r="G44" s="588"/>
      <c r="H44" s="42" t="s">
        <v>0</v>
      </c>
      <c r="I44" s="43">
        <v>0</v>
      </c>
      <c r="J44" s="379"/>
      <c r="K44" s="380"/>
      <c r="L44" s="380"/>
      <c r="M44" s="380"/>
      <c r="N44" s="379"/>
      <c r="O44" s="66"/>
      <c r="P44" s="66"/>
      <c r="Q44" s="66"/>
      <c r="R44" s="66"/>
      <c r="S44" s="66"/>
      <c r="T44" s="66"/>
      <c r="U44" s="66"/>
      <c r="V44" s="66"/>
      <c r="W44" s="66"/>
    </row>
    <row r="45" spans="1:23" s="23" customFormat="1" ht="60" customHeight="1">
      <c r="A45" s="374" t="s">
        <v>89</v>
      </c>
      <c r="B45" s="596" t="s">
        <v>319</v>
      </c>
      <c r="C45" s="584"/>
      <c r="D45" s="585"/>
      <c r="E45" s="583" t="s">
        <v>58</v>
      </c>
      <c r="F45" s="584"/>
      <c r="G45" s="585"/>
      <c r="H45" s="42" t="s">
        <v>1</v>
      </c>
      <c r="I45" s="41">
        <v>1</v>
      </c>
      <c r="J45" s="379"/>
      <c r="K45" s="380"/>
      <c r="L45" s="380"/>
      <c r="M45" s="380"/>
      <c r="N45" s="379"/>
      <c r="O45" s="66"/>
      <c r="P45" s="66"/>
      <c r="Q45" s="66"/>
      <c r="R45" s="66"/>
      <c r="S45" s="66"/>
      <c r="T45" s="66"/>
      <c r="U45" s="66"/>
      <c r="V45" s="66"/>
      <c r="W45" s="66"/>
    </row>
    <row r="46" spans="1:23" s="23" customFormat="1" ht="60" customHeight="1">
      <c r="A46" s="386"/>
      <c r="B46" s="587"/>
      <c r="C46" s="587"/>
      <c r="D46" s="588"/>
      <c r="E46" s="586"/>
      <c r="F46" s="587"/>
      <c r="G46" s="588"/>
      <c r="H46" s="42" t="s">
        <v>0</v>
      </c>
      <c r="I46" s="41">
        <v>0</v>
      </c>
      <c r="J46" s="379"/>
      <c r="K46" s="380"/>
      <c r="L46" s="380"/>
      <c r="M46" s="380"/>
      <c r="N46" s="379"/>
      <c r="O46" s="66"/>
      <c r="P46" s="66"/>
      <c r="Q46" s="66"/>
      <c r="R46" s="66"/>
      <c r="S46" s="66"/>
      <c r="T46" s="66"/>
      <c r="U46" s="66"/>
      <c r="V46" s="66"/>
      <c r="W46" s="66"/>
    </row>
    <row r="47" spans="1:23" s="23" customFormat="1" ht="58.5" customHeight="1">
      <c r="A47" s="374" t="s">
        <v>89</v>
      </c>
      <c r="B47" s="589" t="s">
        <v>91</v>
      </c>
      <c r="C47" s="590"/>
      <c r="D47" s="591"/>
      <c r="E47" s="597" t="s">
        <v>58</v>
      </c>
      <c r="F47" s="590"/>
      <c r="G47" s="591"/>
      <c r="H47" s="42" t="s">
        <v>1</v>
      </c>
      <c r="I47" s="43">
        <v>1</v>
      </c>
      <c r="J47" s="379"/>
      <c r="K47" s="380"/>
      <c r="L47" s="380"/>
      <c r="M47" s="380"/>
      <c r="N47" s="379"/>
      <c r="O47" s="66"/>
      <c r="P47" s="66"/>
      <c r="Q47" s="66"/>
      <c r="R47" s="66"/>
      <c r="S47" s="66"/>
      <c r="T47" s="66"/>
      <c r="U47" s="66"/>
      <c r="V47" s="66"/>
      <c r="W47" s="66"/>
    </row>
    <row r="48" spans="1:23" s="23" customFormat="1" ht="58.5" customHeight="1">
      <c r="A48" s="386"/>
      <c r="B48" s="592"/>
      <c r="C48" s="592"/>
      <c r="D48" s="593"/>
      <c r="E48" s="598"/>
      <c r="F48" s="592"/>
      <c r="G48" s="593"/>
      <c r="H48" s="42" t="s">
        <v>0</v>
      </c>
      <c r="I48" s="43">
        <v>0</v>
      </c>
      <c r="J48" s="379"/>
      <c r="K48" s="380"/>
      <c r="L48" s="380"/>
      <c r="M48" s="380"/>
      <c r="N48" s="379"/>
      <c r="O48" s="66"/>
      <c r="P48" s="66"/>
      <c r="Q48" s="66"/>
      <c r="R48" s="66"/>
      <c r="S48" s="66"/>
      <c r="T48" s="66"/>
      <c r="U48" s="66"/>
      <c r="V48" s="66"/>
      <c r="W48" s="66"/>
    </row>
    <row r="49" spans="1:23" s="23" customFormat="1" ht="35.25" customHeight="1">
      <c r="A49" s="374" t="s">
        <v>89</v>
      </c>
      <c r="B49" s="596" t="s">
        <v>92</v>
      </c>
      <c r="C49" s="584"/>
      <c r="D49" s="585"/>
      <c r="E49" s="599" t="s">
        <v>59</v>
      </c>
      <c r="F49" s="584"/>
      <c r="G49" s="585"/>
      <c r="H49" s="44" t="s">
        <v>1</v>
      </c>
      <c r="I49" s="43">
        <v>250</v>
      </c>
      <c r="J49" s="379"/>
      <c r="K49" s="380"/>
      <c r="L49" s="380"/>
      <c r="M49" s="380"/>
      <c r="N49" s="379"/>
      <c r="O49" s="66"/>
      <c r="P49" s="66"/>
      <c r="Q49" s="66"/>
      <c r="R49" s="66"/>
      <c r="S49" s="66"/>
      <c r="T49" s="66"/>
      <c r="U49" s="66"/>
      <c r="V49" s="66"/>
      <c r="W49" s="66"/>
    </row>
    <row r="50" spans="1:23" s="23" customFormat="1" ht="35.25" customHeight="1">
      <c r="A50" s="386"/>
      <c r="B50" s="587"/>
      <c r="C50" s="587"/>
      <c r="D50" s="588"/>
      <c r="E50" s="586"/>
      <c r="F50" s="587"/>
      <c r="G50" s="588"/>
      <c r="H50" s="44" t="s">
        <v>0</v>
      </c>
      <c r="I50" s="43">
        <v>0</v>
      </c>
      <c r="J50" s="379"/>
      <c r="K50" s="380"/>
      <c r="L50" s="380"/>
      <c r="M50" s="380"/>
      <c r="N50" s="379"/>
      <c r="O50" s="66"/>
      <c r="P50" s="66"/>
      <c r="Q50" s="66"/>
      <c r="R50" s="66"/>
      <c r="S50" s="66"/>
      <c r="T50" s="66"/>
      <c r="U50" s="66"/>
      <c r="V50" s="66"/>
      <c r="W50" s="66"/>
    </row>
    <row r="51" spans="1:23" s="23" customFormat="1" ht="36.75" customHeight="1">
      <c r="A51" s="374" t="s">
        <v>89</v>
      </c>
      <c r="B51" s="596" t="s">
        <v>93</v>
      </c>
      <c r="C51" s="584"/>
      <c r="D51" s="585"/>
      <c r="E51" s="583" t="s">
        <v>60</v>
      </c>
      <c r="F51" s="584"/>
      <c r="G51" s="585"/>
      <c r="H51" s="44" t="s">
        <v>1</v>
      </c>
      <c r="I51" s="43">
        <v>150</v>
      </c>
      <c r="J51" s="379"/>
      <c r="K51" s="380"/>
      <c r="L51" s="380"/>
      <c r="M51" s="380"/>
      <c r="N51" s="379"/>
      <c r="O51" s="66"/>
      <c r="P51" s="66"/>
      <c r="Q51" s="66"/>
      <c r="R51" s="66"/>
      <c r="S51" s="66"/>
      <c r="T51" s="66"/>
      <c r="U51" s="66"/>
      <c r="V51" s="66"/>
      <c r="W51" s="66"/>
    </row>
    <row r="52" spans="1:23" s="23" customFormat="1" ht="36.75" customHeight="1">
      <c r="A52" s="386"/>
      <c r="B52" s="587"/>
      <c r="C52" s="587"/>
      <c r="D52" s="588"/>
      <c r="E52" s="586"/>
      <c r="F52" s="587"/>
      <c r="G52" s="588"/>
      <c r="H52" s="44" t="s">
        <v>0</v>
      </c>
      <c r="I52" s="43">
        <v>0</v>
      </c>
      <c r="J52" s="379"/>
      <c r="K52" s="380"/>
      <c r="L52" s="380"/>
      <c r="M52" s="380"/>
      <c r="N52" s="379"/>
      <c r="O52" s="66"/>
      <c r="P52" s="66"/>
      <c r="Q52" s="66"/>
      <c r="R52" s="66"/>
      <c r="S52" s="66"/>
      <c r="T52" s="66"/>
      <c r="U52" s="66"/>
      <c r="V52" s="66"/>
      <c r="W52" s="66"/>
    </row>
    <row r="53" spans="1:23" s="23" customFormat="1" ht="36" customHeight="1">
      <c r="A53" s="374" t="s">
        <v>89</v>
      </c>
      <c r="B53" s="596" t="s">
        <v>94</v>
      </c>
      <c r="C53" s="584"/>
      <c r="D53" s="585"/>
      <c r="E53" s="583" t="s">
        <v>61</v>
      </c>
      <c r="F53" s="584"/>
      <c r="G53" s="585"/>
      <c r="H53" s="44" t="s">
        <v>1</v>
      </c>
      <c r="I53" s="43">
        <v>1</v>
      </c>
      <c r="J53" s="379"/>
      <c r="K53" s="380"/>
      <c r="L53" s="380"/>
      <c r="M53" s="380"/>
      <c r="N53" s="379"/>
      <c r="O53" s="66"/>
      <c r="P53" s="66"/>
      <c r="Q53" s="66"/>
      <c r="R53" s="66"/>
      <c r="S53" s="66"/>
      <c r="T53" s="66"/>
      <c r="U53" s="66"/>
      <c r="V53" s="66"/>
      <c r="W53" s="66"/>
    </row>
    <row r="54" spans="1:23" s="23" customFormat="1" ht="36" customHeight="1">
      <c r="A54" s="386"/>
      <c r="B54" s="587"/>
      <c r="C54" s="587"/>
      <c r="D54" s="588"/>
      <c r="E54" s="586"/>
      <c r="F54" s="587"/>
      <c r="G54" s="588"/>
      <c r="H54" s="44" t="s">
        <v>0</v>
      </c>
      <c r="I54" s="43">
        <v>0</v>
      </c>
      <c r="J54" s="379"/>
      <c r="K54" s="380"/>
      <c r="L54" s="380"/>
      <c r="M54" s="380"/>
      <c r="N54" s="379"/>
      <c r="O54" s="66"/>
      <c r="P54" s="66"/>
      <c r="Q54" s="66"/>
      <c r="R54" s="66"/>
      <c r="S54" s="66"/>
      <c r="T54" s="66"/>
      <c r="U54" s="66"/>
      <c r="V54" s="66"/>
      <c r="W54" s="66"/>
    </row>
    <row r="55" spans="1:23" s="23" customFormat="1" ht="73.5" customHeight="1">
      <c r="A55" s="374" t="s">
        <v>89</v>
      </c>
      <c r="B55" s="596" t="s">
        <v>95</v>
      </c>
      <c r="C55" s="584"/>
      <c r="D55" s="585"/>
      <c r="E55" s="583" t="s">
        <v>62</v>
      </c>
      <c r="F55" s="584"/>
      <c r="G55" s="585"/>
      <c r="H55" s="44" t="s">
        <v>1</v>
      </c>
      <c r="I55" s="43">
        <v>1</v>
      </c>
      <c r="J55" s="379"/>
      <c r="K55" s="380"/>
      <c r="L55" s="380"/>
      <c r="M55" s="380"/>
      <c r="N55" s="379"/>
      <c r="O55" s="66"/>
      <c r="P55" s="66"/>
      <c r="Q55" s="66"/>
      <c r="R55" s="66"/>
      <c r="S55" s="66"/>
      <c r="T55" s="66"/>
      <c r="U55" s="66"/>
      <c r="V55" s="66"/>
      <c r="W55" s="66"/>
    </row>
    <row r="56" spans="1:23" s="23" customFormat="1" ht="73.5" customHeight="1">
      <c r="A56" s="582"/>
      <c r="B56" s="595"/>
      <c r="C56" s="595"/>
      <c r="D56" s="600"/>
      <c r="E56" s="594"/>
      <c r="F56" s="595"/>
      <c r="G56" s="595"/>
      <c r="H56" s="45" t="s">
        <v>0</v>
      </c>
      <c r="I56" s="46">
        <v>0</v>
      </c>
      <c r="J56" s="379"/>
      <c r="K56" s="380"/>
      <c r="L56" s="380"/>
      <c r="M56" s="380"/>
      <c r="N56" s="379"/>
      <c r="O56" s="66"/>
      <c r="P56" s="66"/>
      <c r="Q56" s="66"/>
      <c r="R56" s="66"/>
      <c r="S56" s="66"/>
      <c r="T56" s="66"/>
      <c r="U56" s="66"/>
      <c r="V56" s="66"/>
      <c r="W56" s="66"/>
    </row>
    <row r="57" spans="1:23" ht="15.75">
      <c r="A57" s="551" t="s">
        <v>331</v>
      </c>
      <c r="B57" s="551"/>
      <c r="C57" s="551"/>
      <c r="D57" s="551"/>
      <c r="E57" s="551"/>
      <c r="F57" s="551"/>
      <c r="G57" s="551"/>
      <c r="H57" s="551"/>
      <c r="I57" s="551"/>
      <c r="J57" s="551"/>
      <c r="K57" s="551"/>
      <c r="L57" s="551"/>
      <c r="M57" s="551"/>
      <c r="N57" s="551"/>
      <c r="O57" s="64"/>
      <c r="P57" s="64"/>
      <c r="Q57" s="64"/>
      <c r="R57" s="64"/>
      <c r="S57" s="64"/>
      <c r="T57" s="64"/>
      <c r="U57" s="64"/>
      <c r="V57" s="64"/>
      <c r="W57" s="64"/>
    </row>
    <row r="58" spans="1:23" ht="58.5" customHeight="1">
      <c r="O58" s="64"/>
      <c r="P58" s="64"/>
      <c r="Q58" s="64"/>
      <c r="R58" s="64"/>
      <c r="S58" s="64"/>
      <c r="T58" s="64"/>
      <c r="U58" s="64"/>
      <c r="V58" s="64"/>
      <c r="W58" s="64"/>
    </row>
    <row r="59" spans="1:23" ht="15.75">
      <c r="O59" s="64"/>
      <c r="P59" s="64"/>
      <c r="Q59" s="64"/>
      <c r="R59" s="64"/>
      <c r="S59" s="64"/>
      <c r="T59" s="64"/>
      <c r="U59" s="64"/>
      <c r="V59" s="64"/>
      <c r="W59" s="64"/>
    </row>
    <row r="60" spans="1:23" ht="15.75">
      <c r="O60" s="64"/>
      <c r="P60" s="64"/>
      <c r="Q60" s="64"/>
      <c r="R60" s="64"/>
      <c r="S60" s="64"/>
      <c r="T60" s="64"/>
      <c r="U60" s="64"/>
      <c r="V60" s="64"/>
      <c r="W60" s="64"/>
    </row>
    <row r="61" spans="1:23" ht="15.75">
      <c r="O61" s="64"/>
      <c r="P61" s="64"/>
      <c r="Q61" s="64"/>
      <c r="R61" s="64"/>
      <c r="S61" s="64"/>
      <c r="T61" s="64"/>
      <c r="U61" s="64"/>
      <c r="V61" s="64"/>
      <c r="W61" s="64"/>
    </row>
    <row r="62" spans="1:23" ht="15.75">
      <c r="O62" s="64"/>
      <c r="P62" s="64"/>
      <c r="Q62" s="64"/>
      <c r="R62" s="64"/>
      <c r="S62" s="64"/>
      <c r="T62" s="64"/>
      <c r="U62" s="64"/>
      <c r="V62" s="64"/>
      <c r="W62" s="64"/>
    </row>
    <row r="63" spans="1:23" ht="15.75">
      <c r="O63" s="64"/>
      <c r="P63" s="64"/>
      <c r="Q63" s="64"/>
      <c r="R63" s="64"/>
      <c r="S63" s="64"/>
      <c r="T63" s="64"/>
      <c r="U63" s="64"/>
      <c r="V63" s="64"/>
      <c r="W63" s="64"/>
    </row>
    <row r="64" spans="1:23" ht="15.75">
      <c r="O64" s="64"/>
      <c r="P64" s="64"/>
      <c r="Q64" s="64"/>
      <c r="R64" s="64"/>
      <c r="S64" s="64"/>
      <c r="T64" s="64"/>
      <c r="U64" s="64"/>
      <c r="V64" s="64"/>
      <c r="W64" s="64"/>
    </row>
  </sheetData>
  <mergeCells count="140">
    <mergeCell ref="A57:N57"/>
    <mergeCell ref="E42:H42"/>
    <mergeCell ref="J42:N42"/>
    <mergeCell ref="L35:L36"/>
    <mergeCell ref="M35:M36"/>
    <mergeCell ref="N35:N36"/>
    <mergeCell ref="E53:G54"/>
    <mergeCell ref="A37:A38"/>
    <mergeCell ref="C37:C38"/>
    <mergeCell ref="L37:L38"/>
    <mergeCell ref="M37:M38"/>
    <mergeCell ref="N37:N38"/>
    <mergeCell ref="A39:A40"/>
    <mergeCell ref="C39:C40"/>
    <mergeCell ref="B51:D52"/>
    <mergeCell ref="E51:G52"/>
    <mergeCell ref="B53:D54"/>
    <mergeCell ref="J43:N56"/>
    <mergeCell ref="A43:A44"/>
    <mergeCell ref="E43:G44"/>
    <mergeCell ref="B42:D42"/>
    <mergeCell ref="B43:D44"/>
    <mergeCell ref="A45:A46"/>
    <mergeCell ref="A53:A54"/>
    <mergeCell ref="A55:A56"/>
    <mergeCell ref="A49:A50"/>
    <mergeCell ref="A51:A52"/>
    <mergeCell ref="E45:G46"/>
    <mergeCell ref="A47:A48"/>
    <mergeCell ref="B47:D48"/>
    <mergeCell ref="E55:G56"/>
    <mergeCell ref="B45:D46"/>
    <mergeCell ref="E47:G48"/>
    <mergeCell ref="B49:D50"/>
    <mergeCell ref="E49:G50"/>
    <mergeCell ref="B55:D56"/>
    <mergeCell ref="N33:N34"/>
    <mergeCell ref="M33:M34"/>
    <mergeCell ref="L33:L34"/>
    <mergeCell ref="K33:K34"/>
    <mergeCell ref="J33:J34"/>
    <mergeCell ref="K37:K38"/>
    <mergeCell ref="K35:K36"/>
    <mergeCell ref="A33:A34"/>
    <mergeCell ref="C33:C34"/>
    <mergeCell ref="J35:J36"/>
    <mergeCell ref="J37:J38"/>
    <mergeCell ref="A35:A36"/>
    <mergeCell ref="C35:C36"/>
    <mergeCell ref="A27:A28"/>
    <mergeCell ref="C27:C28"/>
    <mergeCell ref="J27:J28"/>
    <mergeCell ref="K27:K28"/>
    <mergeCell ref="L27:L28"/>
    <mergeCell ref="M27:M28"/>
    <mergeCell ref="N27:N28"/>
    <mergeCell ref="J29:J30"/>
    <mergeCell ref="L29:L30"/>
    <mergeCell ref="M29:M30"/>
    <mergeCell ref="K29:K30"/>
    <mergeCell ref="A21:A22"/>
    <mergeCell ref="C21:C22"/>
    <mergeCell ref="L15:L16"/>
    <mergeCell ref="C17:C18"/>
    <mergeCell ref="L17:L18"/>
    <mergeCell ref="L19:L20"/>
    <mergeCell ref="J17:J18"/>
    <mergeCell ref="K17:K18"/>
    <mergeCell ref="J19:J20"/>
    <mergeCell ref="A17:A18"/>
    <mergeCell ref="A19:A20"/>
    <mergeCell ref="C19:C20"/>
    <mergeCell ref="J21:J22"/>
    <mergeCell ref="K19:K20"/>
    <mergeCell ref="K21:K22"/>
    <mergeCell ref="L21:L22"/>
    <mergeCell ref="M21:M22"/>
    <mergeCell ref="N21:N22"/>
    <mergeCell ref="M17:M18"/>
    <mergeCell ref="N17:N18"/>
    <mergeCell ref="M19:M20"/>
    <mergeCell ref="N19:N20"/>
    <mergeCell ref="J8:N8"/>
    <mergeCell ref="B11:F11"/>
    <mergeCell ref="K11:M11"/>
    <mergeCell ref="K13:M13"/>
    <mergeCell ref="B9:F9"/>
    <mergeCell ref="K9:M9"/>
    <mergeCell ref="B10:F10"/>
    <mergeCell ref="K10:M10"/>
    <mergeCell ref="M15:M16"/>
    <mergeCell ref="N15:N16"/>
    <mergeCell ref="A1:A4"/>
    <mergeCell ref="B1:H2"/>
    <mergeCell ref="I1:L1"/>
    <mergeCell ref="M1:N4"/>
    <mergeCell ref="I2:L2"/>
    <mergeCell ref="B3:H4"/>
    <mergeCell ref="I3:L3"/>
    <mergeCell ref="I4:L4"/>
    <mergeCell ref="A14:A16"/>
    <mergeCell ref="B14:B16"/>
    <mergeCell ref="C14:C16"/>
    <mergeCell ref="D14:D16"/>
    <mergeCell ref="E14:E16"/>
    <mergeCell ref="F14:I15"/>
    <mergeCell ref="J14:K15"/>
    <mergeCell ref="L14:N14"/>
    <mergeCell ref="B13:F13"/>
    <mergeCell ref="B12:F12"/>
    <mergeCell ref="K12:M12"/>
    <mergeCell ref="A5:N5"/>
    <mergeCell ref="A6:N6"/>
    <mergeCell ref="B7:N7"/>
    <mergeCell ref="B8:F8"/>
    <mergeCell ref="G8:I13"/>
    <mergeCell ref="A31:A32"/>
    <mergeCell ref="C31:C32"/>
    <mergeCell ref="J31:J32"/>
    <mergeCell ref="K31:K32"/>
    <mergeCell ref="L31:L32"/>
    <mergeCell ref="M31:M32"/>
    <mergeCell ref="N31:N32"/>
    <mergeCell ref="A29:A30"/>
    <mergeCell ref="C29:C30"/>
    <mergeCell ref="N29:N30"/>
    <mergeCell ref="A23:A24"/>
    <mergeCell ref="C23:C24"/>
    <mergeCell ref="J23:J24"/>
    <mergeCell ref="K23:K24"/>
    <mergeCell ref="L23:L24"/>
    <mergeCell ref="M23:M24"/>
    <mergeCell ref="N23:N24"/>
    <mergeCell ref="A25:A26"/>
    <mergeCell ref="J25:J26"/>
    <mergeCell ref="K25:K26"/>
    <mergeCell ref="L25:L26"/>
    <mergeCell ref="M25:M26"/>
    <mergeCell ref="N25:N26"/>
    <mergeCell ref="C25:C26"/>
  </mergeCells>
  <pageMargins left="0.7" right="0.7" top="0.75" bottom="0.75" header="0.3" footer="0.3"/>
  <pageSetup paperSize="14" scale="57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0481" r:id="rId4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1" r:id="rId4"/>
      </mc:Fallback>
    </mc:AlternateContent>
    <mc:AlternateContent xmlns:mc="http://schemas.openxmlformats.org/markup-compatibility/2006">
      <mc:Choice Requires="x14">
        <oleObject shapeId="20488" r:id="rId6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8" r:id="rId6"/>
      </mc:Fallback>
    </mc:AlternateContent>
    <mc:AlternateContent xmlns:mc="http://schemas.openxmlformats.org/markup-compatibility/2006">
      <mc:Choice Requires="x14">
        <oleObject shapeId="20495" r:id="rId7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95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U53"/>
  <sheetViews>
    <sheetView showWhiteSpace="0" topLeftCell="B21" zoomScale="60" zoomScaleNormal="60" zoomScalePageLayoutView="50" workbookViewId="0">
      <selection activeCell="P21" sqref="P1:U1048576"/>
    </sheetView>
  </sheetViews>
  <sheetFormatPr baseColWidth="10" defaultColWidth="12.5703125" defaultRowHeight="15"/>
  <cols>
    <col min="1" max="1" width="63.28515625" style="1" customWidth="1"/>
    <col min="2" max="2" width="10.28515625" style="1" customWidth="1"/>
    <col min="3" max="3" width="17.7109375" style="1" customWidth="1"/>
    <col min="4" max="4" width="10" style="1" customWidth="1"/>
    <col min="5" max="5" width="22.5703125" style="1" customWidth="1"/>
    <col min="6" max="6" width="23" style="1" customWidth="1"/>
    <col min="7" max="7" width="10.28515625" style="1" customWidth="1"/>
    <col min="8" max="8" width="13.42578125" style="1" customWidth="1"/>
    <col min="9" max="9" width="9.5703125" style="1" customWidth="1"/>
    <col min="10" max="10" width="15.7109375" style="77" customWidth="1"/>
    <col min="11" max="11" width="14.85546875" style="77" customWidth="1"/>
    <col min="12" max="12" width="12.42578125" style="1" customWidth="1"/>
    <col min="13" max="13" width="14" style="1" customWidth="1"/>
    <col min="14" max="15" width="14.5703125" style="1" customWidth="1"/>
    <col min="16" max="16" width="33.85546875" style="1" customWidth="1"/>
    <col min="17" max="17" width="12.5703125" style="1" hidden="1" customWidth="1"/>
    <col min="18" max="18" width="24.28515625" style="1" customWidth="1"/>
    <col min="19" max="19" width="22.5703125" style="1" customWidth="1"/>
    <col min="20" max="21" width="12.5703125" style="1"/>
    <col min="22" max="22" width="16.85546875" style="1" customWidth="1"/>
    <col min="23" max="23" width="12.5703125" style="1"/>
    <col min="24" max="24" width="30.140625" style="1" customWidth="1"/>
    <col min="25" max="25" width="15.42578125" style="1" customWidth="1"/>
    <col min="26" max="26" width="15.85546875" style="1" customWidth="1"/>
    <col min="27" max="27" width="24.42578125" style="1" customWidth="1"/>
    <col min="28" max="28" width="17.140625" style="1" customWidth="1"/>
    <col min="29" max="16384" width="12.5703125" style="1"/>
  </cols>
  <sheetData>
    <row r="1" spans="1:47" ht="37.5" customHeight="1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  <c r="O1" s="219"/>
    </row>
    <row r="2" spans="1:47" ht="37.5" customHeight="1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  <c r="O2" s="219"/>
    </row>
    <row r="3" spans="1:47" ht="33.75" customHeight="1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  <c r="O3" s="219"/>
    </row>
    <row r="4" spans="1:47" ht="15.75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  <c r="O4" s="219"/>
    </row>
    <row r="5" spans="1:47">
      <c r="A5" s="643"/>
      <c r="B5" s="643"/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643"/>
      <c r="N5" s="643"/>
      <c r="O5" s="219"/>
    </row>
    <row r="6" spans="1:47" ht="15.75">
      <c r="A6" s="419" t="s">
        <v>140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  <c r="O6" s="233"/>
    </row>
    <row r="7" spans="1:47" ht="15.75">
      <c r="A7" s="50" t="s">
        <v>539</v>
      </c>
      <c r="B7" s="419" t="s">
        <v>543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1"/>
      <c r="O7" s="233"/>
    </row>
    <row r="8" spans="1:47" ht="15.75" customHeight="1">
      <c r="A8" s="51" t="s">
        <v>32</v>
      </c>
      <c r="B8" s="429" t="s">
        <v>33</v>
      </c>
      <c r="C8" s="430"/>
      <c r="D8" s="430"/>
      <c r="E8" s="430"/>
      <c r="F8" s="431"/>
      <c r="G8" s="563" t="s">
        <v>310</v>
      </c>
      <c r="H8" s="564"/>
      <c r="I8" s="565"/>
      <c r="J8" s="441" t="s">
        <v>31</v>
      </c>
      <c r="K8" s="442"/>
      <c r="L8" s="442"/>
      <c r="M8" s="442"/>
      <c r="N8" s="443"/>
      <c r="O8" s="225"/>
      <c r="P8" s="471"/>
      <c r="Q8" s="471"/>
      <c r="R8" s="471"/>
    </row>
    <row r="9" spans="1:47" ht="15.75" customHeight="1">
      <c r="A9" s="53" t="s">
        <v>30</v>
      </c>
      <c r="B9" s="444" t="s">
        <v>37</v>
      </c>
      <c r="C9" s="445"/>
      <c r="D9" s="445"/>
      <c r="E9" s="445"/>
      <c r="F9" s="446"/>
      <c r="G9" s="566"/>
      <c r="H9" s="644"/>
      <c r="I9" s="568"/>
      <c r="J9" s="216" t="s">
        <v>29</v>
      </c>
      <c r="K9" s="645" t="s">
        <v>28</v>
      </c>
      <c r="L9" s="646"/>
      <c r="M9" s="647"/>
      <c r="N9" s="216" t="s">
        <v>27</v>
      </c>
      <c r="O9" s="226"/>
      <c r="P9" s="225"/>
      <c r="Q9" s="225"/>
      <c r="R9" s="225"/>
    </row>
    <row r="10" spans="1:47" ht="15.75" customHeight="1">
      <c r="A10" s="54" t="s">
        <v>26</v>
      </c>
      <c r="B10" s="444" t="s">
        <v>47</v>
      </c>
      <c r="C10" s="445"/>
      <c r="D10" s="445"/>
      <c r="E10" s="445"/>
      <c r="F10" s="446"/>
      <c r="G10" s="566"/>
      <c r="H10" s="644"/>
      <c r="I10" s="568"/>
      <c r="J10" s="55"/>
      <c r="K10" s="450"/>
      <c r="L10" s="451"/>
      <c r="M10" s="452"/>
      <c r="N10" s="56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</row>
    <row r="11" spans="1:47" ht="42.75" customHeight="1">
      <c r="A11" s="57" t="s">
        <v>25</v>
      </c>
      <c r="B11" s="444" t="s">
        <v>63</v>
      </c>
      <c r="C11" s="445"/>
      <c r="D11" s="445"/>
      <c r="E11" s="445"/>
      <c r="F11" s="446"/>
      <c r="G11" s="566"/>
      <c r="H11" s="644"/>
      <c r="I11" s="568"/>
      <c r="J11" s="215"/>
      <c r="K11" s="447"/>
      <c r="L11" s="448"/>
      <c r="M11" s="449"/>
      <c r="N11" s="58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</row>
    <row r="12" spans="1:47" ht="15.75">
      <c r="A12" s="78" t="s">
        <v>24</v>
      </c>
      <c r="B12" s="633">
        <v>2020730010039</v>
      </c>
      <c r="C12" s="634"/>
      <c r="D12" s="634"/>
      <c r="E12" s="634"/>
      <c r="F12" s="635"/>
      <c r="G12" s="566"/>
      <c r="H12" s="644"/>
      <c r="I12" s="568"/>
      <c r="J12" s="60"/>
      <c r="K12" s="396"/>
      <c r="L12" s="397"/>
      <c r="M12" s="398"/>
      <c r="N12" s="61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</row>
    <row r="13" spans="1:47" s="79" customFormat="1" ht="31.5" customHeight="1">
      <c r="A13" s="91" t="s">
        <v>132</v>
      </c>
      <c r="B13" s="393" t="s">
        <v>131</v>
      </c>
      <c r="C13" s="394"/>
      <c r="D13" s="394"/>
      <c r="E13" s="394"/>
      <c r="F13" s="395"/>
      <c r="G13" s="569"/>
      <c r="H13" s="570"/>
      <c r="I13" s="571"/>
      <c r="J13" s="213"/>
      <c r="K13" s="630"/>
      <c r="L13" s="631"/>
      <c r="M13" s="632"/>
      <c r="N13" s="62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</row>
    <row r="14" spans="1:47" ht="15.75" customHeight="1">
      <c r="A14" s="610" t="s">
        <v>23</v>
      </c>
      <c r="B14" s="613" t="s">
        <v>309</v>
      </c>
      <c r="C14" s="616" t="s">
        <v>21</v>
      </c>
      <c r="D14" s="616" t="s">
        <v>20</v>
      </c>
      <c r="E14" s="616" t="s">
        <v>130</v>
      </c>
      <c r="F14" s="619" t="s">
        <v>137</v>
      </c>
      <c r="G14" s="620"/>
      <c r="H14" s="620"/>
      <c r="I14" s="621"/>
      <c r="J14" s="619" t="s">
        <v>17</v>
      </c>
      <c r="K14" s="621"/>
      <c r="L14" s="625" t="s">
        <v>16</v>
      </c>
      <c r="M14" s="626"/>
      <c r="N14" s="627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</row>
    <row r="15" spans="1:47" ht="15" customHeight="1">
      <c r="A15" s="611"/>
      <c r="B15" s="614"/>
      <c r="C15" s="617"/>
      <c r="D15" s="617"/>
      <c r="E15" s="617"/>
      <c r="F15" s="622"/>
      <c r="G15" s="623"/>
      <c r="H15" s="623"/>
      <c r="I15" s="624"/>
      <c r="J15" s="622"/>
      <c r="K15" s="624"/>
      <c r="L15" s="636" t="s">
        <v>15</v>
      </c>
      <c r="M15" s="636" t="s">
        <v>14</v>
      </c>
      <c r="N15" s="628" t="s">
        <v>13</v>
      </c>
      <c r="O15" s="250"/>
      <c r="P15" s="306"/>
      <c r="R15" s="5"/>
      <c r="T15" s="14"/>
      <c r="U15" s="5"/>
      <c r="V15" s="12"/>
    </row>
    <row r="16" spans="1:47" ht="30">
      <c r="A16" s="612"/>
      <c r="B16" s="615"/>
      <c r="C16" s="618"/>
      <c r="D16" s="618"/>
      <c r="E16" s="618"/>
      <c r="F16" s="231" t="s">
        <v>12</v>
      </c>
      <c r="G16" s="231" t="s">
        <v>11</v>
      </c>
      <c r="H16" s="231" t="s">
        <v>10</v>
      </c>
      <c r="I16" s="136" t="s">
        <v>9</v>
      </c>
      <c r="J16" s="231" t="s">
        <v>8</v>
      </c>
      <c r="K16" s="230" t="s">
        <v>7</v>
      </c>
      <c r="L16" s="637"/>
      <c r="M16" s="637"/>
      <c r="N16" s="629"/>
      <c r="O16" s="250"/>
      <c r="P16" s="306"/>
      <c r="R16" s="5"/>
      <c r="T16" s="14"/>
      <c r="U16" s="5"/>
      <c r="V16" s="12"/>
    </row>
    <row r="17" spans="1:22" s="79" customFormat="1" ht="29.25" customHeight="1">
      <c r="A17" s="650" t="s">
        <v>303</v>
      </c>
      <c r="B17" s="181" t="s">
        <v>1</v>
      </c>
      <c r="C17" s="640" t="s">
        <v>302</v>
      </c>
      <c r="D17" s="206">
        <v>1</v>
      </c>
      <c r="E17" s="69">
        <f t="shared" ref="E17:E31" si="0">F17</f>
        <v>200000000</v>
      </c>
      <c r="F17" s="69">
        <v>200000000</v>
      </c>
      <c r="G17" s="69">
        <v>0</v>
      </c>
      <c r="H17" s="69">
        <v>0</v>
      </c>
      <c r="I17" s="69">
        <v>0</v>
      </c>
      <c r="J17" s="648">
        <v>45414</v>
      </c>
      <c r="K17" s="648">
        <v>45656</v>
      </c>
      <c r="L17" s="525">
        <f>D18/D17</f>
        <v>0</v>
      </c>
      <c r="M17" s="525">
        <f>E18/E17</f>
        <v>0</v>
      </c>
      <c r="N17" s="638">
        <v>0</v>
      </c>
      <c r="O17" s="234"/>
      <c r="V17" s="83"/>
    </row>
    <row r="18" spans="1:22" s="79" customFormat="1" ht="29.25" customHeight="1">
      <c r="A18" s="651"/>
      <c r="B18" s="181" t="s">
        <v>0</v>
      </c>
      <c r="C18" s="641"/>
      <c r="D18" s="206">
        <v>0</v>
      </c>
      <c r="E18" s="69">
        <f t="shared" si="0"/>
        <v>0</v>
      </c>
      <c r="F18" s="69">
        <v>0</v>
      </c>
      <c r="G18" s="69">
        <v>0</v>
      </c>
      <c r="H18" s="69">
        <v>0</v>
      </c>
      <c r="I18" s="69">
        <v>0</v>
      </c>
      <c r="J18" s="649"/>
      <c r="K18" s="649"/>
      <c r="L18" s="642"/>
      <c r="M18" s="642"/>
      <c r="N18" s="639"/>
      <c r="O18" s="249"/>
      <c r="V18" s="83"/>
    </row>
    <row r="19" spans="1:22" s="79" customFormat="1" ht="23.25" customHeight="1">
      <c r="A19" s="652" t="s">
        <v>321</v>
      </c>
      <c r="B19" s="181" t="s">
        <v>1</v>
      </c>
      <c r="C19" s="654" t="s">
        <v>325</v>
      </c>
      <c r="D19" s="206">
        <v>1</v>
      </c>
      <c r="E19" s="69">
        <f t="shared" si="0"/>
        <v>10000000</v>
      </c>
      <c r="F19" s="69">
        <v>10000000</v>
      </c>
      <c r="G19" s="69">
        <v>0</v>
      </c>
      <c r="H19" s="69">
        <v>0</v>
      </c>
      <c r="I19" s="69">
        <v>0</v>
      </c>
      <c r="J19" s="648">
        <v>45414</v>
      </c>
      <c r="K19" s="648">
        <v>45656</v>
      </c>
      <c r="L19" s="525">
        <f>D20/D19</f>
        <v>0</v>
      </c>
      <c r="M19" s="525">
        <f>E20/E19</f>
        <v>0</v>
      </c>
      <c r="N19" s="638">
        <v>0</v>
      </c>
      <c r="O19" s="249"/>
      <c r="V19" s="83"/>
    </row>
    <row r="20" spans="1:22" s="79" customFormat="1" ht="23.25" customHeight="1">
      <c r="A20" s="653"/>
      <c r="B20" s="181" t="s">
        <v>0</v>
      </c>
      <c r="C20" s="655"/>
      <c r="D20" s="206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49"/>
      <c r="K20" s="649"/>
      <c r="L20" s="642"/>
      <c r="M20" s="642"/>
      <c r="N20" s="639"/>
      <c r="O20" s="249"/>
      <c r="V20" s="83"/>
    </row>
    <row r="21" spans="1:22" s="79" customFormat="1" ht="25.5" customHeight="1">
      <c r="A21" s="650" t="s">
        <v>326</v>
      </c>
      <c r="B21" s="181" t="s">
        <v>1</v>
      </c>
      <c r="C21" s="640" t="s">
        <v>115</v>
      </c>
      <c r="D21" s="206">
        <v>10</v>
      </c>
      <c r="E21" s="69">
        <f t="shared" si="0"/>
        <v>40000000</v>
      </c>
      <c r="F21" s="69">
        <v>40000000</v>
      </c>
      <c r="G21" s="69">
        <v>0</v>
      </c>
      <c r="H21" s="69">
        <v>0</v>
      </c>
      <c r="I21" s="69">
        <v>0</v>
      </c>
      <c r="J21" s="648">
        <v>45346</v>
      </c>
      <c r="K21" s="648">
        <v>45656</v>
      </c>
      <c r="L21" s="525">
        <f>D22/D21</f>
        <v>0</v>
      </c>
      <c r="M21" s="525">
        <f>E22/E21</f>
        <v>0</v>
      </c>
      <c r="N21" s="638">
        <v>0</v>
      </c>
      <c r="O21" s="234"/>
      <c r="R21" s="90"/>
    </row>
    <row r="22" spans="1:22" s="79" customFormat="1" ht="42" customHeight="1">
      <c r="A22" s="651"/>
      <c r="B22" s="181" t="s">
        <v>0</v>
      </c>
      <c r="C22" s="641"/>
      <c r="D22" s="206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49"/>
      <c r="K22" s="649"/>
      <c r="L22" s="642"/>
      <c r="M22" s="642"/>
      <c r="N22" s="639"/>
      <c r="O22" s="234"/>
      <c r="V22" s="83"/>
    </row>
    <row r="23" spans="1:22" s="79" customFormat="1" ht="39" customHeight="1">
      <c r="A23" s="650" t="s">
        <v>301</v>
      </c>
      <c r="B23" s="181" t="s">
        <v>1</v>
      </c>
      <c r="C23" s="640" t="s">
        <v>111</v>
      </c>
      <c r="D23" s="206">
        <v>8</v>
      </c>
      <c r="E23" s="69">
        <f t="shared" si="0"/>
        <v>20000000</v>
      </c>
      <c r="F23" s="69">
        <v>20000000</v>
      </c>
      <c r="G23" s="69">
        <v>0</v>
      </c>
      <c r="H23" s="69">
        <v>0</v>
      </c>
      <c r="I23" s="69">
        <v>0</v>
      </c>
      <c r="J23" s="648">
        <v>45353</v>
      </c>
      <c r="K23" s="648">
        <v>45656</v>
      </c>
      <c r="L23" s="525">
        <f>D24/D23</f>
        <v>0</v>
      </c>
      <c r="M23" s="525">
        <f>E24/E23</f>
        <v>0</v>
      </c>
      <c r="N23" s="638">
        <v>0</v>
      </c>
      <c r="O23" s="234"/>
    </row>
    <row r="24" spans="1:22" s="79" customFormat="1" ht="39" customHeight="1">
      <c r="A24" s="651"/>
      <c r="B24" s="181" t="s">
        <v>0</v>
      </c>
      <c r="C24" s="641"/>
      <c r="D24" s="206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49"/>
      <c r="K24" s="649"/>
      <c r="L24" s="642"/>
      <c r="M24" s="642"/>
      <c r="N24" s="639"/>
      <c r="O24" s="234"/>
    </row>
    <row r="25" spans="1:22" s="79" customFormat="1" ht="39" customHeight="1">
      <c r="A25" s="650" t="s">
        <v>335</v>
      </c>
      <c r="B25" s="181" t="s">
        <v>1</v>
      </c>
      <c r="C25" s="640" t="s">
        <v>111</v>
      </c>
      <c r="D25" s="206">
        <v>2</v>
      </c>
      <c r="E25" s="69">
        <f t="shared" si="0"/>
        <v>10000000</v>
      </c>
      <c r="F25" s="69">
        <v>10000000</v>
      </c>
      <c r="G25" s="69">
        <v>0</v>
      </c>
      <c r="H25" s="69">
        <v>0</v>
      </c>
      <c r="I25" s="69">
        <v>0</v>
      </c>
      <c r="J25" s="648">
        <v>45353</v>
      </c>
      <c r="K25" s="648">
        <v>45656</v>
      </c>
      <c r="L25" s="525">
        <f>D26/D25</f>
        <v>0</v>
      </c>
      <c r="M25" s="525">
        <f>E26/E25</f>
        <v>0</v>
      </c>
      <c r="N25" s="638">
        <v>0</v>
      </c>
      <c r="O25" s="234"/>
    </row>
    <row r="26" spans="1:22" s="79" customFormat="1" ht="39" customHeight="1">
      <c r="A26" s="651"/>
      <c r="B26" s="181" t="s">
        <v>0</v>
      </c>
      <c r="C26" s="641"/>
      <c r="D26" s="206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49"/>
      <c r="K26" s="649"/>
      <c r="L26" s="642"/>
      <c r="M26" s="642"/>
      <c r="N26" s="639"/>
      <c r="O26" s="234"/>
    </row>
    <row r="27" spans="1:22" s="79" customFormat="1" ht="25.5" customHeight="1">
      <c r="A27" s="650" t="s">
        <v>336</v>
      </c>
      <c r="B27" s="181" t="s">
        <v>1</v>
      </c>
      <c r="C27" s="640" t="s">
        <v>525</v>
      </c>
      <c r="D27" s="206">
        <v>1</v>
      </c>
      <c r="E27" s="69">
        <f t="shared" si="0"/>
        <v>10000000</v>
      </c>
      <c r="F27" s="69">
        <v>10000000</v>
      </c>
      <c r="G27" s="69">
        <v>0</v>
      </c>
      <c r="H27" s="69">
        <v>0</v>
      </c>
      <c r="I27" s="69">
        <v>0</v>
      </c>
      <c r="J27" s="648">
        <v>45336</v>
      </c>
      <c r="K27" s="648">
        <v>45644</v>
      </c>
      <c r="L27" s="525">
        <f>D28/D27</f>
        <v>0</v>
      </c>
      <c r="M27" s="525">
        <f>E28/E27</f>
        <v>0</v>
      </c>
      <c r="N27" s="638">
        <v>0</v>
      </c>
      <c r="O27" s="234"/>
      <c r="P27" s="305"/>
      <c r="R27" s="80"/>
      <c r="T27" s="81"/>
      <c r="U27" s="82"/>
      <c r="V27" s="83"/>
    </row>
    <row r="28" spans="1:22" s="79" customFormat="1" ht="25.5" customHeight="1">
      <c r="A28" s="651"/>
      <c r="B28" s="181" t="s">
        <v>0</v>
      </c>
      <c r="C28" s="641"/>
      <c r="D28" s="206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49"/>
      <c r="K28" s="649"/>
      <c r="L28" s="642"/>
      <c r="M28" s="642"/>
      <c r="N28" s="639"/>
      <c r="O28" s="234"/>
      <c r="R28" s="90"/>
      <c r="T28" s="81"/>
      <c r="U28" s="82"/>
      <c r="V28" s="83"/>
    </row>
    <row r="29" spans="1:22" s="79" customFormat="1" ht="23.25" customHeight="1">
      <c r="A29" s="650" t="s">
        <v>337</v>
      </c>
      <c r="B29" s="181" t="s">
        <v>1</v>
      </c>
      <c r="C29" s="640" t="s">
        <v>526</v>
      </c>
      <c r="D29" s="206">
        <v>1</v>
      </c>
      <c r="E29" s="69">
        <f t="shared" si="0"/>
        <v>20000000</v>
      </c>
      <c r="F29" s="69">
        <v>20000000</v>
      </c>
      <c r="G29" s="69">
        <v>0</v>
      </c>
      <c r="H29" s="69">
        <v>0</v>
      </c>
      <c r="I29" s="69">
        <v>0</v>
      </c>
      <c r="J29" s="648">
        <v>45383</v>
      </c>
      <c r="K29" s="648">
        <v>45654</v>
      </c>
      <c r="L29" s="525">
        <f>D30/D29</f>
        <v>0</v>
      </c>
      <c r="M29" s="525">
        <f>E30/E29</f>
        <v>0</v>
      </c>
      <c r="N29" s="638">
        <v>0</v>
      </c>
      <c r="O29" s="234"/>
      <c r="R29" s="90"/>
      <c r="T29" s="81"/>
      <c r="U29" s="82"/>
      <c r="V29" s="83"/>
    </row>
    <row r="30" spans="1:22" s="79" customFormat="1" ht="23.25" customHeight="1">
      <c r="A30" s="651"/>
      <c r="B30" s="181" t="s">
        <v>0</v>
      </c>
      <c r="C30" s="641"/>
      <c r="D30" s="206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49"/>
      <c r="K30" s="649"/>
      <c r="L30" s="642"/>
      <c r="M30" s="642"/>
      <c r="N30" s="639"/>
      <c r="O30" s="234"/>
      <c r="R30" s="90"/>
      <c r="T30" s="81"/>
      <c r="U30" s="82"/>
      <c r="V30" s="83"/>
    </row>
    <row r="31" spans="1:22" s="79" customFormat="1" ht="34.5" customHeight="1">
      <c r="A31" s="650" t="s">
        <v>338</v>
      </c>
      <c r="B31" s="299" t="s">
        <v>1</v>
      </c>
      <c r="C31" s="640" t="s">
        <v>527</v>
      </c>
      <c r="D31" s="248">
        <v>1</v>
      </c>
      <c r="E31" s="69">
        <f t="shared" si="0"/>
        <v>20000000</v>
      </c>
      <c r="F31" s="69">
        <v>20000000</v>
      </c>
      <c r="G31" s="69">
        <v>0</v>
      </c>
      <c r="H31" s="69">
        <v>0</v>
      </c>
      <c r="I31" s="69">
        <v>0</v>
      </c>
      <c r="J31" s="648">
        <v>45383</v>
      </c>
      <c r="K31" s="648">
        <v>45656</v>
      </c>
      <c r="L31" s="525">
        <f>D32/D31</f>
        <v>0</v>
      </c>
      <c r="M31" s="525">
        <f>E32/E31</f>
        <v>0</v>
      </c>
      <c r="N31" s="638">
        <v>0</v>
      </c>
      <c r="O31" s="234"/>
      <c r="R31" s="90"/>
      <c r="T31" s="81"/>
      <c r="U31" s="82"/>
      <c r="V31" s="83"/>
    </row>
    <row r="32" spans="1:22" s="79" customFormat="1" ht="34.5" customHeight="1">
      <c r="A32" s="651"/>
      <c r="B32" s="299" t="s">
        <v>0</v>
      </c>
      <c r="C32" s="641"/>
      <c r="D32" s="206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49"/>
      <c r="K32" s="649"/>
      <c r="L32" s="642"/>
      <c r="M32" s="642"/>
      <c r="N32" s="639"/>
      <c r="O32" s="234"/>
      <c r="R32" s="90"/>
      <c r="T32" s="81"/>
      <c r="U32" s="82"/>
      <c r="V32" s="83"/>
    </row>
    <row r="33" spans="1:47" ht="15.75">
      <c r="A33" s="656" t="s">
        <v>6</v>
      </c>
      <c r="B33" s="29" t="s">
        <v>1</v>
      </c>
      <c r="C33" s="516"/>
      <c r="D33" s="70"/>
      <c r="E33" s="71">
        <f>SUM(E17+E19+E21+E23+E25+E27+E29+E31)</f>
        <v>330000000</v>
      </c>
      <c r="F33" s="71">
        <f>SUM(F17+F19+F21+F23+F25+F27+F29+F31)</f>
        <v>330000000</v>
      </c>
      <c r="G33" s="71">
        <f>SUM(G27+G19+G31+G29+G21+G17+G23)</f>
        <v>0</v>
      </c>
      <c r="H33" s="71">
        <f>SUM(H27+H19+H31+H29+H21+H17+H23)</f>
        <v>0</v>
      </c>
      <c r="I33" s="71">
        <f>SUM(I27+I19+I31+I29+I21+I17+I23)</f>
        <v>0</v>
      </c>
      <c r="J33" s="31"/>
      <c r="K33" s="72"/>
      <c r="L33" s="72"/>
      <c r="M33" s="72"/>
      <c r="N33" s="33"/>
      <c r="O33" s="79"/>
    </row>
    <row r="34" spans="1:47" ht="15.75">
      <c r="A34" s="657"/>
      <c r="B34" s="29" t="s">
        <v>0</v>
      </c>
      <c r="C34" s="517"/>
      <c r="D34" s="70"/>
      <c r="E34" s="71">
        <f>SUM(E18+E20+E22+E24+E26+E28+E30+E32)</f>
        <v>0</v>
      </c>
      <c r="F34" s="71">
        <f>SUM(F18+F20+F22+F24+F26+F28+F30+F32)</f>
        <v>0</v>
      </c>
      <c r="G34" s="71">
        <f>SUM(G18+G20+G22+G24+G26+G28+G30+G32)</f>
        <v>0</v>
      </c>
      <c r="H34" s="71">
        <f>SUM(H18+H20+H22+H24+H26+H28+H30+H32)</f>
        <v>0</v>
      </c>
      <c r="I34" s="71">
        <f>SUM(I18+I20+I22+I24+I26+I28+I30+I32)</f>
        <v>0</v>
      </c>
      <c r="J34" s="31"/>
      <c r="K34" s="72"/>
      <c r="L34" s="72"/>
      <c r="M34" s="72"/>
      <c r="N34" s="33"/>
      <c r="O34" s="79"/>
    </row>
    <row r="35" spans="1:47" ht="39.75" customHeight="1">
      <c r="A35" s="129" t="s">
        <v>5</v>
      </c>
      <c r="B35" s="672" t="s">
        <v>4</v>
      </c>
      <c r="C35" s="673"/>
      <c r="D35" s="674"/>
      <c r="E35" s="672" t="s">
        <v>3</v>
      </c>
      <c r="F35" s="673"/>
      <c r="G35" s="673"/>
      <c r="H35" s="674"/>
      <c r="I35" s="129"/>
      <c r="J35" s="675" t="s">
        <v>2</v>
      </c>
      <c r="K35" s="676"/>
      <c r="L35" s="676"/>
      <c r="M35" s="676"/>
      <c r="N35" s="677"/>
      <c r="O35" s="247"/>
    </row>
    <row r="36" spans="1:47" ht="30.75" customHeight="1">
      <c r="A36" s="670" t="s">
        <v>104</v>
      </c>
      <c r="B36" s="678" t="s">
        <v>105</v>
      </c>
      <c r="C36" s="679"/>
      <c r="D36" s="680"/>
      <c r="E36" s="684" t="s">
        <v>64</v>
      </c>
      <c r="F36" s="685"/>
      <c r="G36" s="686"/>
      <c r="H36" s="75" t="s">
        <v>1</v>
      </c>
      <c r="I36" s="76">
        <v>1</v>
      </c>
      <c r="J36" s="661" t="s">
        <v>396</v>
      </c>
      <c r="K36" s="662"/>
      <c r="L36" s="662"/>
      <c r="M36" s="662"/>
      <c r="N36" s="663"/>
      <c r="O36" s="247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</row>
    <row r="37" spans="1:47" ht="30.75" customHeight="1">
      <c r="A37" s="690"/>
      <c r="B37" s="681"/>
      <c r="C37" s="682"/>
      <c r="D37" s="683"/>
      <c r="E37" s="687"/>
      <c r="F37" s="688"/>
      <c r="G37" s="689"/>
      <c r="H37" s="75" t="s">
        <v>0</v>
      </c>
      <c r="I37" s="76">
        <v>0</v>
      </c>
      <c r="J37" s="664"/>
      <c r="K37" s="665"/>
      <c r="L37" s="665"/>
      <c r="M37" s="665"/>
      <c r="N37" s="666"/>
      <c r="O37" s="247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</row>
    <row r="38" spans="1:47" ht="32.25" customHeight="1">
      <c r="A38" s="670" t="s">
        <v>104</v>
      </c>
      <c r="B38" s="678" t="s">
        <v>106</v>
      </c>
      <c r="C38" s="679"/>
      <c r="D38" s="680"/>
      <c r="E38" s="684" t="s">
        <v>65</v>
      </c>
      <c r="F38" s="685"/>
      <c r="G38" s="686"/>
      <c r="H38" s="75" t="s">
        <v>1</v>
      </c>
      <c r="I38" s="76">
        <v>1</v>
      </c>
      <c r="J38" s="664"/>
      <c r="K38" s="665"/>
      <c r="L38" s="665"/>
      <c r="M38" s="665"/>
      <c r="N38" s="666"/>
      <c r="O38" s="247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</row>
    <row r="39" spans="1:47" ht="32.25" customHeight="1">
      <c r="A39" s="690"/>
      <c r="B39" s="681"/>
      <c r="C39" s="682"/>
      <c r="D39" s="683"/>
      <c r="E39" s="687"/>
      <c r="F39" s="688"/>
      <c r="G39" s="689"/>
      <c r="H39" s="75" t="s">
        <v>0</v>
      </c>
      <c r="I39" s="76">
        <v>0</v>
      </c>
      <c r="J39" s="664"/>
      <c r="K39" s="665"/>
      <c r="L39" s="665"/>
      <c r="M39" s="665"/>
      <c r="N39" s="666"/>
      <c r="O39" s="247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</row>
    <row r="40" spans="1:47" ht="36.75" customHeight="1">
      <c r="A40" s="670" t="s">
        <v>104</v>
      </c>
      <c r="B40" s="678" t="s">
        <v>107</v>
      </c>
      <c r="C40" s="679"/>
      <c r="D40" s="680"/>
      <c r="E40" s="678" t="s">
        <v>66</v>
      </c>
      <c r="F40" s="679"/>
      <c r="G40" s="680"/>
      <c r="H40" s="75" t="s">
        <v>1</v>
      </c>
      <c r="I40" s="76">
        <v>1</v>
      </c>
      <c r="J40" s="664"/>
      <c r="K40" s="665"/>
      <c r="L40" s="665"/>
      <c r="M40" s="665"/>
      <c r="N40" s="666"/>
      <c r="O40" s="247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</row>
    <row r="41" spans="1:47" ht="36.75" customHeight="1">
      <c r="A41" s="690"/>
      <c r="B41" s="681"/>
      <c r="C41" s="682"/>
      <c r="D41" s="683"/>
      <c r="E41" s="681"/>
      <c r="F41" s="682"/>
      <c r="G41" s="683"/>
      <c r="H41" s="75" t="s">
        <v>0</v>
      </c>
      <c r="I41" s="76">
        <v>0</v>
      </c>
      <c r="J41" s="664"/>
      <c r="K41" s="665"/>
      <c r="L41" s="665"/>
      <c r="M41" s="665"/>
      <c r="N41" s="666"/>
      <c r="O41" s="247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</row>
    <row r="42" spans="1:47" ht="59.25" customHeight="1">
      <c r="A42" s="670" t="s">
        <v>108</v>
      </c>
      <c r="B42" s="678" t="s">
        <v>109</v>
      </c>
      <c r="C42" s="679"/>
      <c r="D42" s="680"/>
      <c r="E42" s="694" t="s">
        <v>67</v>
      </c>
      <c r="F42" s="695"/>
      <c r="G42" s="696"/>
      <c r="H42" s="75" t="s">
        <v>1</v>
      </c>
      <c r="I42" s="76">
        <v>1</v>
      </c>
      <c r="J42" s="664"/>
      <c r="K42" s="665"/>
      <c r="L42" s="665"/>
      <c r="M42" s="665"/>
      <c r="N42" s="666"/>
      <c r="O42" s="247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</row>
    <row r="43" spans="1:47" ht="59.25" customHeight="1">
      <c r="A43" s="671"/>
      <c r="B43" s="691"/>
      <c r="C43" s="692"/>
      <c r="D43" s="693"/>
      <c r="E43" s="697"/>
      <c r="F43" s="698"/>
      <c r="G43" s="699"/>
      <c r="H43" s="75" t="s">
        <v>0</v>
      </c>
      <c r="I43" s="76">
        <v>0</v>
      </c>
      <c r="J43" s="667"/>
      <c r="K43" s="668"/>
      <c r="L43" s="668"/>
      <c r="M43" s="668"/>
      <c r="N43" s="669"/>
      <c r="O43" s="247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</row>
    <row r="44" spans="1:47" ht="15.75" customHeight="1">
      <c r="A44" s="658" t="s">
        <v>330</v>
      </c>
      <c r="B44" s="659"/>
      <c r="C44" s="659"/>
      <c r="D44" s="659"/>
      <c r="E44" s="659"/>
      <c r="F44" s="659"/>
      <c r="G44" s="659"/>
      <c r="H44" s="659"/>
      <c r="I44" s="659"/>
      <c r="J44" s="659"/>
      <c r="K44" s="659"/>
      <c r="L44" s="659"/>
      <c r="M44" s="659"/>
      <c r="N44" s="660"/>
      <c r="O44" s="241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</row>
    <row r="45" spans="1:47"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</row>
    <row r="46" spans="1:47"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</row>
    <row r="47" spans="1:47"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</row>
    <row r="48" spans="1:47"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</row>
    <row r="49" spans="16:47" ht="15.75" customHeight="1"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</row>
    <row r="50" spans="16:47"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</row>
    <row r="51" spans="16:47" ht="15.75" customHeight="1"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</row>
    <row r="53" spans="16:47" ht="15.75" customHeight="1"/>
  </sheetData>
  <mergeCells count="111">
    <mergeCell ref="A44:N44"/>
    <mergeCell ref="J36:N43"/>
    <mergeCell ref="A42:A43"/>
    <mergeCell ref="B35:D35"/>
    <mergeCell ref="E35:H35"/>
    <mergeCell ref="J35:N35"/>
    <mergeCell ref="B36:D37"/>
    <mergeCell ref="E36:G37"/>
    <mergeCell ref="A36:A37"/>
    <mergeCell ref="A40:A41"/>
    <mergeCell ref="A38:A39"/>
    <mergeCell ref="B38:D39"/>
    <mergeCell ref="E38:G39"/>
    <mergeCell ref="B40:D41"/>
    <mergeCell ref="E40:G41"/>
    <mergeCell ref="B42:D43"/>
    <mergeCell ref="E42:G43"/>
    <mergeCell ref="A31:A32"/>
    <mergeCell ref="C31:C32"/>
    <mergeCell ref="A23:A24"/>
    <mergeCell ref="C23:C24"/>
    <mergeCell ref="J31:J32"/>
    <mergeCell ref="K31:K32"/>
    <mergeCell ref="L31:L32"/>
    <mergeCell ref="M31:M32"/>
    <mergeCell ref="A33:A34"/>
    <mergeCell ref="A29:A30"/>
    <mergeCell ref="C29:C30"/>
    <mergeCell ref="J29:J30"/>
    <mergeCell ref="K29:K30"/>
    <mergeCell ref="L29:L30"/>
    <mergeCell ref="M29:M30"/>
    <mergeCell ref="A25:A26"/>
    <mergeCell ref="C25:C26"/>
    <mergeCell ref="C33:C34"/>
    <mergeCell ref="N25:N26"/>
    <mergeCell ref="A17:A18"/>
    <mergeCell ref="C17:C18"/>
    <mergeCell ref="A21:A22"/>
    <mergeCell ref="C21:C22"/>
    <mergeCell ref="N21:N22"/>
    <mergeCell ref="A27:A28"/>
    <mergeCell ref="J21:J22"/>
    <mergeCell ref="K21:K22"/>
    <mergeCell ref="L21:L22"/>
    <mergeCell ref="M21:M22"/>
    <mergeCell ref="M23:M24"/>
    <mergeCell ref="J23:J24"/>
    <mergeCell ref="N23:N24"/>
    <mergeCell ref="A19:A20"/>
    <mergeCell ref="C19:C20"/>
    <mergeCell ref="J19:J20"/>
    <mergeCell ref="K19:K20"/>
    <mergeCell ref="N27:N28"/>
    <mergeCell ref="N17:N18"/>
    <mergeCell ref="J27:J28"/>
    <mergeCell ref="K27:K28"/>
    <mergeCell ref="L27:L28"/>
    <mergeCell ref="M27:M28"/>
    <mergeCell ref="K23:K24"/>
    <mergeCell ref="L23:L24"/>
    <mergeCell ref="J17:J18"/>
    <mergeCell ref="K17:K18"/>
    <mergeCell ref="L17:L18"/>
    <mergeCell ref="M17:M18"/>
    <mergeCell ref="J25:J26"/>
    <mergeCell ref="K25:K26"/>
    <mergeCell ref="L25:L26"/>
    <mergeCell ref="M25:M26"/>
    <mergeCell ref="N31:N32"/>
    <mergeCell ref="C27:C28"/>
    <mergeCell ref="N29:N30"/>
    <mergeCell ref="L19:L20"/>
    <mergeCell ref="M19:M20"/>
    <mergeCell ref="N19:N20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  <mergeCell ref="B10:F10"/>
    <mergeCell ref="K10:M10"/>
    <mergeCell ref="K13:M13"/>
    <mergeCell ref="B12:F12"/>
    <mergeCell ref="K12:M12"/>
    <mergeCell ref="P8:R8"/>
    <mergeCell ref="B13:F13"/>
    <mergeCell ref="L15:L16"/>
    <mergeCell ref="M15:M16"/>
    <mergeCell ref="A14:A16"/>
    <mergeCell ref="B14:B16"/>
    <mergeCell ref="C14:C16"/>
    <mergeCell ref="D14:D16"/>
    <mergeCell ref="E14:E16"/>
    <mergeCell ref="F14:I15"/>
    <mergeCell ref="J14:K15"/>
    <mergeCell ref="L14:N14"/>
    <mergeCell ref="N15:N16"/>
  </mergeCells>
  <pageMargins left="0.7" right="0.7" top="0.75" bottom="0.75" header="0.3" footer="0.3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3554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0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54" r:id="rId4"/>
      </mc:Fallback>
    </mc:AlternateContent>
    <mc:AlternateContent xmlns:mc="http://schemas.openxmlformats.org/markup-compatibility/2006">
      <mc:Choice Requires="x14">
        <oleObject shapeId="23557" r:id="rId6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1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57" r:id="rId6"/>
      </mc:Fallback>
    </mc:AlternateContent>
    <mc:AlternateContent xmlns:mc="http://schemas.openxmlformats.org/markup-compatibility/2006">
      <mc:Choice Requires="x14">
        <oleObject shapeId="23560" r:id="rId7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1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60" r:id="rId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I80"/>
  <sheetViews>
    <sheetView topLeftCell="B35" zoomScale="60" zoomScaleNormal="60" zoomScalePageLayoutView="50" workbookViewId="0">
      <selection activeCell="O35" sqref="O1:U1048576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20.140625" style="1" customWidth="1"/>
    <col min="4" max="4" width="15.5703125" style="1" customWidth="1"/>
    <col min="5" max="5" width="24.28515625" style="1" customWidth="1"/>
    <col min="6" max="6" width="22.140625" style="1" customWidth="1"/>
    <col min="7" max="7" width="10.28515625" style="3" customWidth="1"/>
    <col min="8" max="8" width="13.42578125" style="1" customWidth="1"/>
    <col min="9" max="9" width="10.42578125" style="1" customWidth="1"/>
    <col min="10" max="10" width="13.5703125" style="2" customWidth="1"/>
    <col min="11" max="11" width="22.42578125" style="2" customWidth="1"/>
    <col min="12" max="12" width="13.28515625" style="1" customWidth="1"/>
    <col min="13" max="13" width="15.28515625" style="1" customWidth="1"/>
    <col min="14" max="14" width="16.42578125" style="1" customWidth="1"/>
    <col min="15" max="15" width="12.5703125" style="1" hidden="1" customWidth="1"/>
    <col min="16" max="16" width="24.28515625" style="1" customWidth="1"/>
    <col min="17" max="17" width="22.5703125" style="1" customWidth="1"/>
    <col min="18" max="19" width="12.5703125" style="1"/>
    <col min="20" max="20" width="16.85546875" style="1" customWidth="1"/>
    <col min="21" max="21" width="12.5703125" style="1"/>
    <col min="22" max="22" width="30.140625" style="1" customWidth="1"/>
    <col min="23" max="23" width="15.42578125" style="1" customWidth="1"/>
    <col min="24" max="24" width="15.85546875" style="1" customWidth="1"/>
    <col min="25" max="25" width="24.42578125" style="1" customWidth="1"/>
    <col min="26" max="26" width="17.140625" style="1" customWidth="1"/>
    <col min="27" max="16384" width="12.5703125" style="1"/>
  </cols>
  <sheetData>
    <row r="1" spans="1:243" ht="37.5" customHeight="1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</row>
    <row r="2" spans="1:243" ht="15.75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</row>
    <row r="3" spans="1:243" ht="33.75" customHeight="1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</row>
    <row r="4" spans="1:243" ht="15.75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</row>
    <row r="5" spans="1:243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</row>
    <row r="6" spans="1:243" ht="15.75">
      <c r="A6" s="342" t="s">
        <v>140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243" ht="24.75" customHeight="1">
      <c r="A7" s="50" t="s">
        <v>539</v>
      </c>
      <c r="B7" s="342" t="s">
        <v>543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243" ht="15.75">
      <c r="A8" s="109" t="s">
        <v>32</v>
      </c>
      <c r="B8" s="349" t="s">
        <v>33</v>
      </c>
      <c r="C8" s="349"/>
      <c r="D8" s="349"/>
      <c r="E8" s="349"/>
      <c r="F8" s="349"/>
      <c r="G8" s="712" t="s">
        <v>414</v>
      </c>
      <c r="H8" s="712"/>
      <c r="I8" s="712"/>
      <c r="J8" s="351" t="s">
        <v>31</v>
      </c>
      <c r="K8" s="351"/>
      <c r="L8" s="351"/>
      <c r="M8" s="351"/>
      <c r="N8" s="351"/>
      <c r="O8" s="409"/>
      <c r="P8" s="409"/>
    </row>
    <row r="9" spans="1:243" ht="15.75">
      <c r="A9" s="137" t="s">
        <v>30</v>
      </c>
      <c r="B9" s="308" t="s">
        <v>37</v>
      </c>
      <c r="C9" s="349"/>
      <c r="D9" s="349"/>
      <c r="E9" s="349"/>
      <c r="F9" s="349"/>
      <c r="G9" s="712"/>
      <c r="H9" s="712"/>
      <c r="I9" s="712"/>
      <c r="J9" s="216" t="s">
        <v>29</v>
      </c>
      <c r="K9" s="352" t="s">
        <v>28</v>
      </c>
      <c r="L9" s="352"/>
      <c r="M9" s="352"/>
      <c r="N9" s="216" t="s">
        <v>27</v>
      </c>
      <c r="O9" s="217"/>
      <c r="P9" s="217"/>
    </row>
    <row r="10" spans="1:243" ht="15.75">
      <c r="A10" s="106" t="s">
        <v>26</v>
      </c>
      <c r="B10" s="308" t="s">
        <v>68</v>
      </c>
      <c r="C10" s="308"/>
      <c r="D10" s="308"/>
      <c r="E10" s="308"/>
      <c r="F10" s="308"/>
      <c r="G10" s="712"/>
      <c r="H10" s="712"/>
      <c r="I10" s="712"/>
      <c r="J10" s="55"/>
      <c r="K10" s="707"/>
      <c r="L10" s="707"/>
      <c r="M10" s="707"/>
      <c r="N10" s="259"/>
      <c r="O10" s="303"/>
      <c r="P10" s="220"/>
      <c r="R10" s="219"/>
      <c r="S10" s="219"/>
    </row>
    <row r="11" spans="1:243" ht="42.75" customHeight="1">
      <c r="A11" s="108" t="s">
        <v>25</v>
      </c>
      <c r="B11" s="308" t="s">
        <v>69</v>
      </c>
      <c r="C11" s="308"/>
      <c r="D11" s="308"/>
      <c r="E11" s="308"/>
      <c r="F11" s="308"/>
      <c r="G11" s="712"/>
      <c r="H11" s="712"/>
      <c r="I11" s="712"/>
      <c r="J11" s="215"/>
      <c r="K11" s="343"/>
      <c r="L11" s="343"/>
      <c r="M11" s="343"/>
      <c r="N11" s="58"/>
      <c r="O11" s="307"/>
      <c r="P11" s="7"/>
      <c r="R11" s="14"/>
      <c r="S11" s="5"/>
      <c r="T11" s="12"/>
    </row>
    <row r="12" spans="1:243" ht="15.75">
      <c r="A12" s="258" t="s">
        <v>24</v>
      </c>
      <c r="B12" s="713">
        <v>2020730010051</v>
      </c>
      <c r="C12" s="713"/>
      <c r="D12" s="713"/>
      <c r="E12" s="713"/>
      <c r="F12" s="713"/>
      <c r="G12" s="712"/>
      <c r="H12" s="712"/>
      <c r="I12" s="712"/>
      <c r="J12" s="60"/>
      <c r="K12" s="348"/>
      <c r="L12" s="348"/>
      <c r="M12" s="348"/>
      <c r="N12" s="61"/>
      <c r="O12" s="307"/>
      <c r="P12" s="7"/>
      <c r="R12" s="14"/>
      <c r="S12" s="5"/>
      <c r="T12" s="12"/>
    </row>
    <row r="13" spans="1:243" ht="35.25" customHeight="1">
      <c r="A13" s="257" t="s">
        <v>352</v>
      </c>
      <c r="B13" s="532" t="s">
        <v>135</v>
      </c>
      <c r="C13" s="532"/>
      <c r="D13" s="532"/>
      <c r="E13" s="532"/>
      <c r="F13" s="532"/>
      <c r="G13" s="712"/>
      <c r="H13" s="712"/>
      <c r="I13" s="712"/>
      <c r="J13" s="213"/>
      <c r="K13" s="348"/>
      <c r="L13" s="348"/>
      <c r="M13" s="348"/>
      <c r="N13" s="62"/>
      <c r="O13" s="227"/>
      <c r="P13" s="7"/>
      <c r="Q13" s="17"/>
      <c r="R13" s="14"/>
      <c r="S13" s="5"/>
      <c r="T13" s="12"/>
    </row>
    <row r="14" spans="1:243" ht="15.75" customHeight="1">
      <c r="A14" s="346" t="s">
        <v>23</v>
      </c>
      <c r="B14" s="356" t="s">
        <v>22</v>
      </c>
      <c r="C14" s="344" t="s">
        <v>21</v>
      </c>
      <c r="D14" s="344" t="s">
        <v>20</v>
      </c>
      <c r="E14" s="344" t="s">
        <v>130</v>
      </c>
      <c r="F14" s="344" t="s">
        <v>137</v>
      </c>
      <c r="G14" s="344"/>
      <c r="H14" s="344"/>
      <c r="I14" s="344"/>
      <c r="J14" s="344" t="s">
        <v>17</v>
      </c>
      <c r="K14" s="344"/>
      <c r="L14" s="708" t="s">
        <v>16</v>
      </c>
      <c r="M14" s="709"/>
      <c r="N14" s="709"/>
      <c r="O14" s="3"/>
      <c r="P14" s="7"/>
      <c r="Q14" s="3"/>
      <c r="R14" s="16"/>
      <c r="S14" s="5"/>
      <c r="T14" s="1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</row>
    <row r="15" spans="1:243" ht="15" customHeight="1">
      <c r="A15" s="346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710"/>
      <c r="M15" s="711"/>
      <c r="N15" s="711"/>
      <c r="O15" s="3"/>
      <c r="P15" s="6"/>
      <c r="Q15" s="3"/>
      <c r="R15" s="16"/>
      <c r="S15" s="5"/>
      <c r="T15" s="1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</row>
    <row r="16" spans="1:243" ht="30">
      <c r="A16" s="346"/>
      <c r="B16" s="344"/>
      <c r="C16" s="344"/>
      <c r="D16" s="344"/>
      <c r="E16" s="344"/>
      <c r="F16" s="214" t="s">
        <v>12</v>
      </c>
      <c r="G16" s="214" t="s">
        <v>11</v>
      </c>
      <c r="H16" s="214" t="s">
        <v>10</v>
      </c>
      <c r="I16" s="10" t="s">
        <v>9</v>
      </c>
      <c r="J16" s="214" t="s">
        <v>8</v>
      </c>
      <c r="K16" s="294" t="s">
        <v>7</v>
      </c>
      <c r="L16" s="294" t="s">
        <v>15</v>
      </c>
      <c r="M16" s="294" t="s">
        <v>14</v>
      </c>
      <c r="N16" s="294" t="s">
        <v>13</v>
      </c>
      <c r="P16" s="5"/>
      <c r="R16" s="16"/>
      <c r="S16" s="5"/>
      <c r="T16" s="1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</row>
    <row r="17" spans="1:20" ht="33" customHeight="1">
      <c r="A17" s="700" t="s">
        <v>413</v>
      </c>
      <c r="B17" s="300" t="s">
        <v>1</v>
      </c>
      <c r="C17" s="702" t="s">
        <v>308</v>
      </c>
      <c r="D17" s="170">
        <v>1</v>
      </c>
      <c r="E17" s="208">
        <f t="shared" ref="E17:E48" si="0">F17</f>
        <v>850000000</v>
      </c>
      <c r="F17" s="208">
        <v>850000000</v>
      </c>
      <c r="G17" s="11">
        <v>0</v>
      </c>
      <c r="H17" s="11">
        <v>0</v>
      </c>
      <c r="I17" s="11">
        <v>0</v>
      </c>
      <c r="J17" s="703">
        <v>45294</v>
      </c>
      <c r="K17" s="703">
        <v>45656</v>
      </c>
      <c r="L17" s="704">
        <f>D18/D17</f>
        <v>0</v>
      </c>
      <c r="M17" s="704">
        <f>E18/E17</f>
        <v>0</v>
      </c>
      <c r="N17" s="705" t="e">
        <f>L17*L17/M17</f>
        <v>#DIV/0!</v>
      </c>
      <c r="P17" s="4"/>
      <c r="R17" s="14"/>
      <c r="S17" s="5"/>
      <c r="T17" s="12"/>
    </row>
    <row r="18" spans="1:20" ht="33" customHeight="1">
      <c r="A18" s="700"/>
      <c r="B18" s="300" t="s">
        <v>0</v>
      </c>
      <c r="C18" s="702"/>
      <c r="D18" s="170">
        <v>0</v>
      </c>
      <c r="E18" s="208">
        <f t="shared" si="0"/>
        <v>0</v>
      </c>
      <c r="F18" s="208">
        <v>0</v>
      </c>
      <c r="G18" s="11">
        <v>0</v>
      </c>
      <c r="H18" s="11">
        <v>0</v>
      </c>
      <c r="I18" s="11">
        <v>0</v>
      </c>
      <c r="J18" s="703"/>
      <c r="K18" s="703"/>
      <c r="L18" s="704"/>
      <c r="M18" s="704"/>
      <c r="N18" s="705"/>
      <c r="P18" s="13"/>
      <c r="R18" s="14"/>
      <c r="S18" s="5"/>
      <c r="T18" s="12"/>
    </row>
    <row r="19" spans="1:20" ht="37.9" customHeight="1">
      <c r="A19" s="700" t="s">
        <v>347</v>
      </c>
      <c r="B19" s="300" t="s">
        <v>1</v>
      </c>
      <c r="C19" s="702" t="s">
        <v>122</v>
      </c>
      <c r="D19" s="170">
        <v>1</v>
      </c>
      <c r="E19" s="208">
        <f t="shared" si="0"/>
        <v>20000000</v>
      </c>
      <c r="F19" s="208">
        <v>20000000</v>
      </c>
      <c r="G19" s="11">
        <v>0</v>
      </c>
      <c r="H19" s="11">
        <v>0</v>
      </c>
      <c r="I19" s="11">
        <v>0</v>
      </c>
      <c r="J19" s="703">
        <v>45292</v>
      </c>
      <c r="K19" s="703">
        <v>45656</v>
      </c>
      <c r="L19" s="704">
        <f>D20/D19</f>
        <v>0</v>
      </c>
      <c r="M19" s="704">
        <f>E20/E19</f>
        <v>0</v>
      </c>
      <c r="N19" s="705">
        <v>0</v>
      </c>
      <c r="P19" s="13"/>
      <c r="R19" s="14"/>
      <c r="S19" s="5"/>
      <c r="T19" s="12"/>
    </row>
    <row r="20" spans="1:20" ht="36.6" customHeight="1">
      <c r="A20" s="700"/>
      <c r="B20" s="300" t="s">
        <v>0</v>
      </c>
      <c r="C20" s="702"/>
      <c r="D20" s="170">
        <v>0</v>
      </c>
      <c r="E20" s="208">
        <f t="shared" si="0"/>
        <v>0</v>
      </c>
      <c r="F20" s="208">
        <v>0</v>
      </c>
      <c r="G20" s="11">
        <v>0</v>
      </c>
      <c r="H20" s="11">
        <v>0</v>
      </c>
      <c r="I20" s="11">
        <v>0</v>
      </c>
      <c r="J20" s="703"/>
      <c r="K20" s="703"/>
      <c r="L20" s="704"/>
      <c r="M20" s="704"/>
      <c r="N20" s="705"/>
      <c r="P20" s="13"/>
      <c r="R20" s="14"/>
      <c r="S20" s="5"/>
      <c r="T20" s="12"/>
    </row>
    <row r="21" spans="1:20" ht="31.5" customHeight="1">
      <c r="A21" s="700" t="s">
        <v>412</v>
      </c>
      <c r="B21" s="300" t="s">
        <v>1</v>
      </c>
      <c r="C21" s="702" t="s">
        <v>411</v>
      </c>
      <c r="D21" s="170">
        <v>1</v>
      </c>
      <c r="E21" s="208">
        <f t="shared" si="0"/>
        <v>10000000</v>
      </c>
      <c r="F21" s="208">
        <v>10000000</v>
      </c>
      <c r="G21" s="11">
        <v>0</v>
      </c>
      <c r="H21" s="11">
        <v>0</v>
      </c>
      <c r="I21" s="11">
        <v>0</v>
      </c>
      <c r="J21" s="703">
        <v>45292</v>
      </c>
      <c r="K21" s="703">
        <v>45656</v>
      </c>
      <c r="L21" s="704">
        <f>D22/D21</f>
        <v>0</v>
      </c>
      <c r="M21" s="704">
        <f>E22/E21</f>
        <v>0</v>
      </c>
      <c r="N21" s="705" t="e">
        <f>L21*L21/M21</f>
        <v>#DIV/0!</v>
      </c>
      <c r="P21" s="13"/>
    </row>
    <row r="22" spans="1:20" ht="31.5" customHeight="1">
      <c r="A22" s="700"/>
      <c r="B22" s="300" t="s">
        <v>0</v>
      </c>
      <c r="C22" s="702"/>
      <c r="D22" s="170">
        <v>0</v>
      </c>
      <c r="E22" s="208">
        <f t="shared" si="0"/>
        <v>0</v>
      </c>
      <c r="F22" s="208">
        <v>0</v>
      </c>
      <c r="G22" s="11">
        <v>0</v>
      </c>
      <c r="H22" s="11">
        <v>0</v>
      </c>
      <c r="I22" s="11">
        <v>0</v>
      </c>
      <c r="J22" s="703"/>
      <c r="K22" s="703"/>
      <c r="L22" s="704"/>
      <c r="M22" s="704"/>
      <c r="N22" s="705"/>
      <c r="T22" s="12"/>
    </row>
    <row r="23" spans="1:20" ht="24.75" customHeight="1">
      <c r="A23" s="700" t="s">
        <v>410</v>
      </c>
      <c r="B23" s="300" t="s">
        <v>1</v>
      </c>
      <c r="C23" s="702" t="s">
        <v>124</v>
      </c>
      <c r="D23" s="170">
        <v>1</v>
      </c>
      <c r="E23" s="208">
        <f t="shared" si="0"/>
        <v>10000000</v>
      </c>
      <c r="F23" s="208">
        <v>10000000</v>
      </c>
      <c r="G23" s="11">
        <v>0</v>
      </c>
      <c r="H23" s="11">
        <v>0</v>
      </c>
      <c r="I23" s="11">
        <v>0</v>
      </c>
      <c r="J23" s="703">
        <v>45323</v>
      </c>
      <c r="K23" s="703">
        <v>45656</v>
      </c>
      <c r="L23" s="704">
        <f>D24/D23</f>
        <v>0</v>
      </c>
      <c r="M23" s="704">
        <f>E24/E23</f>
        <v>0</v>
      </c>
      <c r="N23" s="705" t="e">
        <f>L23*L23/M23</f>
        <v>#DIV/0!</v>
      </c>
      <c r="T23" s="12"/>
    </row>
    <row r="24" spans="1:20" ht="24.75" customHeight="1">
      <c r="A24" s="700"/>
      <c r="B24" s="300" t="s">
        <v>0</v>
      </c>
      <c r="C24" s="702"/>
      <c r="D24" s="170">
        <v>0</v>
      </c>
      <c r="E24" s="208">
        <f t="shared" si="0"/>
        <v>0</v>
      </c>
      <c r="F24" s="208">
        <v>0</v>
      </c>
      <c r="G24" s="11">
        <v>0</v>
      </c>
      <c r="H24" s="11">
        <v>0</v>
      </c>
      <c r="I24" s="11">
        <v>0</v>
      </c>
      <c r="J24" s="703"/>
      <c r="K24" s="703"/>
      <c r="L24" s="704"/>
      <c r="M24" s="704"/>
      <c r="N24" s="705"/>
      <c r="T24" s="12"/>
    </row>
    <row r="25" spans="1:20" ht="32.25" customHeight="1">
      <c r="A25" s="700" t="s">
        <v>138</v>
      </c>
      <c r="B25" s="300" t="s">
        <v>1</v>
      </c>
      <c r="C25" s="702" t="s">
        <v>307</v>
      </c>
      <c r="D25" s="170">
        <v>1</v>
      </c>
      <c r="E25" s="208">
        <f t="shared" si="0"/>
        <v>10000000</v>
      </c>
      <c r="F25" s="208">
        <v>10000000</v>
      </c>
      <c r="G25" s="11">
        <v>0</v>
      </c>
      <c r="H25" s="11">
        <v>0</v>
      </c>
      <c r="I25" s="11">
        <v>0</v>
      </c>
      <c r="J25" s="703">
        <v>45323</v>
      </c>
      <c r="K25" s="703">
        <v>45656</v>
      </c>
      <c r="L25" s="704">
        <f>D26/D25</f>
        <v>0</v>
      </c>
      <c r="M25" s="704">
        <f>E26/E25</f>
        <v>0</v>
      </c>
      <c r="N25" s="705">
        <v>0</v>
      </c>
      <c r="T25" s="12"/>
    </row>
    <row r="26" spans="1:20" ht="32.25" customHeight="1">
      <c r="A26" s="700"/>
      <c r="B26" s="300" t="s">
        <v>0</v>
      </c>
      <c r="C26" s="702"/>
      <c r="D26" s="25">
        <v>0</v>
      </c>
      <c r="E26" s="208">
        <f t="shared" si="0"/>
        <v>0</v>
      </c>
      <c r="F26" s="11">
        <v>0</v>
      </c>
      <c r="G26" s="11">
        <v>0</v>
      </c>
      <c r="H26" s="11">
        <v>0</v>
      </c>
      <c r="I26" s="11">
        <v>0</v>
      </c>
      <c r="J26" s="703"/>
      <c r="K26" s="703"/>
      <c r="L26" s="704"/>
      <c r="M26" s="704"/>
      <c r="N26" s="705"/>
      <c r="T26" s="12"/>
    </row>
    <row r="27" spans="1:20" ht="24" customHeight="1">
      <c r="A27" s="370" t="s">
        <v>306</v>
      </c>
      <c r="B27" s="300" t="s">
        <v>1</v>
      </c>
      <c r="C27" s="702" t="s">
        <v>305</v>
      </c>
      <c r="D27" s="25">
        <v>1</v>
      </c>
      <c r="E27" s="208">
        <f t="shared" si="0"/>
        <v>20000000</v>
      </c>
      <c r="F27" s="11">
        <v>20000000</v>
      </c>
      <c r="G27" s="11">
        <v>0</v>
      </c>
      <c r="H27" s="11">
        <v>0</v>
      </c>
      <c r="I27" s="11">
        <v>0</v>
      </c>
      <c r="J27" s="703">
        <v>45336</v>
      </c>
      <c r="K27" s="703">
        <v>45656</v>
      </c>
      <c r="L27" s="704">
        <f>D28/D27</f>
        <v>0</v>
      </c>
      <c r="M27" s="704">
        <f>E28/E27</f>
        <v>0</v>
      </c>
      <c r="N27" s="705">
        <v>0</v>
      </c>
    </row>
    <row r="28" spans="1:20" ht="24" customHeight="1">
      <c r="A28" s="370"/>
      <c r="B28" s="300" t="s">
        <v>0</v>
      </c>
      <c r="C28" s="702"/>
      <c r="D28" s="25">
        <v>0</v>
      </c>
      <c r="E28" s="208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703"/>
      <c r="K28" s="703"/>
      <c r="L28" s="704"/>
      <c r="M28" s="704"/>
      <c r="N28" s="705"/>
    </row>
    <row r="29" spans="1:20" ht="36" customHeight="1">
      <c r="A29" s="706" t="s">
        <v>409</v>
      </c>
      <c r="B29" s="160" t="s">
        <v>1</v>
      </c>
      <c r="C29" s="702" t="s">
        <v>528</v>
      </c>
      <c r="D29" s="171">
        <v>1</v>
      </c>
      <c r="E29" s="208">
        <f t="shared" si="0"/>
        <v>20000000</v>
      </c>
      <c r="F29" s="11">
        <v>20000000</v>
      </c>
      <c r="G29" s="11">
        <v>0</v>
      </c>
      <c r="H29" s="11">
        <v>0</v>
      </c>
      <c r="I29" s="11">
        <v>0</v>
      </c>
      <c r="J29" s="703">
        <v>45323</v>
      </c>
      <c r="K29" s="703">
        <v>45656</v>
      </c>
      <c r="L29" s="704">
        <f>D30/D29</f>
        <v>0</v>
      </c>
      <c r="M29" s="704">
        <f>E30/E29</f>
        <v>0</v>
      </c>
      <c r="N29" s="705">
        <v>0</v>
      </c>
    </row>
    <row r="30" spans="1:20" ht="36" customHeight="1">
      <c r="A30" s="706"/>
      <c r="B30" s="160" t="s">
        <v>0</v>
      </c>
      <c r="C30" s="702"/>
      <c r="D30" s="171">
        <v>0</v>
      </c>
      <c r="E30" s="208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703"/>
      <c r="K30" s="703"/>
      <c r="L30" s="704"/>
      <c r="M30" s="704"/>
      <c r="N30" s="705"/>
    </row>
    <row r="31" spans="1:20" ht="31.5" customHeight="1">
      <c r="A31" s="370" t="s">
        <v>339</v>
      </c>
      <c r="B31" s="300" t="s">
        <v>1</v>
      </c>
      <c r="C31" s="702" t="s">
        <v>529</v>
      </c>
      <c r="D31" s="232">
        <v>15</v>
      </c>
      <c r="E31" s="208">
        <f t="shared" si="0"/>
        <v>50000000</v>
      </c>
      <c r="F31" s="11">
        <v>50000000</v>
      </c>
      <c r="G31" s="11">
        <v>0</v>
      </c>
      <c r="H31" s="11">
        <v>0</v>
      </c>
      <c r="I31" s="11">
        <v>0</v>
      </c>
      <c r="J31" s="703">
        <v>45352</v>
      </c>
      <c r="K31" s="703">
        <v>45656</v>
      </c>
      <c r="L31" s="704">
        <f>D32/D31</f>
        <v>0</v>
      </c>
      <c r="M31" s="704">
        <f>E32/E31</f>
        <v>0</v>
      </c>
      <c r="N31" s="705">
        <v>0</v>
      </c>
      <c r="T31" s="12"/>
    </row>
    <row r="32" spans="1:20" ht="31.5" customHeight="1">
      <c r="A32" s="370"/>
      <c r="B32" s="300" t="s">
        <v>0</v>
      </c>
      <c r="C32" s="702"/>
      <c r="D32" s="232">
        <v>0</v>
      </c>
      <c r="E32" s="208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703"/>
      <c r="K32" s="703"/>
      <c r="L32" s="704"/>
      <c r="M32" s="704"/>
      <c r="N32" s="705"/>
      <c r="T32" s="12"/>
    </row>
    <row r="33" spans="1:20" ht="27.75" customHeight="1">
      <c r="A33" s="706" t="s">
        <v>304</v>
      </c>
      <c r="B33" s="300" t="s">
        <v>1</v>
      </c>
      <c r="C33" s="702" t="s">
        <v>124</v>
      </c>
      <c r="D33" s="172">
        <v>1</v>
      </c>
      <c r="E33" s="208">
        <f t="shared" si="0"/>
        <v>5000000</v>
      </c>
      <c r="F33" s="11">
        <v>5000000</v>
      </c>
      <c r="G33" s="11">
        <v>0</v>
      </c>
      <c r="H33" s="11">
        <v>0</v>
      </c>
      <c r="I33" s="11">
        <v>0</v>
      </c>
      <c r="J33" s="703">
        <v>45323</v>
      </c>
      <c r="K33" s="703">
        <v>45656</v>
      </c>
      <c r="L33" s="704">
        <f>D34/D33</f>
        <v>0</v>
      </c>
      <c r="M33" s="704">
        <f>E34/E33</f>
        <v>0</v>
      </c>
      <c r="N33" s="705">
        <v>0</v>
      </c>
    </row>
    <row r="34" spans="1:20" ht="27.75" customHeight="1">
      <c r="A34" s="706"/>
      <c r="B34" s="300" t="s">
        <v>0</v>
      </c>
      <c r="C34" s="702"/>
      <c r="D34" s="172">
        <v>0</v>
      </c>
      <c r="E34" s="208">
        <f t="shared" si="0"/>
        <v>0</v>
      </c>
      <c r="F34" s="11">
        <f>SUM(G34:J34)</f>
        <v>0</v>
      </c>
      <c r="G34" s="11">
        <v>0</v>
      </c>
      <c r="H34" s="11">
        <v>0</v>
      </c>
      <c r="I34" s="11">
        <v>0</v>
      </c>
      <c r="J34" s="703"/>
      <c r="K34" s="703"/>
      <c r="L34" s="704"/>
      <c r="M34" s="704"/>
      <c r="N34" s="705"/>
    </row>
    <row r="35" spans="1:20" ht="27.75" customHeight="1">
      <c r="A35" s="706" t="s">
        <v>343</v>
      </c>
      <c r="B35" s="300" t="s">
        <v>1</v>
      </c>
      <c r="C35" s="702" t="s">
        <v>530</v>
      </c>
      <c r="D35" s="161">
        <v>1</v>
      </c>
      <c r="E35" s="208">
        <f t="shared" si="0"/>
        <v>90000000</v>
      </c>
      <c r="F35" s="11">
        <v>90000000</v>
      </c>
      <c r="G35" s="11">
        <v>0</v>
      </c>
      <c r="H35" s="11">
        <v>0</v>
      </c>
      <c r="I35" s="11">
        <v>0</v>
      </c>
      <c r="J35" s="703">
        <v>45323</v>
      </c>
      <c r="K35" s="703">
        <v>45656</v>
      </c>
      <c r="L35" s="704">
        <f>D36/D35</f>
        <v>0</v>
      </c>
      <c r="M35" s="704">
        <f>E36/E35</f>
        <v>0</v>
      </c>
      <c r="N35" s="705">
        <v>0</v>
      </c>
    </row>
    <row r="36" spans="1:20" ht="27.75" customHeight="1">
      <c r="A36" s="706"/>
      <c r="B36" s="300" t="s">
        <v>0</v>
      </c>
      <c r="C36" s="702"/>
      <c r="D36" s="161">
        <v>0</v>
      </c>
      <c r="E36" s="208">
        <f t="shared" si="0"/>
        <v>0</v>
      </c>
      <c r="F36" s="11">
        <f>SUM(G36:J36)</f>
        <v>0</v>
      </c>
      <c r="G36" s="11">
        <v>0</v>
      </c>
      <c r="H36" s="11">
        <v>0</v>
      </c>
      <c r="I36" s="11">
        <v>0</v>
      </c>
      <c r="J36" s="703"/>
      <c r="K36" s="703"/>
      <c r="L36" s="704"/>
      <c r="M36" s="704"/>
      <c r="N36" s="705"/>
    </row>
    <row r="37" spans="1:20" ht="27" customHeight="1">
      <c r="A37" s="706" t="s">
        <v>123</v>
      </c>
      <c r="B37" s="160" t="s">
        <v>1</v>
      </c>
      <c r="C37" s="702" t="s">
        <v>136</v>
      </c>
      <c r="D37" s="161">
        <v>1</v>
      </c>
      <c r="E37" s="208">
        <f t="shared" si="0"/>
        <v>60000000</v>
      </c>
      <c r="F37" s="11">
        <v>60000000</v>
      </c>
      <c r="G37" s="11">
        <v>0</v>
      </c>
      <c r="H37" s="11">
        <v>0</v>
      </c>
      <c r="I37" s="11">
        <v>0</v>
      </c>
      <c r="J37" s="703">
        <v>45323</v>
      </c>
      <c r="K37" s="703">
        <v>45656</v>
      </c>
      <c r="L37" s="327">
        <f>D38/D37</f>
        <v>0</v>
      </c>
      <c r="M37" s="327">
        <f>E38/E37</f>
        <v>0</v>
      </c>
      <c r="N37" s="328">
        <v>0</v>
      </c>
      <c r="T37" s="12"/>
    </row>
    <row r="38" spans="1:20" ht="27" customHeight="1">
      <c r="A38" s="706"/>
      <c r="B38" s="160" t="s">
        <v>0</v>
      </c>
      <c r="C38" s="702"/>
      <c r="D38" s="161">
        <v>0</v>
      </c>
      <c r="E38" s="208">
        <f t="shared" si="0"/>
        <v>0</v>
      </c>
      <c r="F38" s="11">
        <f>SUM(G38:J38)</f>
        <v>0</v>
      </c>
      <c r="G38" s="11">
        <v>0</v>
      </c>
      <c r="H38" s="11">
        <v>0</v>
      </c>
      <c r="I38" s="11">
        <v>0</v>
      </c>
      <c r="J38" s="703"/>
      <c r="K38" s="703"/>
      <c r="L38" s="327"/>
      <c r="M38" s="327"/>
      <c r="N38" s="328"/>
      <c r="T38" s="12"/>
    </row>
    <row r="39" spans="1:20" ht="29.25" customHeight="1">
      <c r="A39" s="370" t="s">
        <v>531</v>
      </c>
      <c r="B39" s="300" t="s">
        <v>1</v>
      </c>
      <c r="C39" s="702" t="s">
        <v>532</v>
      </c>
      <c r="D39" s="161">
        <v>100</v>
      </c>
      <c r="E39" s="208">
        <f t="shared" si="0"/>
        <v>5000000</v>
      </c>
      <c r="F39" s="11">
        <v>5000000</v>
      </c>
      <c r="G39" s="11">
        <v>0</v>
      </c>
      <c r="H39" s="11">
        <v>0</v>
      </c>
      <c r="I39" s="11">
        <v>0</v>
      </c>
      <c r="J39" s="703">
        <v>45323</v>
      </c>
      <c r="K39" s="703">
        <v>45656</v>
      </c>
      <c r="L39" s="704">
        <f>D40/D39</f>
        <v>0</v>
      </c>
      <c r="M39" s="704">
        <f>E40/E39</f>
        <v>0</v>
      </c>
      <c r="N39" s="705">
        <v>0</v>
      </c>
    </row>
    <row r="40" spans="1:20" ht="29.25" customHeight="1">
      <c r="A40" s="701"/>
      <c r="B40" s="300" t="s">
        <v>0</v>
      </c>
      <c r="C40" s="702"/>
      <c r="D40" s="256">
        <v>0</v>
      </c>
      <c r="E40" s="208">
        <f t="shared" si="0"/>
        <v>0</v>
      </c>
      <c r="F40" s="11">
        <v>0</v>
      </c>
      <c r="G40" s="11">
        <v>0</v>
      </c>
      <c r="H40" s="11">
        <v>0</v>
      </c>
      <c r="I40" s="11">
        <v>0</v>
      </c>
      <c r="J40" s="703"/>
      <c r="K40" s="703"/>
      <c r="L40" s="704"/>
      <c r="M40" s="704"/>
      <c r="N40" s="705"/>
    </row>
    <row r="41" spans="1:20" ht="22.5" customHeight="1">
      <c r="A41" s="370" t="s">
        <v>139</v>
      </c>
      <c r="B41" s="300" t="s">
        <v>1</v>
      </c>
      <c r="C41" s="702" t="s">
        <v>117</v>
      </c>
      <c r="D41" s="255">
        <v>2</v>
      </c>
      <c r="E41" s="208">
        <f t="shared" si="0"/>
        <v>50000000</v>
      </c>
      <c r="F41" s="11">
        <v>50000000</v>
      </c>
      <c r="G41" s="11">
        <v>0</v>
      </c>
      <c r="H41" s="11">
        <v>0</v>
      </c>
      <c r="I41" s="11">
        <v>0</v>
      </c>
      <c r="J41" s="703">
        <v>45294</v>
      </c>
      <c r="K41" s="703">
        <v>45656</v>
      </c>
      <c r="L41" s="704">
        <f>D42/D41</f>
        <v>0</v>
      </c>
      <c r="M41" s="704">
        <f>E42/E41</f>
        <v>0</v>
      </c>
      <c r="N41" s="705" t="e">
        <f>L41*L41/M41</f>
        <v>#DIV/0!</v>
      </c>
    </row>
    <row r="42" spans="1:20" ht="22.5" customHeight="1">
      <c r="A42" s="370"/>
      <c r="B42" s="300" t="s">
        <v>0</v>
      </c>
      <c r="C42" s="702"/>
      <c r="D42" s="255">
        <v>0</v>
      </c>
      <c r="E42" s="208">
        <f t="shared" si="0"/>
        <v>0</v>
      </c>
      <c r="F42" s="11">
        <v>0</v>
      </c>
      <c r="G42" s="11">
        <v>0</v>
      </c>
      <c r="H42" s="11">
        <v>0</v>
      </c>
      <c r="I42" s="11">
        <v>0</v>
      </c>
      <c r="J42" s="703"/>
      <c r="K42" s="703"/>
      <c r="L42" s="704"/>
      <c r="M42" s="704"/>
      <c r="N42" s="705"/>
    </row>
    <row r="43" spans="1:20" ht="22.5" customHeight="1">
      <c r="A43" s="700" t="s">
        <v>340</v>
      </c>
      <c r="B43" s="300" t="s">
        <v>1</v>
      </c>
      <c r="C43" s="702" t="s">
        <v>348</v>
      </c>
      <c r="D43" s="255">
        <v>2</v>
      </c>
      <c r="E43" s="208">
        <f t="shared" si="0"/>
        <v>5000000</v>
      </c>
      <c r="F43" s="11">
        <v>5000000</v>
      </c>
      <c r="G43" s="11">
        <v>0</v>
      </c>
      <c r="H43" s="11">
        <v>0</v>
      </c>
      <c r="I43" s="11">
        <v>0</v>
      </c>
      <c r="J43" s="703">
        <v>45336</v>
      </c>
      <c r="K43" s="703">
        <v>45656</v>
      </c>
      <c r="L43" s="704">
        <f>D44/D43</f>
        <v>0</v>
      </c>
      <c r="M43" s="704">
        <f>E44/E43</f>
        <v>0</v>
      </c>
      <c r="N43" s="705">
        <v>0</v>
      </c>
    </row>
    <row r="44" spans="1:20" ht="22.5" customHeight="1">
      <c r="A44" s="701"/>
      <c r="B44" s="300" t="s">
        <v>0</v>
      </c>
      <c r="C44" s="702"/>
      <c r="D44" s="255">
        <v>0</v>
      </c>
      <c r="E44" s="208">
        <f t="shared" si="0"/>
        <v>0</v>
      </c>
      <c r="F44" s="11">
        <v>0</v>
      </c>
      <c r="G44" s="11">
        <v>0</v>
      </c>
      <c r="H44" s="11">
        <v>0</v>
      </c>
      <c r="I44" s="11">
        <v>0</v>
      </c>
      <c r="J44" s="703"/>
      <c r="K44" s="703"/>
      <c r="L44" s="704"/>
      <c r="M44" s="704"/>
      <c r="N44" s="705"/>
    </row>
    <row r="45" spans="1:20" ht="22.5" customHeight="1">
      <c r="A45" s="700" t="s">
        <v>341</v>
      </c>
      <c r="B45" s="300" t="s">
        <v>1</v>
      </c>
      <c r="C45" s="702" t="s">
        <v>349</v>
      </c>
      <c r="D45" s="255">
        <v>1</v>
      </c>
      <c r="E45" s="208">
        <f t="shared" si="0"/>
        <v>2500000</v>
      </c>
      <c r="F45" s="11">
        <v>2500000</v>
      </c>
      <c r="G45" s="11">
        <v>0</v>
      </c>
      <c r="H45" s="11">
        <v>0</v>
      </c>
      <c r="I45" s="11">
        <v>0</v>
      </c>
      <c r="J45" s="703">
        <v>45336</v>
      </c>
      <c r="K45" s="703">
        <v>45656</v>
      </c>
      <c r="L45" s="704">
        <f>D46/D45</f>
        <v>0</v>
      </c>
      <c r="M45" s="704">
        <f>E46/E45</f>
        <v>0</v>
      </c>
      <c r="N45" s="705">
        <v>0</v>
      </c>
    </row>
    <row r="46" spans="1:20" ht="22.5" customHeight="1">
      <c r="A46" s="701"/>
      <c r="B46" s="300" t="s">
        <v>0</v>
      </c>
      <c r="C46" s="702"/>
      <c r="D46" s="255">
        <v>0</v>
      </c>
      <c r="E46" s="208">
        <f t="shared" si="0"/>
        <v>0</v>
      </c>
      <c r="F46" s="11">
        <v>0</v>
      </c>
      <c r="G46" s="11">
        <v>0</v>
      </c>
      <c r="H46" s="11">
        <v>0</v>
      </c>
      <c r="I46" s="11">
        <v>0</v>
      </c>
      <c r="J46" s="703"/>
      <c r="K46" s="703"/>
      <c r="L46" s="704"/>
      <c r="M46" s="704"/>
      <c r="N46" s="705"/>
    </row>
    <row r="47" spans="1:20" ht="24.75" customHeight="1">
      <c r="A47" s="714" t="s">
        <v>342</v>
      </c>
      <c r="B47" s="131" t="s">
        <v>1</v>
      </c>
      <c r="C47" s="716" t="s">
        <v>348</v>
      </c>
      <c r="D47" s="255">
        <v>1</v>
      </c>
      <c r="E47" s="208">
        <f t="shared" si="0"/>
        <v>2500000</v>
      </c>
      <c r="F47" s="11">
        <v>2500000</v>
      </c>
      <c r="G47" s="11">
        <v>0</v>
      </c>
      <c r="H47" s="11">
        <v>0</v>
      </c>
      <c r="I47" s="11">
        <v>0</v>
      </c>
      <c r="J47" s="703">
        <v>45336</v>
      </c>
      <c r="K47" s="703">
        <v>45656</v>
      </c>
      <c r="L47" s="704">
        <f>D48/D47</f>
        <v>0</v>
      </c>
      <c r="M47" s="704">
        <f>E48/E47</f>
        <v>0</v>
      </c>
      <c r="N47" s="705">
        <v>0</v>
      </c>
    </row>
    <row r="48" spans="1:20" ht="24.75" customHeight="1">
      <c r="A48" s="715"/>
      <c r="B48" s="131" t="s">
        <v>0</v>
      </c>
      <c r="C48" s="716"/>
      <c r="D48" s="255">
        <v>0</v>
      </c>
      <c r="E48" s="208">
        <f t="shared" si="0"/>
        <v>0</v>
      </c>
      <c r="F48" s="11">
        <v>0</v>
      </c>
      <c r="G48" s="11">
        <v>0</v>
      </c>
      <c r="H48" s="11">
        <v>0</v>
      </c>
      <c r="I48" s="11">
        <v>0</v>
      </c>
      <c r="J48" s="703"/>
      <c r="K48" s="703"/>
      <c r="L48" s="704"/>
      <c r="M48" s="704"/>
      <c r="N48" s="705"/>
      <c r="P48" s="163"/>
    </row>
    <row r="49" spans="1:45" ht="15.75">
      <c r="A49" s="387" t="s">
        <v>6</v>
      </c>
      <c r="B49" s="29" t="s">
        <v>1</v>
      </c>
      <c r="C49" s="388"/>
      <c r="D49" s="30"/>
      <c r="E49" s="35">
        <f t="shared" ref="E49:I50" si="1">SUM(E17+E19+E21+E23+E25+E27+E29+E31+E33+E35+E37+E39+E41+E43+E45+E47)</f>
        <v>1210000000</v>
      </c>
      <c r="F49" s="35">
        <f t="shared" si="1"/>
        <v>1210000000</v>
      </c>
      <c r="G49" s="35">
        <f t="shared" si="1"/>
        <v>0</v>
      </c>
      <c r="H49" s="35">
        <f t="shared" si="1"/>
        <v>0</v>
      </c>
      <c r="I49" s="35">
        <f t="shared" si="1"/>
        <v>0</v>
      </c>
      <c r="J49" s="31"/>
      <c r="K49" s="32"/>
      <c r="L49" s="32"/>
      <c r="M49" s="32"/>
      <c r="N49" s="33"/>
    </row>
    <row r="50" spans="1:45" ht="15.75">
      <c r="A50" s="387"/>
      <c r="B50" s="29" t="s">
        <v>0</v>
      </c>
      <c r="C50" s="389"/>
      <c r="D50" s="30"/>
      <c r="E50" s="35">
        <f t="shared" si="1"/>
        <v>0</v>
      </c>
      <c r="F50" s="35">
        <f t="shared" si="1"/>
        <v>0</v>
      </c>
      <c r="G50" s="35">
        <f t="shared" si="1"/>
        <v>0</v>
      </c>
      <c r="H50" s="35">
        <f t="shared" si="1"/>
        <v>0</v>
      </c>
      <c r="I50" s="35">
        <f t="shared" si="1"/>
        <v>0</v>
      </c>
      <c r="J50" s="34"/>
      <c r="K50" s="32"/>
      <c r="L50" s="32"/>
      <c r="M50" s="32"/>
      <c r="N50" s="33"/>
    </row>
    <row r="51" spans="1:45">
      <c r="B51" s="9"/>
      <c r="E51" s="21"/>
      <c r="F51" s="20"/>
      <c r="G51" s="16"/>
      <c r="H51" s="16"/>
      <c r="I51" s="16"/>
      <c r="J51" s="8"/>
      <c r="K51" s="8"/>
      <c r="L51" s="20"/>
      <c r="M51" s="18"/>
      <c r="N51" s="19"/>
    </row>
    <row r="52" spans="1:45" ht="15.75">
      <c r="A52" s="63" t="s">
        <v>5</v>
      </c>
      <c r="B52" s="381" t="s">
        <v>4</v>
      </c>
      <c r="C52" s="382"/>
      <c r="D52" s="383"/>
      <c r="E52" s="381" t="s">
        <v>3</v>
      </c>
      <c r="F52" s="382"/>
      <c r="G52" s="382"/>
      <c r="H52" s="383"/>
      <c r="I52" s="222"/>
      <c r="J52" s="722" t="s">
        <v>2</v>
      </c>
      <c r="K52" s="723"/>
      <c r="L52" s="723"/>
      <c r="M52" s="723"/>
      <c r="N52" s="723"/>
    </row>
    <row r="53" spans="1:45" s="3" customFormat="1" ht="38.25" customHeight="1">
      <c r="A53" s="724" t="s">
        <v>398</v>
      </c>
      <c r="B53" s="717" t="s">
        <v>408</v>
      </c>
      <c r="C53" s="717"/>
      <c r="D53" s="717"/>
      <c r="E53" s="718" t="s">
        <v>70</v>
      </c>
      <c r="F53" s="718"/>
      <c r="G53" s="718"/>
      <c r="H53" s="252" t="s">
        <v>1</v>
      </c>
      <c r="I53" s="251">
        <v>1</v>
      </c>
      <c r="J53" s="719" t="s">
        <v>407</v>
      </c>
      <c r="K53" s="720"/>
      <c r="L53" s="720"/>
      <c r="M53" s="720"/>
      <c r="N53" s="721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</row>
    <row r="54" spans="1:45" s="3" customFormat="1" ht="38.25" customHeight="1">
      <c r="A54" s="724"/>
      <c r="B54" s="717"/>
      <c r="C54" s="717"/>
      <c r="D54" s="717"/>
      <c r="E54" s="718"/>
      <c r="F54" s="718"/>
      <c r="G54" s="718"/>
      <c r="H54" s="252" t="s">
        <v>0</v>
      </c>
      <c r="I54" s="251">
        <v>0</v>
      </c>
      <c r="J54" s="721"/>
      <c r="K54" s="720"/>
      <c r="L54" s="720"/>
      <c r="M54" s="720"/>
      <c r="N54" s="721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</row>
    <row r="55" spans="1:45" s="3" customFormat="1" ht="39" customHeight="1">
      <c r="A55" s="724" t="s">
        <v>398</v>
      </c>
      <c r="B55" s="717" t="s">
        <v>406</v>
      </c>
      <c r="C55" s="717"/>
      <c r="D55" s="717"/>
      <c r="E55" s="718" t="s">
        <v>71</v>
      </c>
      <c r="F55" s="718"/>
      <c r="G55" s="718"/>
      <c r="H55" s="254" t="s">
        <v>1</v>
      </c>
      <c r="I55" s="170">
        <v>1</v>
      </c>
      <c r="J55" s="721"/>
      <c r="K55" s="720"/>
      <c r="L55" s="720"/>
      <c r="M55" s="720"/>
      <c r="N55" s="721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</row>
    <row r="56" spans="1:45" s="3" customFormat="1" ht="39" customHeight="1">
      <c r="A56" s="724"/>
      <c r="B56" s="717"/>
      <c r="C56" s="717"/>
      <c r="D56" s="717"/>
      <c r="E56" s="718"/>
      <c r="F56" s="718"/>
      <c r="G56" s="718"/>
      <c r="H56" s="254" t="s">
        <v>0</v>
      </c>
      <c r="I56" s="170">
        <v>0</v>
      </c>
      <c r="J56" s="721"/>
      <c r="K56" s="720"/>
      <c r="L56" s="720"/>
      <c r="M56" s="720"/>
      <c r="N56" s="721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</row>
    <row r="57" spans="1:45" s="3" customFormat="1" ht="45" customHeight="1">
      <c r="A57" s="724" t="s">
        <v>398</v>
      </c>
      <c r="B57" s="725" t="s">
        <v>405</v>
      </c>
      <c r="C57" s="717"/>
      <c r="D57" s="717"/>
      <c r="E57" s="718" t="s">
        <v>72</v>
      </c>
      <c r="F57" s="718"/>
      <c r="G57" s="718"/>
      <c r="H57" s="252" t="s">
        <v>1</v>
      </c>
      <c r="I57" s="253">
        <v>1</v>
      </c>
      <c r="J57" s="721"/>
      <c r="K57" s="720"/>
      <c r="L57" s="720"/>
      <c r="M57" s="720"/>
      <c r="N57" s="721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</row>
    <row r="58" spans="1:45" s="3" customFormat="1" ht="45" customHeight="1">
      <c r="A58" s="724"/>
      <c r="B58" s="717"/>
      <c r="C58" s="717"/>
      <c r="D58" s="717"/>
      <c r="E58" s="718"/>
      <c r="F58" s="718"/>
      <c r="G58" s="718"/>
      <c r="H58" s="252" t="s">
        <v>0</v>
      </c>
      <c r="I58" s="253">
        <v>0</v>
      </c>
      <c r="J58" s="721"/>
      <c r="K58" s="720"/>
      <c r="L58" s="720"/>
      <c r="M58" s="720"/>
      <c r="N58" s="721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</row>
    <row r="59" spans="1:45" s="3" customFormat="1" ht="43.5" customHeight="1">
      <c r="A59" s="724" t="s">
        <v>398</v>
      </c>
      <c r="B59" s="726" t="s">
        <v>404</v>
      </c>
      <c r="C59" s="717"/>
      <c r="D59" s="717"/>
      <c r="E59" s="718" t="s">
        <v>73</v>
      </c>
      <c r="F59" s="718"/>
      <c r="G59" s="718"/>
      <c r="H59" s="252" t="s">
        <v>1</v>
      </c>
      <c r="I59" s="253">
        <v>1</v>
      </c>
      <c r="J59" s="721"/>
      <c r="K59" s="720"/>
      <c r="L59" s="720"/>
      <c r="M59" s="720"/>
      <c r="N59" s="721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</row>
    <row r="60" spans="1:45" s="3" customFormat="1" ht="43.5" customHeight="1">
      <c r="A60" s="724"/>
      <c r="B60" s="717"/>
      <c r="C60" s="717"/>
      <c r="D60" s="717"/>
      <c r="E60" s="718"/>
      <c r="F60" s="718"/>
      <c r="G60" s="718"/>
      <c r="H60" s="252" t="s">
        <v>0</v>
      </c>
      <c r="I60" s="253">
        <v>0</v>
      </c>
      <c r="J60" s="721"/>
      <c r="K60" s="720"/>
      <c r="L60" s="720"/>
      <c r="M60" s="720"/>
      <c r="N60" s="721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</row>
    <row r="61" spans="1:45" s="3" customFormat="1" ht="43.5" customHeight="1">
      <c r="A61" s="724" t="s">
        <v>398</v>
      </c>
      <c r="B61" s="725" t="s">
        <v>403</v>
      </c>
      <c r="C61" s="717"/>
      <c r="D61" s="717"/>
      <c r="E61" s="718" t="s">
        <v>74</v>
      </c>
      <c r="F61" s="718"/>
      <c r="G61" s="718"/>
      <c r="H61" s="252" t="s">
        <v>1</v>
      </c>
      <c r="I61" s="253">
        <v>15</v>
      </c>
      <c r="J61" s="721"/>
      <c r="K61" s="720"/>
      <c r="L61" s="720"/>
      <c r="M61" s="720"/>
      <c r="N61" s="721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</row>
    <row r="62" spans="1:45" s="3" customFormat="1" ht="43.5" customHeight="1">
      <c r="A62" s="724"/>
      <c r="B62" s="717"/>
      <c r="C62" s="717"/>
      <c r="D62" s="717"/>
      <c r="E62" s="718"/>
      <c r="F62" s="718"/>
      <c r="G62" s="718"/>
      <c r="H62" s="252" t="s">
        <v>0</v>
      </c>
      <c r="I62" s="253">
        <v>0</v>
      </c>
      <c r="J62" s="721"/>
      <c r="K62" s="720"/>
      <c r="L62" s="720"/>
      <c r="M62" s="720"/>
      <c r="N62" s="721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</row>
    <row r="63" spans="1:45" s="3" customFormat="1" ht="48.75" customHeight="1">
      <c r="A63" s="724" t="s">
        <v>398</v>
      </c>
      <c r="B63" s="725" t="s">
        <v>402</v>
      </c>
      <c r="C63" s="717"/>
      <c r="D63" s="717"/>
      <c r="E63" s="718" t="s">
        <v>75</v>
      </c>
      <c r="F63" s="718"/>
      <c r="G63" s="718"/>
      <c r="H63" s="252" t="s">
        <v>1</v>
      </c>
      <c r="I63" s="253">
        <v>1</v>
      </c>
      <c r="J63" s="721"/>
      <c r="K63" s="720"/>
      <c r="L63" s="720"/>
      <c r="M63" s="720"/>
      <c r="N63" s="721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</row>
    <row r="64" spans="1:45" s="3" customFormat="1" ht="48.75" customHeight="1">
      <c r="A64" s="724"/>
      <c r="B64" s="717"/>
      <c r="C64" s="717"/>
      <c r="D64" s="717"/>
      <c r="E64" s="718"/>
      <c r="F64" s="718"/>
      <c r="G64" s="718"/>
      <c r="H64" s="252" t="s">
        <v>0</v>
      </c>
      <c r="I64" s="253">
        <v>0</v>
      </c>
      <c r="J64" s="721"/>
      <c r="K64" s="720"/>
      <c r="L64" s="720"/>
      <c r="M64" s="720"/>
      <c r="N64" s="721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</row>
    <row r="65" spans="1:45" s="3" customFormat="1" ht="49.5" customHeight="1">
      <c r="A65" s="724" t="s">
        <v>398</v>
      </c>
      <c r="B65" s="717" t="s">
        <v>401</v>
      </c>
      <c r="C65" s="717"/>
      <c r="D65" s="717"/>
      <c r="E65" s="718" t="s">
        <v>76</v>
      </c>
      <c r="F65" s="718"/>
      <c r="G65" s="718"/>
      <c r="H65" s="252" t="s">
        <v>1</v>
      </c>
      <c r="I65" s="253">
        <v>1</v>
      </c>
      <c r="J65" s="721"/>
      <c r="K65" s="720"/>
      <c r="L65" s="720"/>
      <c r="M65" s="720"/>
      <c r="N65" s="721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</row>
    <row r="66" spans="1:45" s="3" customFormat="1" ht="49.5" customHeight="1">
      <c r="A66" s="724"/>
      <c r="B66" s="717"/>
      <c r="C66" s="717"/>
      <c r="D66" s="717"/>
      <c r="E66" s="718"/>
      <c r="F66" s="718"/>
      <c r="G66" s="718"/>
      <c r="H66" s="252" t="s">
        <v>0</v>
      </c>
      <c r="I66" s="253">
        <v>0</v>
      </c>
      <c r="J66" s="721"/>
      <c r="K66" s="720"/>
      <c r="L66" s="720"/>
      <c r="M66" s="720"/>
      <c r="N66" s="721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</row>
    <row r="67" spans="1:45" s="3" customFormat="1" ht="34.5" customHeight="1">
      <c r="A67" s="724" t="s">
        <v>398</v>
      </c>
      <c r="B67" s="717" t="s">
        <v>400</v>
      </c>
      <c r="C67" s="717"/>
      <c r="D67" s="717"/>
      <c r="E67" s="718" t="s">
        <v>77</v>
      </c>
      <c r="F67" s="718"/>
      <c r="G67" s="718"/>
      <c r="H67" s="252" t="s">
        <v>1</v>
      </c>
      <c r="I67" s="253">
        <v>3</v>
      </c>
      <c r="J67" s="721"/>
      <c r="K67" s="720"/>
      <c r="L67" s="720"/>
      <c r="M67" s="720"/>
      <c r="N67" s="721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</row>
    <row r="68" spans="1:45" s="3" customFormat="1" ht="34.5" customHeight="1">
      <c r="A68" s="724"/>
      <c r="B68" s="717"/>
      <c r="C68" s="717"/>
      <c r="D68" s="717"/>
      <c r="E68" s="718"/>
      <c r="F68" s="718"/>
      <c r="G68" s="718"/>
      <c r="H68" s="252" t="s">
        <v>0</v>
      </c>
      <c r="I68" s="253">
        <v>0</v>
      </c>
      <c r="J68" s="721"/>
      <c r="K68" s="720"/>
      <c r="L68" s="720"/>
      <c r="M68" s="720"/>
      <c r="N68" s="721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</row>
    <row r="69" spans="1:45" s="3" customFormat="1" ht="27" customHeight="1">
      <c r="A69" s="724" t="s">
        <v>398</v>
      </c>
      <c r="B69" s="717" t="s">
        <v>399</v>
      </c>
      <c r="C69" s="717"/>
      <c r="D69" s="717"/>
      <c r="E69" s="718" t="s">
        <v>78</v>
      </c>
      <c r="F69" s="718"/>
      <c r="G69" s="718"/>
      <c r="H69" s="252" t="s">
        <v>1</v>
      </c>
      <c r="I69" s="253">
        <v>1</v>
      </c>
      <c r="J69" s="721"/>
      <c r="K69" s="720"/>
      <c r="L69" s="720"/>
      <c r="M69" s="720"/>
      <c r="N69" s="721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</row>
    <row r="70" spans="1:45" s="3" customFormat="1" ht="27" customHeight="1">
      <c r="A70" s="724"/>
      <c r="B70" s="717"/>
      <c r="C70" s="717"/>
      <c r="D70" s="717"/>
      <c r="E70" s="718"/>
      <c r="F70" s="718"/>
      <c r="G70" s="718"/>
      <c r="H70" s="252" t="s">
        <v>0</v>
      </c>
      <c r="I70" s="253">
        <v>0</v>
      </c>
      <c r="J70" s="721"/>
      <c r="K70" s="720"/>
      <c r="L70" s="720"/>
      <c r="M70" s="720"/>
      <c r="N70" s="721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</row>
    <row r="71" spans="1:45" s="3" customFormat="1" ht="50.25" customHeight="1">
      <c r="A71" s="724" t="s">
        <v>398</v>
      </c>
      <c r="B71" s="717" t="s">
        <v>397</v>
      </c>
      <c r="C71" s="717"/>
      <c r="D71" s="717"/>
      <c r="E71" s="718" t="s">
        <v>79</v>
      </c>
      <c r="F71" s="718"/>
      <c r="G71" s="718"/>
      <c r="H71" s="252" t="s">
        <v>1</v>
      </c>
      <c r="I71" s="251">
        <v>1</v>
      </c>
      <c r="J71" s="721"/>
      <c r="K71" s="720"/>
      <c r="L71" s="720"/>
      <c r="M71" s="720"/>
      <c r="N71" s="721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</row>
    <row r="72" spans="1:45" s="3" customFormat="1" ht="50.25" customHeight="1">
      <c r="A72" s="724"/>
      <c r="B72" s="717"/>
      <c r="C72" s="717"/>
      <c r="D72" s="717"/>
      <c r="E72" s="718"/>
      <c r="F72" s="718"/>
      <c r="G72" s="718"/>
      <c r="H72" s="252" t="s">
        <v>0</v>
      </c>
      <c r="I72" s="251">
        <v>0</v>
      </c>
      <c r="J72" s="721"/>
      <c r="K72" s="720"/>
      <c r="L72" s="720"/>
      <c r="M72" s="720"/>
      <c r="N72" s="721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</row>
    <row r="73" spans="1:45" s="3" customFormat="1" ht="15.75">
      <c r="A73" s="727" t="s">
        <v>330</v>
      </c>
      <c r="B73" s="727"/>
      <c r="C73" s="727"/>
      <c r="D73" s="727"/>
      <c r="E73" s="727"/>
      <c r="F73" s="727"/>
      <c r="G73" s="727"/>
      <c r="H73" s="727"/>
      <c r="I73" s="727"/>
      <c r="J73" s="727"/>
      <c r="K73" s="727"/>
      <c r="L73" s="727"/>
      <c r="M73" s="727"/>
      <c r="N73" s="727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</row>
    <row r="74" spans="1:45" ht="15.75"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</row>
    <row r="75" spans="1:45" ht="15.75"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</row>
    <row r="76" spans="1:45" ht="15.75"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</row>
    <row r="77" spans="1:45" ht="15.75"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</row>
    <row r="78" spans="1:45" ht="15.75"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</row>
    <row r="79" spans="1:45" ht="15.75">
      <c r="C79" s="85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</row>
    <row r="80" spans="1:45" ht="15.75"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</row>
  </sheetData>
  <mergeCells count="182">
    <mergeCell ref="A73:N73"/>
    <mergeCell ref="A69:A70"/>
    <mergeCell ref="B69:D70"/>
    <mergeCell ref="E69:G70"/>
    <mergeCell ref="A71:A72"/>
    <mergeCell ref="B71:D72"/>
    <mergeCell ref="E71:G72"/>
    <mergeCell ref="A65:A66"/>
    <mergeCell ref="B65:D66"/>
    <mergeCell ref="E65:G66"/>
    <mergeCell ref="A67:A68"/>
    <mergeCell ref="B67:D68"/>
    <mergeCell ref="E67:G68"/>
    <mergeCell ref="B55:D56"/>
    <mergeCell ref="E55:G56"/>
    <mergeCell ref="J53:N72"/>
    <mergeCell ref="A49:A50"/>
    <mergeCell ref="C49:C50"/>
    <mergeCell ref="B52:D52"/>
    <mergeCell ref="E52:H52"/>
    <mergeCell ref="J52:N52"/>
    <mergeCell ref="A61:A62"/>
    <mergeCell ref="B61:D62"/>
    <mergeCell ref="E61:G62"/>
    <mergeCell ref="A63:A64"/>
    <mergeCell ref="B63:D64"/>
    <mergeCell ref="E63:G64"/>
    <mergeCell ref="A57:A58"/>
    <mergeCell ref="B57:D58"/>
    <mergeCell ref="E57:G58"/>
    <mergeCell ref="A59:A60"/>
    <mergeCell ref="B59:D60"/>
    <mergeCell ref="E59:G60"/>
    <mergeCell ref="A53:A54"/>
    <mergeCell ref="B53:D54"/>
    <mergeCell ref="E53:G54"/>
    <mergeCell ref="A55:A56"/>
    <mergeCell ref="N47:N48"/>
    <mergeCell ref="A33:A34"/>
    <mergeCell ref="C33:C34"/>
    <mergeCell ref="J33:J34"/>
    <mergeCell ref="K33:K34"/>
    <mergeCell ref="L33:L34"/>
    <mergeCell ref="M33:M34"/>
    <mergeCell ref="N33:N34"/>
    <mergeCell ref="A47:A48"/>
    <mergeCell ref="C47:C48"/>
    <mergeCell ref="J47:J48"/>
    <mergeCell ref="K47:K48"/>
    <mergeCell ref="L47:L48"/>
    <mergeCell ref="M47:M48"/>
    <mergeCell ref="A41:A42"/>
    <mergeCell ref="C41:C42"/>
    <mergeCell ref="J41:J42"/>
    <mergeCell ref="K41:K42"/>
    <mergeCell ref="L41:L42"/>
    <mergeCell ref="M41:M42"/>
    <mergeCell ref="N41:N42"/>
    <mergeCell ref="N39:N40"/>
    <mergeCell ref="A39:A40"/>
    <mergeCell ref="C39:C40"/>
    <mergeCell ref="M39:M40"/>
    <mergeCell ref="N25:N26"/>
    <mergeCell ref="M25:M26"/>
    <mergeCell ref="L25:L26"/>
    <mergeCell ref="K25:K26"/>
    <mergeCell ref="J25:J26"/>
    <mergeCell ref="J31:J32"/>
    <mergeCell ref="K31:K32"/>
    <mergeCell ref="L31:L32"/>
    <mergeCell ref="K17:K18"/>
    <mergeCell ref="L17:L18"/>
    <mergeCell ref="M17:M18"/>
    <mergeCell ref="N17:N18"/>
    <mergeCell ref="C25:C26"/>
    <mergeCell ref="A25:A26"/>
    <mergeCell ref="N29:N30"/>
    <mergeCell ref="A29:A30"/>
    <mergeCell ref="C29:C30"/>
    <mergeCell ref="A27:A28"/>
    <mergeCell ref="C27:C28"/>
    <mergeCell ref="J27:J28"/>
    <mergeCell ref="K27:K28"/>
    <mergeCell ref="L27:L28"/>
    <mergeCell ref="M27:M28"/>
    <mergeCell ref="N27:N28"/>
    <mergeCell ref="O8:P8"/>
    <mergeCell ref="B9:F9"/>
    <mergeCell ref="A14:A16"/>
    <mergeCell ref="B14:B16"/>
    <mergeCell ref="C14:C16"/>
    <mergeCell ref="D14:D16"/>
    <mergeCell ref="E14:E16"/>
    <mergeCell ref="F14:I15"/>
    <mergeCell ref="J14:K15"/>
    <mergeCell ref="C23:C24"/>
    <mergeCell ref="A23:A24"/>
    <mergeCell ref="A31:A32"/>
    <mergeCell ref="C31:C32"/>
    <mergeCell ref="A37:A38"/>
    <mergeCell ref="C37:C38"/>
    <mergeCell ref="J23:J24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K12:M12"/>
    <mergeCell ref="K13:M13"/>
    <mergeCell ref="A19:A20"/>
    <mergeCell ref="C19:C20"/>
    <mergeCell ref="J19:J20"/>
    <mergeCell ref="K19:K20"/>
    <mergeCell ref="L19:L20"/>
    <mergeCell ref="M19:M20"/>
    <mergeCell ref="A1:A4"/>
    <mergeCell ref="B1:H2"/>
    <mergeCell ref="I1:L1"/>
    <mergeCell ref="M1:N4"/>
    <mergeCell ref="I2:L2"/>
    <mergeCell ref="B3:H4"/>
    <mergeCell ref="I3:L3"/>
    <mergeCell ref="I4:L4"/>
    <mergeCell ref="K21:K22"/>
    <mergeCell ref="L21:L22"/>
    <mergeCell ref="M21:M22"/>
    <mergeCell ref="N21:N22"/>
    <mergeCell ref="A21:A22"/>
    <mergeCell ref="C21:C22"/>
    <mergeCell ref="J21:J22"/>
    <mergeCell ref="K9:M9"/>
    <mergeCell ref="B10:F10"/>
    <mergeCell ref="K10:M10"/>
    <mergeCell ref="B13:F13"/>
    <mergeCell ref="L14:N15"/>
    <mergeCell ref="N19:N20"/>
    <mergeCell ref="A17:A18"/>
    <mergeCell ref="C17:C18"/>
    <mergeCell ref="J17:J18"/>
    <mergeCell ref="K23:K24"/>
    <mergeCell ref="L23:L24"/>
    <mergeCell ref="M23:M24"/>
    <mergeCell ref="N23:N24"/>
    <mergeCell ref="J37:J38"/>
    <mergeCell ref="K37:K38"/>
    <mergeCell ref="L37:L38"/>
    <mergeCell ref="M37:M38"/>
    <mergeCell ref="N37:N38"/>
    <mergeCell ref="M31:M32"/>
    <mergeCell ref="N31:N32"/>
    <mergeCell ref="J29:J30"/>
    <mergeCell ref="K29:K30"/>
    <mergeCell ref="L29:L30"/>
    <mergeCell ref="M29:M30"/>
    <mergeCell ref="A45:A46"/>
    <mergeCell ref="C45:C46"/>
    <mergeCell ref="J45:J46"/>
    <mergeCell ref="K45:K46"/>
    <mergeCell ref="L45:L46"/>
    <mergeCell ref="M45:M46"/>
    <mergeCell ref="N45:N46"/>
    <mergeCell ref="A35:A36"/>
    <mergeCell ref="C35:C36"/>
    <mergeCell ref="J35:J36"/>
    <mergeCell ref="K35:K36"/>
    <mergeCell ref="L35:L36"/>
    <mergeCell ref="M35:M36"/>
    <mergeCell ref="N35:N36"/>
    <mergeCell ref="A43:A44"/>
    <mergeCell ref="C43:C44"/>
    <mergeCell ref="J43:J44"/>
    <mergeCell ref="K43:K44"/>
    <mergeCell ref="L43:L44"/>
    <mergeCell ref="M43:M44"/>
    <mergeCell ref="N43:N44"/>
    <mergeCell ref="J39:J40"/>
    <mergeCell ref="K39:K40"/>
    <mergeCell ref="L39:L40"/>
  </mergeCells>
  <pageMargins left="0.7" right="0.7" top="0.75" bottom="0.75" header="0.3" footer="0.3"/>
  <pageSetup paperSize="14" scale="56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6625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25" r:id="rId4"/>
      </mc:Fallback>
    </mc:AlternateContent>
    <mc:AlternateContent xmlns:mc="http://schemas.openxmlformats.org/markup-compatibility/2006">
      <mc:Choice Requires="x14">
        <oleObject shapeId="26631" r:id="rId6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1" r:id="rId6"/>
      </mc:Fallback>
    </mc:AlternateContent>
    <mc:AlternateContent xmlns:mc="http://schemas.openxmlformats.org/markup-compatibility/2006">
      <mc:Choice Requires="x14">
        <oleObject shapeId="26637" r:id="rId7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7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V106"/>
  <sheetViews>
    <sheetView topLeftCell="F1" zoomScale="70" zoomScaleNormal="70" zoomScalePageLayoutView="70" workbookViewId="0">
      <selection activeCell="P1" sqref="P1:U1048576"/>
    </sheetView>
  </sheetViews>
  <sheetFormatPr baseColWidth="10" defaultColWidth="12.5703125" defaultRowHeight="15"/>
  <cols>
    <col min="1" max="1" width="74.7109375" style="1" customWidth="1"/>
    <col min="2" max="2" width="10.28515625" style="1" customWidth="1"/>
    <col min="3" max="3" width="17.7109375" style="1" customWidth="1"/>
    <col min="4" max="4" width="10" style="1" customWidth="1"/>
    <col min="5" max="5" width="21" style="1" customWidth="1"/>
    <col min="6" max="6" width="21.28515625" style="79" customWidth="1"/>
    <col min="7" max="7" width="17.7109375" style="3" customWidth="1"/>
    <col min="8" max="8" width="13" style="1" bestFit="1" customWidth="1"/>
    <col min="9" max="9" width="9.42578125" style="1" bestFit="1" customWidth="1"/>
    <col min="10" max="10" width="14.42578125" style="2" customWidth="1"/>
    <col min="11" max="11" width="17.5703125" style="2" bestFit="1" customWidth="1"/>
    <col min="12" max="12" width="15.140625" style="1" customWidth="1"/>
    <col min="13" max="13" width="22.7109375" style="1" bestFit="1" customWidth="1"/>
    <col min="14" max="14" width="14.28515625" style="1" bestFit="1" customWidth="1"/>
    <col min="15" max="15" width="13.7109375" style="1" bestFit="1" customWidth="1"/>
    <col min="16" max="16384" width="12.5703125" style="1"/>
  </cols>
  <sheetData>
    <row r="1" spans="1:230" ht="15.75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  <c r="O1" s="147"/>
    </row>
    <row r="2" spans="1:230" ht="15.75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  <c r="O2" s="147"/>
    </row>
    <row r="3" spans="1:230" ht="15.75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  <c r="O3" s="147"/>
    </row>
    <row r="4" spans="1:230" ht="15.75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  <c r="O4" s="147"/>
    </row>
    <row r="5" spans="1:230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144"/>
    </row>
    <row r="6" spans="1:230" ht="15.75">
      <c r="A6" s="419" t="s">
        <v>256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  <c r="O6" s="148"/>
    </row>
    <row r="7" spans="1:230" ht="15.75">
      <c r="A7" s="50" t="s">
        <v>539</v>
      </c>
      <c r="B7" s="342" t="s">
        <v>544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148"/>
    </row>
    <row r="8" spans="1:230" ht="15.75">
      <c r="A8" s="51" t="s">
        <v>32</v>
      </c>
      <c r="B8" s="429" t="s">
        <v>33</v>
      </c>
      <c r="C8" s="430"/>
      <c r="D8" s="430"/>
      <c r="E8" s="430"/>
      <c r="F8" s="431"/>
      <c r="G8" s="472" t="s">
        <v>255</v>
      </c>
      <c r="H8" s="473"/>
      <c r="I8" s="474"/>
      <c r="J8" s="441" t="s">
        <v>31</v>
      </c>
      <c r="K8" s="442"/>
      <c r="L8" s="442"/>
      <c r="M8" s="442"/>
      <c r="N8" s="443"/>
      <c r="O8" s="149"/>
    </row>
    <row r="9" spans="1:230" ht="15.75">
      <c r="A9" s="53" t="s">
        <v>30</v>
      </c>
      <c r="B9" s="445" t="s">
        <v>254</v>
      </c>
      <c r="C9" s="430"/>
      <c r="D9" s="430"/>
      <c r="E9" s="430"/>
      <c r="F9" s="431"/>
      <c r="G9" s="475"/>
      <c r="H9" s="476"/>
      <c r="I9" s="477"/>
      <c r="J9" s="141" t="s">
        <v>29</v>
      </c>
      <c r="K9" s="352" t="s">
        <v>28</v>
      </c>
      <c r="L9" s="352"/>
      <c r="M9" s="352"/>
      <c r="N9" s="141" t="s">
        <v>27</v>
      </c>
      <c r="O9" s="150"/>
    </row>
    <row r="10" spans="1:230" ht="15.75">
      <c r="A10" s="54" t="s">
        <v>26</v>
      </c>
      <c r="B10" s="444" t="s">
        <v>253</v>
      </c>
      <c r="C10" s="445"/>
      <c r="D10" s="445"/>
      <c r="E10" s="445"/>
      <c r="F10" s="446"/>
      <c r="G10" s="475"/>
      <c r="H10" s="476"/>
      <c r="I10" s="477"/>
      <c r="J10" s="55"/>
      <c r="K10" s="450"/>
      <c r="L10" s="451"/>
      <c r="M10" s="452"/>
      <c r="N10" s="56"/>
      <c r="O10" s="151"/>
    </row>
    <row r="11" spans="1:230" ht="15.75">
      <c r="A11" s="57" t="s">
        <v>25</v>
      </c>
      <c r="B11" s="444" t="s">
        <v>252</v>
      </c>
      <c r="C11" s="445"/>
      <c r="D11" s="445"/>
      <c r="E11" s="445"/>
      <c r="F11" s="446"/>
      <c r="G11" s="475"/>
      <c r="H11" s="476"/>
      <c r="I11" s="477"/>
      <c r="J11" s="138"/>
      <c r="K11" s="447"/>
      <c r="L11" s="448"/>
      <c r="M11" s="449"/>
      <c r="N11" s="58"/>
      <c r="O11" s="150"/>
    </row>
    <row r="12" spans="1:230" ht="22.5" customHeight="1">
      <c r="A12" s="78" t="s">
        <v>318</v>
      </c>
      <c r="B12" s="633">
        <v>2020730010055</v>
      </c>
      <c r="C12" s="634"/>
      <c r="D12" s="634"/>
      <c r="E12" s="634"/>
      <c r="F12" s="635"/>
      <c r="G12" s="475"/>
      <c r="H12" s="476"/>
      <c r="I12" s="477"/>
      <c r="J12" s="60"/>
      <c r="K12" s="396"/>
      <c r="L12" s="397"/>
      <c r="M12" s="398"/>
      <c r="N12" s="61"/>
      <c r="O12" s="150"/>
    </row>
    <row r="13" spans="1:230" ht="51" customHeight="1">
      <c r="A13" s="116" t="s">
        <v>363</v>
      </c>
      <c r="B13" s="350" t="s">
        <v>251</v>
      </c>
      <c r="C13" s="350"/>
      <c r="D13" s="350"/>
      <c r="E13" s="350"/>
      <c r="F13" s="350"/>
      <c r="G13" s="478"/>
      <c r="H13" s="479"/>
      <c r="I13" s="480"/>
      <c r="J13" s="142"/>
      <c r="K13" s="396"/>
      <c r="L13" s="397"/>
      <c r="M13" s="398"/>
      <c r="N13" s="62"/>
      <c r="O13" s="150"/>
    </row>
    <row r="14" spans="1:230" ht="15.75">
      <c r="A14" s="346" t="s">
        <v>23</v>
      </c>
      <c r="B14" s="356" t="s">
        <v>22</v>
      </c>
      <c r="C14" s="344" t="s">
        <v>21</v>
      </c>
      <c r="D14" s="344" t="s">
        <v>20</v>
      </c>
      <c r="E14" s="344" t="s">
        <v>130</v>
      </c>
      <c r="F14" s="402" t="s">
        <v>18</v>
      </c>
      <c r="G14" s="403"/>
      <c r="H14" s="403"/>
      <c r="I14" s="404"/>
      <c r="J14" s="344" t="s">
        <v>17</v>
      </c>
      <c r="K14" s="344"/>
      <c r="L14" s="345" t="s">
        <v>16</v>
      </c>
      <c r="M14" s="345"/>
      <c r="N14" s="345"/>
      <c r="O14" s="15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</row>
    <row r="15" spans="1:230" ht="15.75">
      <c r="A15" s="346"/>
      <c r="B15" s="344"/>
      <c r="C15" s="344"/>
      <c r="D15" s="344"/>
      <c r="E15" s="344"/>
      <c r="F15" s="405"/>
      <c r="G15" s="406"/>
      <c r="H15" s="406"/>
      <c r="I15" s="407"/>
      <c r="J15" s="344"/>
      <c r="K15" s="344"/>
      <c r="L15" s="344" t="s">
        <v>15</v>
      </c>
      <c r="M15" s="344" t="s">
        <v>14</v>
      </c>
      <c r="N15" s="346" t="s">
        <v>13</v>
      </c>
      <c r="O15" s="15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</row>
    <row r="16" spans="1:230" ht="15.75">
      <c r="A16" s="346"/>
      <c r="B16" s="344"/>
      <c r="C16" s="344"/>
      <c r="D16" s="344"/>
      <c r="E16" s="344"/>
      <c r="F16" s="145" t="s">
        <v>12</v>
      </c>
      <c r="G16" s="140" t="s">
        <v>11</v>
      </c>
      <c r="H16" s="140" t="s">
        <v>10</v>
      </c>
      <c r="I16" s="10" t="s">
        <v>9</v>
      </c>
      <c r="J16" s="140" t="s">
        <v>8</v>
      </c>
      <c r="K16" s="139" t="s">
        <v>7</v>
      </c>
      <c r="L16" s="344"/>
      <c r="M16" s="344"/>
      <c r="N16" s="346"/>
      <c r="O16" s="15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</row>
    <row r="17" spans="1:70" ht="24" customHeight="1">
      <c r="A17" s="728" t="s">
        <v>250</v>
      </c>
      <c r="B17" s="114" t="s">
        <v>1</v>
      </c>
      <c r="C17" s="337" t="s">
        <v>249</v>
      </c>
      <c r="D17" s="101">
        <v>10</v>
      </c>
      <c r="E17" s="11">
        <f t="shared" ref="E17:E60" si="0">SUM(F17:I17)</f>
        <v>134000000</v>
      </c>
      <c r="F17" s="11">
        <v>134000000</v>
      </c>
      <c r="G17" s="11">
        <v>0</v>
      </c>
      <c r="H17" s="11">
        <v>0</v>
      </c>
      <c r="I17" s="11">
        <v>0</v>
      </c>
      <c r="J17" s="730">
        <v>45311</v>
      </c>
      <c r="K17" s="730">
        <v>45641</v>
      </c>
      <c r="L17" s="704">
        <f>D18/D17</f>
        <v>0</v>
      </c>
      <c r="M17" s="704">
        <f>E18/E17</f>
        <v>0</v>
      </c>
      <c r="N17" s="341" t="e">
        <f>L17*L17/M17</f>
        <v>#DIV/0!</v>
      </c>
      <c r="O17" s="153"/>
    </row>
    <row r="18" spans="1:70" ht="24" customHeight="1">
      <c r="A18" s="729"/>
      <c r="B18" s="114" t="s">
        <v>0</v>
      </c>
      <c r="C18" s="338"/>
      <c r="D18" s="101">
        <v>0</v>
      </c>
      <c r="E18" s="11">
        <f t="shared" si="0"/>
        <v>0</v>
      </c>
      <c r="F18" s="11">
        <v>0</v>
      </c>
      <c r="G18" s="11">
        <v>0</v>
      </c>
      <c r="H18" s="11">
        <v>0</v>
      </c>
      <c r="I18" s="11">
        <v>0</v>
      </c>
      <c r="J18" s="730"/>
      <c r="K18" s="730"/>
      <c r="L18" s="704"/>
      <c r="M18" s="704"/>
      <c r="N18" s="341"/>
      <c r="O18" s="153"/>
    </row>
    <row r="19" spans="1:70" ht="21.75" customHeight="1">
      <c r="A19" s="729" t="s">
        <v>248</v>
      </c>
      <c r="B19" s="114" t="s">
        <v>1</v>
      </c>
      <c r="C19" s="337" t="s">
        <v>263</v>
      </c>
      <c r="D19" s="101">
        <v>40</v>
      </c>
      <c r="E19" s="11">
        <f t="shared" si="0"/>
        <v>120000000</v>
      </c>
      <c r="F19" s="115">
        <v>120000000</v>
      </c>
      <c r="G19" s="11">
        <v>0</v>
      </c>
      <c r="H19" s="11">
        <v>0</v>
      </c>
      <c r="I19" s="11">
        <v>0</v>
      </c>
      <c r="J19" s="730">
        <v>45311</v>
      </c>
      <c r="K19" s="730">
        <v>45641</v>
      </c>
      <c r="L19" s="704">
        <f>D20/D19</f>
        <v>0</v>
      </c>
      <c r="M19" s="704">
        <f>E20/E19</f>
        <v>0</v>
      </c>
      <c r="N19" s="341" t="e">
        <f>L19*L19/M19</f>
        <v>#DIV/0!</v>
      </c>
      <c r="O19" s="153"/>
    </row>
    <row r="20" spans="1:70" ht="21.75" customHeight="1">
      <c r="A20" s="729"/>
      <c r="B20" s="114" t="s">
        <v>0</v>
      </c>
      <c r="C20" s="338"/>
      <c r="D20" s="101">
        <v>0</v>
      </c>
      <c r="E20" s="11">
        <f t="shared" si="0"/>
        <v>0</v>
      </c>
      <c r="F20" s="115">
        <v>0</v>
      </c>
      <c r="G20" s="11">
        <v>0</v>
      </c>
      <c r="H20" s="11">
        <v>0</v>
      </c>
      <c r="I20" s="11">
        <v>0</v>
      </c>
      <c r="J20" s="730"/>
      <c r="K20" s="730"/>
      <c r="L20" s="704"/>
      <c r="M20" s="704"/>
      <c r="N20" s="341"/>
      <c r="O20" s="153"/>
    </row>
    <row r="21" spans="1:70" ht="23.25" customHeight="1">
      <c r="A21" s="729" t="s">
        <v>247</v>
      </c>
      <c r="B21" s="114" t="s">
        <v>1</v>
      </c>
      <c r="C21" s="337" t="s">
        <v>497</v>
      </c>
      <c r="D21" s="101">
        <v>5</v>
      </c>
      <c r="E21" s="11">
        <f t="shared" si="0"/>
        <v>25000000</v>
      </c>
      <c r="F21" s="11">
        <v>25000000</v>
      </c>
      <c r="G21" s="11">
        <v>0</v>
      </c>
      <c r="H21" s="11">
        <v>0</v>
      </c>
      <c r="I21" s="11">
        <v>0</v>
      </c>
      <c r="J21" s="730">
        <v>45311</v>
      </c>
      <c r="K21" s="730">
        <v>45641</v>
      </c>
      <c r="L21" s="704">
        <f>D22/D21</f>
        <v>0</v>
      </c>
      <c r="M21" s="704">
        <f>E22/E21</f>
        <v>0</v>
      </c>
      <c r="N21" s="341" t="e">
        <f>L21*L21/M21</f>
        <v>#DIV/0!</v>
      </c>
      <c r="O21" s="153"/>
    </row>
    <row r="22" spans="1:70" ht="23.25" customHeight="1">
      <c r="A22" s="729"/>
      <c r="B22" s="114" t="s">
        <v>0</v>
      </c>
      <c r="C22" s="338"/>
      <c r="D22" s="101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730"/>
      <c r="K22" s="730"/>
      <c r="L22" s="704"/>
      <c r="M22" s="704"/>
      <c r="N22" s="341"/>
      <c r="O22" s="153"/>
    </row>
    <row r="23" spans="1:70" ht="28.5" customHeight="1">
      <c r="A23" s="729" t="s">
        <v>246</v>
      </c>
      <c r="B23" s="114" t="s">
        <v>1</v>
      </c>
      <c r="C23" s="337" t="s">
        <v>313</v>
      </c>
      <c r="D23" s="101">
        <v>1</v>
      </c>
      <c r="E23" s="11">
        <f t="shared" si="0"/>
        <v>50000000</v>
      </c>
      <c r="F23" s="115">
        <v>50000000</v>
      </c>
      <c r="G23" s="11">
        <v>0</v>
      </c>
      <c r="H23" s="11">
        <v>0</v>
      </c>
      <c r="I23" s="11">
        <v>0</v>
      </c>
      <c r="J23" s="730">
        <v>45311</v>
      </c>
      <c r="K23" s="730">
        <v>45641</v>
      </c>
      <c r="L23" s="704">
        <f>D24/D23</f>
        <v>0</v>
      </c>
      <c r="M23" s="704">
        <f>E24/E23</f>
        <v>0</v>
      </c>
      <c r="N23" s="705" t="e">
        <f>L23*L23/M23</f>
        <v>#DIV/0!</v>
      </c>
      <c r="O23" s="153"/>
    </row>
    <row r="24" spans="1:70" ht="28.5" customHeight="1">
      <c r="A24" s="729"/>
      <c r="B24" s="114" t="s">
        <v>0</v>
      </c>
      <c r="C24" s="338"/>
      <c r="D24" s="101">
        <v>0</v>
      </c>
      <c r="E24" s="11">
        <f t="shared" si="0"/>
        <v>0</v>
      </c>
      <c r="F24" s="115">
        <v>0</v>
      </c>
      <c r="G24" s="11">
        <v>0</v>
      </c>
      <c r="H24" s="11">
        <v>0</v>
      </c>
      <c r="I24" s="11">
        <v>0</v>
      </c>
      <c r="J24" s="730"/>
      <c r="K24" s="730"/>
      <c r="L24" s="704"/>
      <c r="M24" s="704"/>
      <c r="N24" s="705"/>
      <c r="O24" s="153"/>
    </row>
    <row r="25" spans="1:70" s="79" customFormat="1" ht="23.25" customHeight="1">
      <c r="A25" s="731" t="s">
        <v>245</v>
      </c>
      <c r="B25" s="114" t="s">
        <v>1</v>
      </c>
      <c r="C25" s="337" t="s">
        <v>244</v>
      </c>
      <c r="D25" s="103">
        <v>4391</v>
      </c>
      <c r="E25" s="11">
        <f t="shared" si="0"/>
        <v>2600000000</v>
      </c>
      <c r="F25" s="11">
        <v>2600000000</v>
      </c>
      <c r="G25" s="11">
        <v>0</v>
      </c>
      <c r="H25" s="11">
        <v>0</v>
      </c>
      <c r="I25" s="11">
        <v>0</v>
      </c>
      <c r="J25" s="730">
        <v>45311</v>
      </c>
      <c r="K25" s="730">
        <v>45641</v>
      </c>
      <c r="L25" s="704">
        <f>D26/D25</f>
        <v>0</v>
      </c>
      <c r="M25" s="704">
        <f>E26/E25</f>
        <v>0</v>
      </c>
      <c r="N25" s="705" t="e">
        <f>L25*L25/M25</f>
        <v>#DIV/0!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ht="23.25" customHeight="1">
      <c r="A26" s="732"/>
      <c r="B26" s="114" t="s">
        <v>0</v>
      </c>
      <c r="C26" s="338"/>
      <c r="D26" s="101">
        <v>0</v>
      </c>
      <c r="E26" s="11">
        <f t="shared" si="0"/>
        <v>0</v>
      </c>
      <c r="F26" s="11">
        <v>0</v>
      </c>
      <c r="G26" s="11">
        <v>0</v>
      </c>
      <c r="H26" s="11">
        <v>0</v>
      </c>
      <c r="I26" s="11">
        <v>0</v>
      </c>
      <c r="J26" s="730"/>
      <c r="K26" s="730"/>
      <c r="L26" s="704"/>
      <c r="M26" s="704"/>
      <c r="N26" s="705"/>
    </row>
    <row r="27" spans="1:70" ht="23.25" customHeight="1">
      <c r="A27" s="731" t="s">
        <v>243</v>
      </c>
      <c r="B27" s="114" t="s">
        <v>1</v>
      </c>
      <c r="C27" s="337" t="s">
        <v>242</v>
      </c>
      <c r="D27" s="101">
        <v>60</v>
      </c>
      <c r="E27" s="11">
        <f t="shared" si="0"/>
        <v>360000000</v>
      </c>
      <c r="F27" s="11">
        <v>360000000</v>
      </c>
      <c r="G27" s="11">
        <v>0</v>
      </c>
      <c r="H27" s="11">
        <v>0</v>
      </c>
      <c r="I27" s="11">
        <v>0</v>
      </c>
      <c r="J27" s="730">
        <v>45311</v>
      </c>
      <c r="K27" s="730">
        <v>45641</v>
      </c>
      <c r="L27" s="704">
        <f>D28/D27</f>
        <v>0</v>
      </c>
      <c r="M27" s="704">
        <f>E28/E27</f>
        <v>0</v>
      </c>
      <c r="N27" s="341" t="e">
        <f>L27*L27/M27</f>
        <v>#DIV/0!</v>
      </c>
    </row>
    <row r="28" spans="1:70" ht="23.25" customHeight="1">
      <c r="A28" s="732"/>
      <c r="B28" s="114" t="s">
        <v>0</v>
      </c>
      <c r="C28" s="338"/>
      <c r="D28" s="101">
        <v>0</v>
      </c>
      <c r="E28" s="11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730"/>
      <c r="K28" s="730"/>
      <c r="L28" s="704"/>
      <c r="M28" s="704"/>
      <c r="N28" s="341"/>
    </row>
    <row r="29" spans="1:70" ht="27.75" customHeight="1">
      <c r="A29" s="731" t="s">
        <v>241</v>
      </c>
      <c r="B29" s="114" t="s">
        <v>1</v>
      </c>
      <c r="C29" s="337" t="s">
        <v>314</v>
      </c>
      <c r="D29" s="101">
        <v>30</v>
      </c>
      <c r="E29" s="11">
        <f t="shared" si="0"/>
        <v>40000000</v>
      </c>
      <c r="F29" s="11">
        <v>40000000</v>
      </c>
      <c r="G29" s="11">
        <v>0</v>
      </c>
      <c r="H29" s="11">
        <v>0</v>
      </c>
      <c r="I29" s="11">
        <v>0</v>
      </c>
      <c r="J29" s="730">
        <v>45311</v>
      </c>
      <c r="K29" s="730">
        <v>45641</v>
      </c>
      <c r="L29" s="704">
        <f>D30/D29</f>
        <v>0</v>
      </c>
      <c r="M29" s="704">
        <f>E30/E29</f>
        <v>0</v>
      </c>
      <c r="N29" s="341" t="e">
        <f>L29*L29/M29</f>
        <v>#DIV/0!</v>
      </c>
      <c r="O29" s="153"/>
    </row>
    <row r="30" spans="1:70" ht="27.75" customHeight="1">
      <c r="A30" s="732"/>
      <c r="B30" s="114" t="s">
        <v>0</v>
      </c>
      <c r="C30" s="338"/>
      <c r="D30" s="101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730"/>
      <c r="K30" s="730"/>
      <c r="L30" s="704"/>
      <c r="M30" s="704"/>
      <c r="N30" s="341"/>
      <c r="O30" s="153"/>
    </row>
    <row r="31" spans="1:70" ht="29.25" customHeight="1">
      <c r="A31" s="731" t="s">
        <v>355</v>
      </c>
      <c r="B31" s="114" t="s">
        <v>1</v>
      </c>
      <c r="C31" s="337" t="s">
        <v>240</v>
      </c>
      <c r="D31" s="101">
        <v>1</v>
      </c>
      <c r="E31" s="11">
        <f t="shared" si="0"/>
        <v>20000000</v>
      </c>
      <c r="F31" s="115">
        <v>20000000</v>
      </c>
      <c r="G31" s="11">
        <v>0</v>
      </c>
      <c r="H31" s="11">
        <v>0</v>
      </c>
      <c r="I31" s="11">
        <v>0</v>
      </c>
      <c r="J31" s="730">
        <v>45311</v>
      </c>
      <c r="K31" s="730">
        <v>45641</v>
      </c>
      <c r="L31" s="704">
        <f>D32/D31</f>
        <v>0</v>
      </c>
      <c r="M31" s="704">
        <f>E32/E31</f>
        <v>0</v>
      </c>
      <c r="N31" s="341" t="e">
        <f>L31*L31/M31</f>
        <v>#DIV/0!</v>
      </c>
      <c r="O31" s="153"/>
    </row>
    <row r="32" spans="1:70" ht="29.25" customHeight="1">
      <c r="A32" s="732"/>
      <c r="B32" s="114" t="s">
        <v>0</v>
      </c>
      <c r="C32" s="338"/>
      <c r="D32" s="101">
        <v>0</v>
      </c>
      <c r="E32" s="11">
        <f t="shared" si="0"/>
        <v>0</v>
      </c>
      <c r="F32" s="115">
        <v>0</v>
      </c>
      <c r="G32" s="11">
        <v>0</v>
      </c>
      <c r="H32" s="11">
        <v>0</v>
      </c>
      <c r="I32" s="11">
        <v>0</v>
      </c>
      <c r="J32" s="730"/>
      <c r="K32" s="730"/>
      <c r="L32" s="704"/>
      <c r="M32" s="704"/>
      <c r="N32" s="341"/>
      <c r="O32" s="153"/>
    </row>
    <row r="33" spans="1:15" ht="24.75" customHeight="1">
      <c r="A33" s="731" t="s">
        <v>533</v>
      </c>
      <c r="B33" s="114" t="s">
        <v>1</v>
      </c>
      <c r="C33" s="337" t="s">
        <v>536</v>
      </c>
      <c r="D33" s="101">
        <v>1</v>
      </c>
      <c r="E33" s="11">
        <f t="shared" si="0"/>
        <v>200000000</v>
      </c>
      <c r="F33" s="11">
        <v>200000000</v>
      </c>
      <c r="G33" s="11">
        <v>0</v>
      </c>
      <c r="H33" s="11">
        <v>0</v>
      </c>
      <c r="I33" s="11">
        <v>0</v>
      </c>
      <c r="J33" s="730">
        <v>45311</v>
      </c>
      <c r="K33" s="730">
        <v>45641</v>
      </c>
      <c r="L33" s="704">
        <f>D34/D33</f>
        <v>0</v>
      </c>
      <c r="M33" s="704">
        <f>E34/E33</f>
        <v>0</v>
      </c>
      <c r="N33" s="341" t="e">
        <f>L33*L33/M33</f>
        <v>#DIV/0!</v>
      </c>
      <c r="O33" s="153"/>
    </row>
    <row r="34" spans="1:15" ht="24.75" customHeight="1">
      <c r="A34" s="732"/>
      <c r="B34" s="114" t="s">
        <v>0</v>
      </c>
      <c r="C34" s="338"/>
      <c r="D34" s="101">
        <v>0</v>
      </c>
      <c r="E34" s="11">
        <f t="shared" si="0"/>
        <v>0</v>
      </c>
      <c r="F34" s="11">
        <v>0</v>
      </c>
      <c r="G34" s="11">
        <v>0</v>
      </c>
      <c r="H34" s="11">
        <v>0</v>
      </c>
      <c r="I34" s="11">
        <v>0</v>
      </c>
      <c r="J34" s="730"/>
      <c r="K34" s="730"/>
      <c r="L34" s="704"/>
      <c r="M34" s="704"/>
      <c r="N34" s="341"/>
      <c r="O34" s="153"/>
    </row>
    <row r="35" spans="1:15" ht="30.75" customHeight="1">
      <c r="A35" s="335" t="s">
        <v>239</v>
      </c>
      <c r="B35" s="114" t="s">
        <v>1</v>
      </c>
      <c r="C35" s="337" t="s">
        <v>232</v>
      </c>
      <c r="D35" s="103">
        <v>1</v>
      </c>
      <c r="E35" s="11">
        <f t="shared" si="0"/>
        <v>5000000</v>
      </c>
      <c r="F35" s="11">
        <v>5000000</v>
      </c>
      <c r="G35" s="11">
        <v>0</v>
      </c>
      <c r="H35" s="11">
        <v>0</v>
      </c>
      <c r="I35" s="11">
        <v>0</v>
      </c>
      <c r="J35" s="730">
        <v>45311</v>
      </c>
      <c r="K35" s="730">
        <v>45641</v>
      </c>
      <c r="L35" s="704">
        <f>D36/D35</f>
        <v>0</v>
      </c>
      <c r="M35" s="704">
        <f>E36/E35</f>
        <v>0</v>
      </c>
      <c r="N35" s="341" t="e">
        <f>L35*L35/M35</f>
        <v>#DIV/0!</v>
      </c>
      <c r="O35" s="153"/>
    </row>
    <row r="36" spans="1:15" ht="30.75" customHeight="1">
      <c r="A36" s="336"/>
      <c r="B36" s="114" t="s">
        <v>0</v>
      </c>
      <c r="C36" s="338"/>
      <c r="D36" s="103">
        <v>0</v>
      </c>
      <c r="E36" s="11">
        <f t="shared" si="0"/>
        <v>0</v>
      </c>
      <c r="F36" s="11">
        <v>0</v>
      </c>
      <c r="G36" s="11">
        <v>0</v>
      </c>
      <c r="H36" s="11">
        <v>0</v>
      </c>
      <c r="I36" s="11">
        <v>0</v>
      </c>
      <c r="J36" s="730"/>
      <c r="K36" s="730"/>
      <c r="L36" s="704"/>
      <c r="M36" s="704"/>
      <c r="N36" s="341"/>
      <c r="O36" s="153"/>
    </row>
    <row r="37" spans="1:15" ht="15.75">
      <c r="A37" s="335" t="s">
        <v>238</v>
      </c>
      <c r="B37" s="114" t="s">
        <v>1</v>
      </c>
      <c r="C37" s="337" t="s">
        <v>237</v>
      </c>
      <c r="D37" s="101">
        <v>1</v>
      </c>
      <c r="E37" s="11">
        <f t="shared" si="0"/>
        <v>5000000</v>
      </c>
      <c r="F37" s="115">
        <v>5000000</v>
      </c>
      <c r="G37" s="11">
        <v>0</v>
      </c>
      <c r="H37" s="11">
        <v>0</v>
      </c>
      <c r="I37" s="11">
        <v>0</v>
      </c>
      <c r="J37" s="730">
        <v>45311</v>
      </c>
      <c r="K37" s="730">
        <v>45641</v>
      </c>
      <c r="L37" s="704">
        <f>D38/D37</f>
        <v>0</v>
      </c>
      <c r="M37" s="704">
        <f>E38/E37</f>
        <v>0</v>
      </c>
      <c r="N37" s="341" t="e">
        <f>L37*L37/M37</f>
        <v>#DIV/0!</v>
      </c>
      <c r="O37" s="153"/>
    </row>
    <row r="38" spans="1:15" ht="15.75">
      <c r="A38" s="336"/>
      <c r="B38" s="114" t="s">
        <v>0</v>
      </c>
      <c r="C38" s="338"/>
      <c r="D38" s="101">
        <v>0</v>
      </c>
      <c r="E38" s="11">
        <f t="shared" si="0"/>
        <v>0</v>
      </c>
      <c r="F38" s="115">
        <v>0</v>
      </c>
      <c r="G38" s="11">
        <v>0</v>
      </c>
      <c r="H38" s="11">
        <v>0</v>
      </c>
      <c r="I38" s="11">
        <v>0</v>
      </c>
      <c r="J38" s="730"/>
      <c r="K38" s="730"/>
      <c r="L38" s="704"/>
      <c r="M38" s="704"/>
      <c r="N38" s="341"/>
      <c r="O38" s="153"/>
    </row>
    <row r="39" spans="1:15" ht="23.25" customHeight="1">
      <c r="A39" s="335" t="s">
        <v>534</v>
      </c>
      <c r="B39" s="114" t="s">
        <v>1</v>
      </c>
      <c r="C39" s="337" t="s">
        <v>233</v>
      </c>
      <c r="D39" s="101">
        <v>25</v>
      </c>
      <c r="E39" s="11">
        <f t="shared" si="0"/>
        <v>108150000</v>
      </c>
      <c r="F39" s="11">
        <v>108150000</v>
      </c>
      <c r="G39" s="11">
        <v>0</v>
      </c>
      <c r="H39" s="11">
        <v>0</v>
      </c>
      <c r="I39" s="11">
        <v>0</v>
      </c>
      <c r="J39" s="730">
        <v>45311</v>
      </c>
      <c r="K39" s="730">
        <v>45641</v>
      </c>
      <c r="L39" s="704">
        <f>D40/D39</f>
        <v>0</v>
      </c>
      <c r="M39" s="704">
        <f>E40/E39</f>
        <v>0</v>
      </c>
      <c r="N39" s="341" t="e">
        <f>L39*L39/M39</f>
        <v>#DIV/0!</v>
      </c>
      <c r="O39" s="153"/>
    </row>
    <row r="40" spans="1:15" ht="23.25" customHeight="1">
      <c r="A40" s="336"/>
      <c r="B40" s="114" t="s">
        <v>0</v>
      </c>
      <c r="C40" s="338"/>
      <c r="D40" s="101">
        <v>0</v>
      </c>
      <c r="E40" s="11">
        <f t="shared" si="0"/>
        <v>0</v>
      </c>
      <c r="F40" s="11">
        <v>0</v>
      </c>
      <c r="G40" s="11">
        <v>0</v>
      </c>
      <c r="H40" s="11">
        <v>0</v>
      </c>
      <c r="I40" s="11">
        <v>0</v>
      </c>
      <c r="J40" s="730"/>
      <c r="K40" s="730"/>
      <c r="L40" s="704"/>
      <c r="M40" s="704"/>
      <c r="N40" s="341"/>
      <c r="O40" s="153"/>
    </row>
    <row r="41" spans="1:15" ht="34.5" customHeight="1">
      <c r="A41" s="731" t="s">
        <v>535</v>
      </c>
      <c r="B41" s="114" t="s">
        <v>1</v>
      </c>
      <c r="C41" s="400" t="s">
        <v>537</v>
      </c>
      <c r="D41" s="101">
        <v>25</v>
      </c>
      <c r="E41" s="11">
        <f t="shared" si="0"/>
        <v>80000000</v>
      </c>
      <c r="F41" s="11">
        <v>80000000</v>
      </c>
      <c r="G41" s="11">
        <v>0</v>
      </c>
      <c r="H41" s="11">
        <v>0</v>
      </c>
      <c r="I41" s="11">
        <v>0</v>
      </c>
      <c r="J41" s="730">
        <v>45311</v>
      </c>
      <c r="K41" s="730">
        <v>45641</v>
      </c>
      <c r="L41" s="704">
        <f>D42/D41</f>
        <v>0</v>
      </c>
      <c r="M41" s="704">
        <f>E42/E41</f>
        <v>0</v>
      </c>
      <c r="N41" s="138"/>
      <c r="O41" s="153"/>
    </row>
    <row r="42" spans="1:15" ht="34.5" customHeight="1">
      <c r="A42" s="732"/>
      <c r="B42" s="114" t="s">
        <v>0</v>
      </c>
      <c r="C42" s="529"/>
      <c r="D42" s="101">
        <v>0</v>
      </c>
      <c r="E42" s="11">
        <f t="shared" si="0"/>
        <v>0</v>
      </c>
      <c r="F42" s="11">
        <v>0</v>
      </c>
      <c r="G42" s="11">
        <v>0</v>
      </c>
      <c r="H42" s="11">
        <v>0</v>
      </c>
      <c r="I42" s="11">
        <v>0</v>
      </c>
      <c r="J42" s="730"/>
      <c r="K42" s="730"/>
      <c r="L42" s="704"/>
      <c r="M42" s="704"/>
      <c r="N42" s="138"/>
      <c r="O42" s="153"/>
    </row>
    <row r="43" spans="1:15" ht="15.75" customHeight="1">
      <c r="A43" s="731" t="s">
        <v>538</v>
      </c>
      <c r="B43" s="114" t="s">
        <v>1</v>
      </c>
      <c r="C43" s="400" t="s">
        <v>537</v>
      </c>
      <c r="D43" s="101">
        <v>800</v>
      </c>
      <c r="E43" s="11">
        <f t="shared" si="0"/>
        <v>30000000</v>
      </c>
      <c r="F43" s="11">
        <v>30000000</v>
      </c>
      <c r="G43" s="11">
        <v>0</v>
      </c>
      <c r="H43" s="11">
        <v>0</v>
      </c>
      <c r="I43" s="11">
        <v>0</v>
      </c>
      <c r="J43" s="730">
        <v>45311</v>
      </c>
      <c r="K43" s="730">
        <v>45641</v>
      </c>
      <c r="L43" s="704">
        <f>D44/D43</f>
        <v>0</v>
      </c>
      <c r="M43" s="704">
        <f>E44/E43</f>
        <v>0</v>
      </c>
      <c r="N43" s="341" t="e">
        <f>L43*L43/M43</f>
        <v>#DIV/0!</v>
      </c>
      <c r="O43" s="153"/>
    </row>
    <row r="44" spans="1:15" ht="15.75">
      <c r="A44" s="732"/>
      <c r="B44" s="114" t="s">
        <v>0</v>
      </c>
      <c r="C44" s="529"/>
      <c r="D44" s="101">
        <v>0</v>
      </c>
      <c r="E44" s="11">
        <f t="shared" si="0"/>
        <v>0</v>
      </c>
      <c r="F44" s="11">
        <v>0</v>
      </c>
      <c r="G44" s="11">
        <v>0</v>
      </c>
      <c r="H44" s="11">
        <v>0</v>
      </c>
      <c r="I44" s="11">
        <v>0</v>
      </c>
      <c r="J44" s="730"/>
      <c r="K44" s="730"/>
      <c r="L44" s="704"/>
      <c r="M44" s="704"/>
      <c r="N44" s="341"/>
      <c r="O44" s="153"/>
    </row>
    <row r="45" spans="1:15" ht="15.75">
      <c r="A45" s="731" t="s">
        <v>236</v>
      </c>
      <c r="B45" s="114" t="s">
        <v>1</v>
      </c>
      <c r="C45" s="337" t="s">
        <v>235</v>
      </c>
      <c r="D45" s="101">
        <v>4</v>
      </c>
      <c r="E45" s="11">
        <f t="shared" si="0"/>
        <v>25000000</v>
      </c>
      <c r="F45" s="115">
        <v>25000000</v>
      </c>
      <c r="G45" s="11">
        <v>0</v>
      </c>
      <c r="H45" s="11">
        <v>0</v>
      </c>
      <c r="I45" s="11">
        <v>0</v>
      </c>
      <c r="J45" s="730">
        <v>45311</v>
      </c>
      <c r="K45" s="730">
        <v>45641</v>
      </c>
      <c r="L45" s="704">
        <f>D46/D45</f>
        <v>0</v>
      </c>
      <c r="M45" s="704">
        <f>E46/E45</f>
        <v>0</v>
      </c>
      <c r="N45" s="341" t="e">
        <f>L45*L45/M45</f>
        <v>#DIV/0!</v>
      </c>
      <c r="O45" s="153"/>
    </row>
    <row r="46" spans="1:15" ht="15.75">
      <c r="A46" s="732"/>
      <c r="B46" s="114" t="s">
        <v>0</v>
      </c>
      <c r="C46" s="338"/>
      <c r="D46" s="101">
        <v>0</v>
      </c>
      <c r="E46" s="11">
        <f t="shared" si="0"/>
        <v>0</v>
      </c>
      <c r="F46" s="115">
        <v>0</v>
      </c>
      <c r="G46" s="11">
        <v>0</v>
      </c>
      <c r="H46" s="11">
        <v>0</v>
      </c>
      <c r="I46" s="11">
        <v>0</v>
      </c>
      <c r="J46" s="730"/>
      <c r="K46" s="730"/>
      <c r="L46" s="704"/>
      <c r="M46" s="704"/>
      <c r="N46" s="341"/>
      <c r="O46" s="153"/>
    </row>
    <row r="47" spans="1:15" ht="24.75" customHeight="1">
      <c r="A47" s="731" t="s">
        <v>234</v>
      </c>
      <c r="B47" s="114" t="s">
        <v>1</v>
      </c>
      <c r="C47" s="337" t="s">
        <v>233</v>
      </c>
      <c r="D47" s="101">
        <v>20</v>
      </c>
      <c r="E47" s="11">
        <f t="shared" si="0"/>
        <v>180000000</v>
      </c>
      <c r="F47" s="11">
        <v>180000000</v>
      </c>
      <c r="G47" s="11">
        <v>0</v>
      </c>
      <c r="H47" s="11">
        <v>0</v>
      </c>
      <c r="I47" s="11">
        <v>0</v>
      </c>
      <c r="J47" s="730">
        <v>45311</v>
      </c>
      <c r="K47" s="730">
        <v>45641</v>
      </c>
      <c r="L47" s="704">
        <f>D48/D47</f>
        <v>0</v>
      </c>
      <c r="M47" s="704">
        <f>E48/E47</f>
        <v>0</v>
      </c>
      <c r="N47" s="341" t="e">
        <f>L47*L47/M47</f>
        <v>#DIV/0!</v>
      </c>
      <c r="O47" s="153"/>
    </row>
    <row r="48" spans="1:15" ht="24.75" customHeight="1">
      <c r="A48" s="732"/>
      <c r="B48" s="114" t="s">
        <v>0</v>
      </c>
      <c r="C48" s="338"/>
      <c r="D48" s="101">
        <v>0</v>
      </c>
      <c r="E48" s="11">
        <f t="shared" si="0"/>
        <v>0</v>
      </c>
      <c r="F48" s="11">
        <v>0</v>
      </c>
      <c r="G48" s="11">
        <v>0</v>
      </c>
      <c r="H48" s="11">
        <v>0</v>
      </c>
      <c r="I48" s="11">
        <v>0</v>
      </c>
      <c r="J48" s="730"/>
      <c r="K48" s="730"/>
      <c r="L48" s="704"/>
      <c r="M48" s="704"/>
      <c r="N48" s="341"/>
      <c r="O48" s="153"/>
    </row>
    <row r="49" spans="1:15" ht="15.75">
      <c r="A49" s="731" t="s">
        <v>231</v>
      </c>
      <c r="B49" s="114" t="s">
        <v>1</v>
      </c>
      <c r="C49" s="337" t="s">
        <v>230</v>
      </c>
      <c r="D49" s="101">
        <v>1</v>
      </c>
      <c r="E49" s="11">
        <f t="shared" si="0"/>
        <v>48000000</v>
      </c>
      <c r="F49" s="115">
        <v>48000000</v>
      </c>
      <c r="G49" s="11">
        <v>0</v>
      </c>
      <c r="H49" s="11">
        <v>0</v>
      </c>
      <c r="I49" s="11">
        <v>0</v>
      </c>
      <c r="J49" s="730">
        <v>45311</v>
      </c>
      <c r="K49" s="730">
        <v>45641</v>
      </c>
      <c r="L49" s="704">
        <f>D50/D49</f>
        <v>0</v>
      </c>
      <c r="M49" s="704">
        <f>E50/E49</f>
        <v>0</v>
      </c>
      <c r="N49" s="341" t="e">
        <f>L49*L49/M49</f>
        <v>#DIV/0!</v>
      </c>
      <c r="O49" s="153"/>
    </row>
    <row r="50" spans="1:15" ht="15.75">
      <c r="A50" s="732"/>
      <c r="B50" s="114" t="s">
        <v>0</v>
      </c>
      <c r="C50" s="338"/>
      <c r="D50" s="101">
        <v>0</v>
      </c>
      <c r="E50" s="11">
        <f t="shared" si="0"/>
        <v>0</v>
      </c>
      <c r="F50" s="115">
        <v>0</v>
      </c>
      <c r="G50" s="11">
        <v>0</v>
      </c>
      <c r="H50" s="11">
        <v>0</v>
      </c>
      <c r="I50" s="11">
        <v>0</v>
      </c>
      <c r="J50" s="730"/>
      <c r="K50" s="730"/>
      <c r="L50" s="704"/>
      <c r="M50" s="704"/>
      <c r="N50" s="341"/>
      <c r="O50" s="153"/>
    </row>
    <row r="51" spans="1:15" ht="25.5" customHeight="1">
      <c r="A51" s="731" t="s">
        <v>229</v>
      </c>
      <c r="B51" s="114" t="s">
        <v>1</v>
      </c>
      <c r="C51" s="337" t="s">
        <v>228</v>
      </c>
      <c r="D51" s="101">
        <v>40</v>
      </c>
      <c r="E51" s="11">
        <f t="shared" si="0"/>
        <v>306339254</v>
      </c>
      <c r="F51" s="11">
        <v>306339254</v>
      </c>
      <c r="G51" s="11">
        <v>0</v>
      </c>
      <c r="H51" s="11">
        <v>0</v>
      </c>
      <c r="I51" s="11">
        <v>0</v>
      </c>
      <c r="J51" s="730">
        <v>45311</v>
      </c>
      <c r="K51" s="730">
        <v>45641</v>
      </c>
      <c r="L51" s="704">
        <f>D52/D51</f>
        <v>0</v>
      </c>
      <c r="M51" s="704">
        <f>E52/E51</f>
        <v>0</v>
      </c>
      <c r="N51" s="705" t="e">
        <f>L51*L51/M51</f>
        <v>#DIV/0!</v>
      </c>
      <c r="O51" s="153"/>
    </row>
    <row r="52" spans="1:15" ht="25.5" customHeight="1">
      <c r="A52" s="732"/>
      <c r="B52" s="114" t="s">
        <v>0</v>
      </c>
      <c r="C52" s="338"/>
      <c r="D52" s="101">
        <v>0</v>
      </c>
      <c r="E52" s="11">
        <f t="shared" si="0"/>
        <v>0</v>
      </c>
      <c r="F52" s="11">
        <v>0</v>
      </c>
      <c r="G52" s="11">
        <v>0</v>
      </c>
      <c r="H52" s="11">
        <v>0</v>
      </c>
      <c r="I52" s="11">
        <v>0</v>
      </c>
      <c r="J52" s="730"/>
      <c r="K52" s="730"/>
      <c r="L52" s="704"/>
      <c r="M52" s="704"/>
      <c r="N52" s="705"/>
      <c r="O52" s="153"/>
    </row>
    <row r="53" spans="1:15" ht="15.75">
      <c r="A53" s="731" t="s">
        <v>227</v>
      </c>
      <c r="B53" s="114" t="s">
        <v>1</v>
      </c>
      <c r="C53" s="337" t="s">
        <v>226</v>
      </c>
      <c r="D53" s="101">
        <v>1</v>
      </c>
      <c r="E53" s="11">
        <f t="shared" si="0"/>
        <v>700000000</v>
      </c>
      <c r="F53" s="115">
        <v>700000000</v>
      </c>
      <c r="G53" s="11">
        <v>0</v>
      </c>
      <c r="H53" s="11">
        <v>0</v>
      </c>
      <c r="I53" s="11">
        <v>0</v>
      </c>
      <c r="J53" s="730">
        <v>45311</v>
      </c>
      <c r="K53" s="730">
        <v>45641</v>
      </c>
      <c r="L53" s="704">
        <f>D54/D53</f>
        <v>0</v>
      </c>
      <c r="M53" s="704">
        <f>E54/E53</f>
        <v>0</v>
      </c>
      <c r="N53" s="705" t="e">
        <f>L53*L53/M53</f>
        <v>#DIV/0!</v>
      </c>
      <c r="O53" s="153"/>
    </row>
    <row r="54" spans="1:15" ht="15.75">
      <c r="A54" s="732"/>
      <c r="B54" s="114" t="s">
        <v>0</v>
      </c>
      <c r="C54" s="338"/>
      <c r="D54" s="101">
        <v>0</v>
      </c>
      <c r="E54" s="11">
        <f t="shared" si="0"/>
        <v>0</v>
      </c>
      <c r="F54" s="115">
        <v>0</v>
      </c>
      <c r="G54" s="11">
        <v>0</v>
      </c>
      <c r="H54" s="11">
        <v>0</v>
      </c>
      <c r="I54" s="11">
        <v>0</v>
      </c>
      <c r="J54" s="730"/>
      <c r="K54" s="730"/>
      <c r="L54" s="704"/>
      <c r="M54" s="704"/>
      <c r="N54" s="705"/>
      <c r="O54" s="153"/>
    </row>
    <row r="55" spans="1:15" s="122" customFormat="1" ht="15.75">
      <c r="A55" s="735" t="s">
        <v>225</v>
      </c>
      <c r="B55" s="121" t="s">
        <v>1</v>
      </c>
      <c r="C55" s="337" t="s">
        <v>498</v>
      </c>
      <c r="D55" s="101">
        <v>1</v>
      </c>
      <c r="E55" s="11">
        <f t="shared" si="0"/>
        <v>5000000</v>
      </c>
      <c r="F55" s="11">
        <v>5000000</v>
      </c>
      <c r="G55" s="11">
        <v>0</v>
      </c>
      <c r="H55" s="11">
        <v>0</v>
      </c>
      <c r="I55" s="11">
        <v>0</v>
      </c>
      <c r="J55" s="730">
        <v>45311</v>
      </c>
      <c r="K55" s="730">
        <v>45641</v>
      </c>
      <c r="L55" s="737">
        <f>D56/D55</f>
        <v>0</v>
      </c>
      <c r="M55" s="737">
        <f>E56/E55</f>
        <v>0</v>
      </c>
      <c r="N55" s="741" t="e">
        <f>L55*L55/M55</f>
        <v>#DIV/0!</v>
      </c>
      <c r="O55" s="158"/>
    </row>
    <row r="56" spans="1:15" s="122" customFormat="1" ht="15.75">
      <c r="A56" s="736"/>
      <c r="B56" s="121" t="s">
        <v>0</v>
      </c>
      <c r="C56" s="338"/>
      <c r="D56" s="101">
        <v>0</v>
      </c>
      <c r="E56" s="11">
        <f t="shared" si="0"/>
        <v>0</v>
      </c>
      <c r="F56" s="11">
        <v>0</v>
      </c>
      <c r="G56" s="11">
        <v>0</v>
      </c>
      <c r="H56" s="11">
        <v>0</v>
      </c>
      <c r="I56" s="11">
        <v>0</v>
      </c>
      <c r="J56" s="730"/>
      <c r="K56" s="730"/>
      <c r="L56" s="738"/>
      <c r="M56" s="738"/>
      <c r="N56" s="742"/>
      <c r="O56" s="158"/>
    </row>
    <row r="57" spans="1:15" ht="25.5" customHeight="1">
      <c r="A57" s="335" t="s">
        <v>224</v>
      </c>
      <c r="B57" s="114" t="s">
        <v>1</v>
      </c>
      <c r="C57" s="337" t="s">
        <v>499</v>
      </c>
      <c r="D57" s="101">
        <v>5</v>
      </c>
      <c r="E57" s="11">
        <f t="shared" si="0"/>
        <v>65000000</v>
      </c>
      <c r="F57" s="115">
        <v>65000000</v>
      </c>
      <c r="G57" s="11">
        <v>0</v>
      </c>
      <c r="H57" s="11">
        <v>0</v>
      </c>
      <c r="I57" s="11">
        <v>0</v>
      </c>
      <c r="J57" s="730">
        <v>45311</v>
      </c>
      <c r="K57" s="730">
        <v>45641</v>
      </c>
      <c r="L57" s="733">
        <f>D58/D57</f>
        <v>0</v>
      </c>
      <c r="M57" s="733">
        <f>E58/E57</f>
        <v>0</v>
      </c>
      <c r="N57" s="739" t="e">
        <f>L57*L57/M57</f>
        <v>#DIV/0!</v>
      </c>
      <c r="O57" s="153"/>
    </row>
    <row r="58" spans="1:15" ht="25.5" customHeight="1">
      <c r="A58" s="336"/>
      <c r="B58" s="114" t="s">
        <v>0</v>
      </c>
      <c r="C58" s="338"/>
      <c r="D58" s="101">
        <v>0</v>
      </c>
      <c r="E58" s="11">
        <f t="shared" si="0"/>
        <v>0</v>
      </c>
      <c r="F58" s="115">
        <v>0</v>
      </c>
      <c r="G58" s="11">
        <v>0</v>
      </c>
      <c r="H58" s="11">
        <v>0</v>
      </c>
      <c r="I58" s="11">
        <v>0</v>
      </c>
      <c r="J58" s="730"/>
      <c r="K58" s="730"/>
      <c r="L58" s="734"/>
      <c r="M58" s="734"/>
      <c r="N58" s="740"/>
      <c r="O58" s="153"/>
    </row>
    <row r="59" spans="1:15" ht="24" customHeight="1">
      <c r="A59" s="731" t="s">
        <v>500</v>
      </c>
      <c r="B59" s="114" t="s">
        <v>1</v>
      </c>
      <c r="C59" s="337" t="s">
        <v>501</v>
      </c>
      <c r="D59" s="101">
        <v>4</v>
      </c>
      <c r="E59" s="11">
        <f t="shared" si="0"/>
        <v>40000000</v>
      </c>
      <c r="F59" s="115">
        <v>40000000</v>
      </c>
      <c r="G59" s="11">
        <v>0</v>
      </c>
      <c r="H59" s="11">
        <v>0</v>
      </c>
      <c r="I59" s="11">
        <v>0</v>
      </c>
      <c r="J59" s="730">
        <v>45311</v>
      </c>
      <c r="K59" s="730">
        <v>45641</v>
      </c>
      <c r="L59" s="704">
        <f>D60/D59</f>
        <v>0</v>
      </c>
      <c r="M59" s="704">
        <f>E60/E59</f>
        <v>0</v>
      </c>
      <c r="N59" s="341" t="e">
        <f>L59*L59/M59</f>
        <v>#DIV/0!</v>
      </c>
      <c r="O59" s="153"/>
    </row>
    <row r="60" spans="1:15" ht="24" customHeight="1">
      <c r="A60" s="732"/>
      <c r="B60" s="114" t="s">
        <v>0</v>
      </c>
      <c r="C60" s="338"/>
      <c r="D60" s="101">
        <v>0</v>
      </c>
      <c r="E60" s="11">
        <f t="shared" si="0"/>
        <v>0</v>
      </c>
      <c r="F60" s="115">
        <v>0</v>
      </c>
      <c r="G60" s="11">
        <v>0</v>
      </c>
      <c r="H60" s="11">
        <v>0</v>
      </c>
      <c r="I60" s="11">
        <v>0</v>
      </c>
      <c r="J60" s="730"/>
      <c r="K60" s="730"/>
      <c r="L60" s="704"/>
      <c r="M60" s="704"/>
      <c r="N60" s="341"/>
      <c r="O60" s="153"/>
    </row>
    <row r="61" spans="1:15" ht="15.75">
      <c r="A61" s="746" t="s">
        <v>6</v>
      </c>
      <c r="B61" s="114" t="s">
        <v>1</v>
      </c>
      <c r="C61" s="337"/>
      <c r="D61" s="30"/>
      <c r="E61" s="35">
        <f>E17+E19+E21+E23+E25+E27+E29+E31+E33+E35+E37+E39+E41+E43+E45+E47+E49+E51+E53+E55+E57+E59</f>
        <v>5146489254</v>
      </c>
      <c r="F61" s="35">
        <f t="shared" ref="F61:I62" si="1">F17+F19+F21+F23+F25+F27+F29+F31+F33+F35+F37+F39+F41+F43+F45+F47+F49+F51+F53+F55+F57+F59</f>
        <v>5146489254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1"/>
      <c r="K61" s="32"/>
      <c r="L61" s="32"/>
      <c r="M61" s="32"/>
      <c r="N61" s="33"/>
      <c r="O61" s="156"/>
    </row>
    <row r="62" spans="1:15" ht="15.75">
      <c r="A62" s="746"/>
      <c r="B62" s="114" t="s">
        <v>0</v>
      </c>
      <c r="C62" s="338"/>
      <c r="D62" s="30"/>
      <c r="E62" s="35">
        <f>E18+E20+E22+E24+E26+E28+E30+E32+E34+E36+E38+E40+E42+E44+E46+E48+E50+E52+E54+E56+E58+E60</f>
        <v>0</v>
      </c>
      <c r="F62" s="35">
        <f t="shared" si="1"/>
        <v>0</v>
      </c>
      <c r="G62" s="35">
        <f t="shared" si="1"/>
        <v>0</v>
      </c>
      <c r="H62" s="35">
        <f t="shared" si="1"/>
        <v>0</v>
      </c>
      <c r="I62" s="35">
        <f t="shared" si="1"/>
        <v>0</v>
      </c>
      <c r="J62" s="34"/>
      <c r="K62" s="32"/>
      <c r="L62" s="32"/>
      <c r="M62" s="32"/>
      <c r="N62" s="33"/>
      <c r="O62" s="156"/>
    </row>
    <row r="63" spans="1:15" ht="15.75">
      <c r="B63" s="9"/>
      <c r="E63" s="21"/>
      <c r="F63" s="146"/>
      <c r="G63" s="16"/>
      <c r="H63" s="16"/>
      <c r="I63" s="16"/>
      <c r="J63" s="8"/>
      <c r="K63" s="8"/>
      <c r="L63" s="20"/>
      <c r="M63" s="18"/>
      <c r="N63" s="19"/>
      <c r="O63" s="156"/>
    </row>
    <row r="64" spans="1:15" ht="15.75">
      <c r="A64" s="63" t="s">
        <v>5</v>
      </c>
      <c r="B64" s="381" t="s">
        <v>4</v>
      </c>
      <c r="C64" s="382"/>
      <c r="D64" s="383"/>
      <c r="E64" s="381" t="s">
        <v>3</v>
      </c>
      <c r="F64" s="382"/>
      <c r="G64" s="382"/>
      <c r="H64" s="383"/>
      <c r="I64" s="63"/>
      <c r="J64" s="384" t="s">
        <v>2</v>
      </c>
      <c r="K64" s="382"/>
      <c r="L64" s="382"/>
      <c r="M64" s="382"/>
      <c r="N64" s="383"/>
      <c r="O64" s="156"/>
    </row>
    <row r="65" spans="1:32" ht="32.25" customHeight="1">
      <c r="A65" s="743" t="s">
        <v>223</v>
      </c>
      <c r="B65" s="743" t="s">
        <v>222</v>
      </c>
      <c r="C65" s="744"/>
      <c r="D65" s="744"/>
      <c r="E65" s="743" t="s">
        <v>221</v>
      </c>
      <c r="F65" s="744"/>
      <c r="G65" s="744"/>
      <c r="H65" s="111" t="s">
        <v>1</v>
      </c>
      <c r="I65" s="112">
        <v>1</v>
      </c>
      <c r="J65" s="378" t="s">
        <v>364</v>
      </c>
      <c r="K65" s="379"/>
      <c r="L65" s="379"/>
      <c r="M65" s="379"/>
      <c r="N65" s="379"/>
      <c r="O65" s="156"/>
    </row>
    <row r="66" spans="1:32" ht="32.25" customHeight="1">
      <c r="A66" s="743"/>
      <c r="B66" s="744"/>
      <c r="C66" s="744"/>
      <c r="D66" s="744"/>
      <c r="E66" s="744"/>
      <c r="F66" s="744"/>
      <c r="G66" s="744"/>
      <c r="H66" s="111" t="s">
        <v>0</v>
      </c>
      <c r="I66" s="112">
        <v>0</v>
      </c>
      <c r="J66" s="379"/>
      <c r="K66" s="380"/>
      <c r="L66" s="380"/>
      <c r="M66" s="380"/>
      <c r="N66" s="379"/>
      <c r="O66" s="156"/>
    </row>
    <row r="67" spans="1:32" ht="43.5" customHeight="1">
      <c r="A67" s="743"/>
      <c r="B67" s="743" t="s">
        <v>220</v>
      </c>
      <c r="C67" s="744"/>
      <c r="D67" s="744"/>
      <c r="E67" s="743" t="s">
        <v>219</v>
      </c>
      <c r="F67" s="744"/>
      <c r="G67" s="744"/>
      <c r="H67" s="111" t="s">
        <v>1</v>
      </c>
      <c r="I67" s="110">
        <v>1</v>
      </c>
      <c r="J67" s="379"/>
      <c r="K67" s="380"/>
      <c r="L67" s="380"/>
      <c r="M67" s="380"/>
      <c r="N67" s="379"/>
      <c r="O67" s="156"/>
    </row>
    <row r="68" spans="1:32" ht="43.5" customHeight="1">
      <c r="A68" s="743"/>
      <c r="B68" s="744"/>
      <c r="C68" s="744"/>
      <c r="D68" s="744"/>
      <c r="E68" s="744"/>
      <c r="F68" s="744"/>
      <c r="G68" s="744"/>
      <c r="H68" s="111" t="s">
        <v>0</v>
      </c>
      <c r="I68" s="110">
        <v>0</v>
      </c>
      <c r="J68" s="379"/>
      <c r="K68" s="380"/>
      <c r="L68" s="380"/>
      <c r="M68" s="380"/>
      <c r="N68" s="379"/>
      <c r="O68" s="156"/>
    </row>
    <row r="69" spans="1:32" ht="46.5" customHeight="1">
      <c r="A69" s="743"/>
      <c r="B69" s="743" t="s">
        <v>218</v>
      </c>
      <c r="C69" s="744"/>
      <c r="D69" s="744"/>
      <c r="E69" s="743" t="s">
        <v>217</v>
      </c>
      <c r="F69" s="744"/>
      <c r="G69" s="744"/>
      <c r="H69" s="111" t="s">
        <v>1</v>
      </c>
      <c r="I69" s="110">
        <v>1</v>
      </c>
      <c r="J69" s="379"/>
      <c r="K69" s="380"/>
      <c r="L69" s="380"/>
      <c r="M69" s="380"/>
      <c r="N69" s="379"/>
      <c r="O69" s="156"/>
    </row>
    <row r="70" spans="1:32" ht="46.5" customHeight="1">
      <c r="A70" s="743"/>
      <c r="B70" s="744"/>
      <c r="C70" s="744"/>
      <c r="D70" s="744"/>
      <c r="E70" s="744"/>
      <c r="F70" s="744"/>
      <c r="G70" s="744"/>
      <c r="H70" s="111" t="s">
        <v>0</v>
      </c>
      <c r="I70" s="110">
        <v>0</v>
      </c>
      <c r="J70" s="379"/>
      <c r="K70" s="380"/>
      <c r="L70" s="380"/>
      <c r="M70" s="380"/>
      <c r="N70" s="379"/>
      <c r="O70" s="156"/>
    </row>
    <row r="71" spans="1:32" ht="51" customHeight="1">
      <c r="A71" s="743"/>
      <c r="B71" s="745" t="s">
        <v>216</v>
      </c>
      <c r="C71" s="745"/>
      <c r="D71" s="745"/>
      <c r="E71" s="743" t="s">
        <v>215</v>
      </c>
      <c r="F71" s="744"/>
      <c r="G71" s="744"/>
      <c r="H71" s="111" t="s">
        <v>1</v>
      </c>
      <c r="I71" s="110">
        <v>1</v>
      </c>
      <c r="J71" s="379"/>
      <c r="K71" s="380"/>
      <c r="L71" s="380"/>
      <c r="M71" s="380"/>
      <c r="N71" s="379"/>
      <c r="O71" s="156"/>
    </row>
    <row r="72" spans="1:32" ht="33.75" customHeight="1">
      <c r="A72" s="743"/>
      <c r="B72" s="745"/>
      <c r="C72" s="745"/>
      <c r="D72" s="745"/>
      <c r="E72" s="744"/>
      <c r="F72" s="744"/>
      <c r="G72" s="744"/>
      <c r="H72" s="111" t="s">
        <v>0</v>
      </c>
      <c r="I72" s="110">
        <v>0</v>
      </c>
      <c r="J72" s="379"/>
      <c r="K72" s="380"/>
      <c r="L72" s="380"/>
      <c r="M72" s="380"/>
      <c r="N72" s="379"/>
      <c r="O72" s="156"/>
    </row>
    <row r="73" spans="1:32" ht="51" customHeight="1">
      <c r="A73" s="743"/>
      <c r="B73" s="743" t="s">
        <v>214</v>
      </c>
      <c r="C73" s="743"/>
      <c r="D73" s="743"/>
      <c r="E73" s="743" t="s">
        <v>213</v>
      </c>
      <c r="F73" s="744"/>
      <c r="G73" s="744"/>
      <c r="H73" s="111" t="s">
        <v>1</v>
      </c>
      <c r="I73" s="110">
        <v>1</v>
      </c>
      <c r="J73" s="379"/>
      <c r="K73" s="380"/>
      <c r="L73" s="380"/>
      <c r="M73" s="380"/>
      <c r="N73" s="379"/>
      <c r="O73" s="156"/>
    </row>
    <row r="74" spans="1:32" ht="33.75" customHeight="1">
      <c r="A74" s="743"/>
      <c r="B74" s="743"/>
      <c r="C74" s="743"/>
      <c r="D74" s="743"/>
      <c r="E74" s="744"/>
      <c r="F74" s="744"/>
      <c r="G74" s="744"/>
      <c r="H74" s="111" t="s">
        <v>0</v>
      </c>
      <c r="I74" s="110">
        <v>0</v>
      </c>
      <c r="J74" s="379"/>
      <c r="K74" s="380"/>
      <c r="L74" s="380"/>
      <c r="M74" s="380"/>
      <c r="N74" s="379"/>
      <c r="O74" s="156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</row>
    <row r="75" spans="1:32" ht="36" customHeight="1">
      <c r="A75" s="745" t="s">
        <v>212</v>
      </c>
      <c r="B75" s="743" t="s">
        <v>211</v>
      </c>
      <c r="C75" s="743"/>
      <c r="D75" s="743"/>
      <c r="E75" s="743" t="s">
        <v>210</v>
      </c>
      <c r="F75" s="744"/>
      <c r="G75" s="744"/>
      <c r="H75" s="111" t="s">
        <v>1</v>
      </c>
      <c r="I75" s="110">
        <v>1</v>
      </c>
      <c r="J75" s="379"/>
      <c r="K75" s="380"/>
      <c r="L75" s="380"/>
      <c r="M75" s="380"/>
      <c r="N75" s="379"/>
      <c r="O75" s="156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</row>
    <row r="76" spans="1:32" ht="36" customHeight="1">
      <c r="A76" s="745"/>
      <c r="B76" s="743"/>
      <c r="C76" s="743"/>
      <c r="D76" s="743"/>
      <c r="E76" s="744"/>
      <c r="F76" s="744"/>
      <c r="G76" s="744"/>
      <c r="H76" s="111" t="s">
        <v>0</v>
      </c>
      <c r="I76" s="110">
        <v>0</v>
      </c>
      <c r="J76" s="379"/>
      <c r="K76" s="380"/>
      <c r="L76" s="380"/>
      <c r="M76" s="380"/>
      <c r="N76" s="379"/>
      <c r="O76" s="156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</row>
    <row r="77" spans="1:32" ht="51" customHeight="1">
      <c r="A77" s="745"/>
      <c r="B77" s="743" t="s">
        <v>209</v>
      </c>
      <c r="C77" s="743"/>
      <c r="D77" s="743"/>
      <c r="E77" s="743" t="s">
        <v>204</v>
      </c>
      <c r="F77" s="744"/>
      <c r="G77" s="744"/>
      <c r="H77" s="111" t="s">
        <v>1</v>
      </c>
      <c r="I77" s="110">
        <v>1</v>
      </c>
      <c r="J77" s="379"/>
      <c r="K77" s="380"/>
      <c r="L77" s="380"/>
      <c r="M77" s="380"/>
      <c r="N77" s="379"/>
      <c r="O77" s="156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</row>
    <row r="78" spans="1:32" ht="51" customHeight="1">
      <c r="A78" s="745"/>
      <c r="B78" s="743"/>
      <c r="C78" s="743"/>
      <c r="D78" s="743"/>
      <c r="E78" s="744"/>
      <c r="F78" s="744"/>
      <c r="G78" s="744"/>
      <c r="H78" s="111" t="s">
        <v>0</v>
      </c>
      <c r="I78" s="110">
        <v>0</v>
      </c>
      <c r="J78" s="379"/>
      <c r="K78" s="380"/>
      <c r="L78" s="380"/>
      <c r="M78" s="380"/>
      <c r="N78" s="379"/>
      <c r="O78" s="156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</row>
    <row r="79" spans="1:32" ht="71.25" customHeight="1">
      <c r="A79" s="743" t="s">
        <v>208</v>
      </c>
      <c r="B79" s="743" t="s">
        <v>207</v>
      </c>
      <c r="C79" s="743"/>
      <c r="D79" s="743"/>
      <c r="E79" s="743" t="s">
        <v>204</v>
      </c>
      <c r="F79" s="744"/>
      <c r="G79" s="744"/>
      <c r="H79" s="111" t="s">
        <v>1</v>
      </c>
      <c r="I79" s="110">
        <v>1</v>
      </c>
      <c r="J79" s="379"/>
      <c r="K79" s="380"/>
      <c r="L79" s="380"/>
      <c r="M79" s="380"/>
      <c r="N79" s="379"/>
      <c r="O79" s="156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</row>
    <row r="80" spans="1:32" ht="71.25" customHeight="1">
      <c r="A80" s="744"/>
      <c r="B80" s="743"/>
      <c r="C80" s="743"/>
      <c r="D80" s="743"/>
      <c r="E80" s="744"/>
      <c r="F80" s="744"/>
      <c r="G80" s="744"/>
      <c r="H80" s="111" t="s">
        <v>0</v>
      </c>
      <c r="I80" s="110">
        <v>0</v>
      </c>
      <c r="J80" s="379"/>
      <c r="K80" s="380"/>
      <c r="L80" s="380"/>
      <c r="M80" s="380"/>
      <c r="N80" s="379"/>
      <c r="O80" s="156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</row>
    <row r="81" spans="1:32" ht="90" customHeight="1">
      <c r="A81" s="743" t="s">
        <v>206</v>
      </c>
      <c r="B81" s="745" t="s">
        <v>205</v>
      </c>
      <c r="C81" s="744"/>
      <c r="D81" s="744"/>
      <c r="E81" s="743" t="s">
        <v>204</v>
      </c>
      <c r="F81" s="744"/>
      <c r="G81" s="744"/>
      <c r="H81" s="111" t="s">
        <v>1</v>
      </c>
      <c r="I81" s="110">
        <v>1</v>
      </c>
      <c r="J81" s="379"/>
      <c r="K81" s="380"/>
      <c r="L81" s="380"/>
      <c r="M81" s="380"/>
      <c r="N81" s="379"/>
      <c r="O81" s="156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</row>
    <row r="82" spans="1:32" ht="90" customHeight="1">
      <c r="A82" s="744"/>
      <c r="B82" s="744"/>
      <c r="C82" s="744"/>
      <c r="D82" s="744"/>
      <c r="E82" s="744"/>
      <c r="F82" s="744"/>
      <c r="G82" s="744"/>
      <c r="H82" s="111" t="s">
        <v>0</v>
      </c>
      <c r="I82" s="110">
        <v>0</v>
      </c>
      <c r="J82" s="379"/>
      <c r="K82" s="380"/>
      <c r="L82" s="380"/>
      <c r="M82" s="380"/>
      <c r="N82" s="379"/>
      <c r="O82" s="156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</row>
    <row r="83" spans="1:32" ht="50.25" customHeight="1">
      <c r="A83" s="745" t="s">
        <v>203</v>
      </c>
      <c r="B83" s="745" t="s">
        <v>202</v>
      </c>
      <c r="C83" s="744"/>
      <c r="D83" s="744"/>
      <c r="E83" s="743" t="s">
        <v>34</v>
      </c>
      <c r="F83" s="744"/>
      <c r="G83" s="744"/>
      <c r="H83" s="111" t="s">
        <v>1</v>
      </c>
      <c r="I83" s="110">
        <v>1</v>
      </c>
      <c r="J83" s="379"/>
      <c r="K83" s="380"/>
      <c r="L83" s="380"/>
      <c r="M83" s="380"/>
      <c r="N83" s="379"/>
      <c r="O83" s="156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</row>
    <row r="84" spans="1:32" ht="50.25" customHeight="1">
      <c r="A84" s="744"/>
      <c r="B84" s="744"/>
      <c r="C84" s="744"/>
      <c r="D84" s="744"/>
      <c r="E84" s="744"/>
      <c r="F84" s="744"/>
      <c r="G84" s="744"/>
      <c r="H84" s="111" t="s">
        <v>0</v>
      </c>
      <c r="I84" s="110">
        <v>0</v>
      </c>
      <c r="J84" s="379"/>
      <c r="K84" s="380"/>
      <c r="L84" s="380"/>
      <c r="M84" s="380"/>
      <c r="N84" s="379"/>
      <c r="O84" s="156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</row>
    <row r="85" spans="1:32" ht="32.25" customHeight="1">
      <c r="A85" s="743" t="s">
        <v>195</v>
      </c>
      <c r="B85" s="745" t="s">
        <v>201</v>
      </c>
      <c r="C85" s="744"/>
      <c r="D85" s="744"/>
      <c r="E85" s="743" t="s">
        <v>200</v>
      </c>
      <c r="F85" s="744"/>
      <c r="G85" s="744"/>
      <c r="H85" s="111" t="s">
        <v>1</v>
      </c>
      <c r="I85" s="113">
        <v>1</v>
      </c>
      <c r="J85" s="379"/>
      <c r="K85" s="380"/>
      <c r="L85" s="380"/>
      <c r="M85" s="380"/>
      <c r="N85" s="379"/>
      <c r="O85" s="156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</row>
    <row r="86" spans="1:32" ht="32.25" customHeight="1">
      <c r="A86" s="744"/>
      <c r="B86" s="744"/>
      <c r="C86" s="744"/>
      <c r="D86" s="744"/>
      <c r="E86" s="744"/>
      <c r="F86" s="744"/>
      <c r="G86" s="744"/>
      <c r="H86" s="111" t="s">
        <v>0</v>
      </c>
      <c r="I86" s="113">
        <v>0</v>
      </c>
      <c r="J86" s="379"/>
      <c r="K86" s="380"/>
      <c r="L86" s="380"/>
      <c r="M86" s="380"/>
      <c r="N86" s="379"/>
      <c r="O86" s="156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</row>
    <row r="87" spans="1:32" ht="50.25" customHeight="1">
      <c r="A87" s="743" t="s">
        <v>199</v>
      </c>
      <c r="B87" s="745" t="s">
        <v>198</v>
      </c>
      <c r="C87" s="744"/>
      <c r="D87" s="744"/>
      <c r="E87" s="743" t="s">
        <v>197</v>
      </c>
      <c r="F87" s="744"/>
      <c r="G87" s="744"/>
      <c r="H87" s="111" t="s">
        <v>1</v>
      </c>
      <c r="I87" s="113">
        <v>1</v>
      </c>
      <c r="J87" s="379"/>
      <c r="K87" s="380"/>
      <c r="L87" s="380"/>
      <c r="M87" s="380"/>
      <c r="N87" s="379"/>
      <c r="O87" s="156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</row>
    <row r="88" spans="1:32" ht="50.25" customHeight="1">
      <c r="A88" s="744"/>
      <c r="B88" s="744"/>
      <c r="C88" s="744"/>
      <c r="D88" s="744"/>
      <c r="E88" s="744"/>
      <c r="F88" s="744"/>
      <c r="G88" s="744"/>
      <c r="H88" s="111" t="s">
        <v>0</v>
      </c>
      <c r="I88" s="113">
        <v>0</v>
      </c>
      <c r="J88" s="379"/>
      <c r="K88" s="380"/>
      <c r="L88" s="380"/>
      <c r="M88" s="380"/>
      <c r="N88" s="379"/>
      <c r="O88" s="156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</row>
    <row r="89" spans="1:32" ht="51" customHeight="1">
      <c r="A89" s="743" t="s">
        <v>195</v>
      </c>
      <c r="B89" s="745" t="s">
        <v>196</v>
      </c>
      <c r="C89" s="744"/>
      <c r="D89" s="744"/>
      <c r="E89" s="743" t="s">
        <v>193</v>
      </c>
      <c r="F89" s="744"/>
      <c r="G89" s="744"/>
      <c r="H89" s="111" t="s">
        <v>1</v>
      </c>
      <c r="I89" s="112">
        <v>1</v>
      </c>
      <c r="J89" s="379"/>
      <c r="K89" s="380"/>
      <c r="L89" s="380"/>
      <c r="M89" s="380"/>
      <c r="N89" s="379"/>
      <c r="O89" s="156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</row>
    <row r="90" spans="1:32" ht="51" customHeight="1">
      <c r="A90" s="744"/>
      <c r="B90" s="744"/>
      <c r="C90" s="744"/>
      <c r="D90" s="744"/>
      <c r="E90" s="744"/>
      <c r="F90" s="744"/>
      <c r="G90" s="744"/>
      <c r="H90" s="111" t="s">
        <v>0</v>
      </c>
      <c r="I90" s="112">
        <v>0</v>
      </c>
      <c r="J90" s="379"/>
      <c r="K90" s="380"/>
      <c r="L90" s="380"/>
      <c r="M90" s="380"/>
      <c r="N90" s="379"/>
      <c r="O90" s="156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</row>
    <row r="91" spans="1:32" ht="72.75" customHeight="1">
      <c r="A91" s="743" t="s">
        <v>195</v>
      </c>
      <c r="B91" s="745" t="s">
        <v>194</v>
      </c>
      <c r="C91" s="744"/>
      <c r="D91" s="744"/>
      <c r="E91" s="743" t="s">
        <v>193</v>
      </c>
      <c r="F91" s="744"/>
      <c r="G91" s="744"/>
      <c r="H91" s="111" t="s">
        <v>1</v>
      </c>
      <c r="I91" s="112">
        <v>1</v>
      </c>
      <c r="J91" s="379"/>
      <c r="K91" s="380"/>
      <c r="L91" s="380"/>
      <c r="M91" s="380"/>
      <c r="N91" s="379"/>
      <c r="O91" s="156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</row>
    <row r="92" spans="1:32" ht="72.75" customHeight="1">
      <c r="A92" s="744"/>
      <c r="B92" s="744"/>
      <c r="C92" s="744"/>
      <c r="D92" s="744"/>
      <c r="E92" s="744"/>
      <c r="F92" s="744"/>
      <c r="G92" s="744"/>
      <c r="H92" s="111" t="s">
        <v>0</v>
      </c>
      <c r="I92" s="112">
        <v>0</v>
      </c>
      <c r="J92" s="379"/>
      <c r="K92" s="380"/>
      <c r="L92" s="380"/>
      <c r="M92" s="380"/>
      <c r="N92" s="379"/>
      <c r="O92" s="156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</row>
    <row r="93" spans="1:32" ht="51" customHeight="1">
      <c r="A93" s="743" t="s">
        <v>192</v>
      </c>
      <c r="B93" s="745" t="s">
        <v>191</v>
      </c>
      <c r="C93" s="744"/>
      <c r="D93" s="744"/>
      <c r="E93" s="743" t="s">
        <v>190</v>
      </c>
      <c r="F93" s="744"/>
      <c r="G93" s="744"/>
      <c r="H93" s="111" t="s">
        <v>1</v>
      </c>
      <c r="I93" s="112">
        <v>60</v>
      </c>
      <c r="J93" s="379"/>
      <c r="K93" s="380"/>
      <c r="L93" s="380"/>
      <c r="M93" s="380"/>
      <c r="N93" s="379"/>
      <c r="O93" s="156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</row>
    <row r="94" spans="1:32" ht="51" customHeight="1">
      <c r="A94" s="744"/>
      <c r="B94" s="744"/>
      <c r="C94" s="744"/>
      <c r="D94" s="744"/>
      <c r="E94" s="744"/>
      <c r="F94" s="744"/>
      <c r="G94" s="744"/>
      <c r="H94" s="111" t="s">
        <v>0</v>
      </c>
      <c r="I94" s="112">
        <v>0</v>
      </c>
      <c r="J94" s="379"/>
      <c r="K94" s="380"/>
      <c r="L94" s="380"/>
      <c r="M94" s="380"/>
      <c r="N94" s="379"/>
      <c r="O94" s="156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</row>
    <row r="95" spans="1:32" ht="59.25" customHeight="1">
      <c r="A95" s="743" t="s">
        <v>188</v>
      </c>
      <c r="B95" s="745" t="s">
        <v>189</v>
      </c>
      <c r="C95" s="744"/>
      <c r="D95" s="744"/>
      <c r="E95" s="743" t="s">
        <v>34</v>
      </c>
      <c r="F95" s="744"/>
      <c r="G95" s="744"/>
      <c r="H95" s="111" t="s">
        <v>1</v>
      </c>
      <c r="I95" s="112">
        <v>1</v>
      </c>
      <c r="J95" s="379"/>
      <c r="K95" s="380"/>
      <c r="L95" s="380"/>
      <c r="M95" s="380"/>
      <c r="N95" s="379"/>
      <c r="O95" s="156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</row>
    <row r="96" spans="1:32" ht="59.25" customHeight="1">
      <c r="A96" s="744"/>
      <c r="B96" s="744"/>
      <c r="C96" s="744"/>
      <c r="D96" s="744"/>
      <c r="E96" s="744"/>
      <c r="F96" s="744"/>
      <c r="G96" s="744"/>
      <c r="H96" s="111" t="s">
        <v>0</v>
      </c>
      <c r="I96" s="112">
        <v>0</v>
      </c>
      <c r="J96" s="379"/>
      <c r="K96" s="380"/>
      <c r="L96" s="380"/>
      <c r="M96" s="380"/>
      <c r="N96" s="379"/>
      <c r="O96" s="156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</row>
    <row r="97" spans="1:32" ht="51" customHeight="1">
      <c r="A97" s="743" t="s">
        <v>188</v>
      </c>
      <c r="B97" s="743" t="s">
        <v>187</v>
      </c>
      <c r="C97" s="744"/>
      <c r="D97" s="744"/>
      <c r="E97" s="743" t="s">
        <v>34</v>
      </c>
      <c r="F97" s="744"/>
      <c r="G97" s="744"/>
      <c r="H97" s="111" t="s">
        <v>1</v>
      </c>
      <c r="I97" s="110">
        <v>1</v>
      </c>
      <c r="J97" s="379"/>
      <c r="K97" s="380"/>
      <c r="L97" s="380"/>
      <c r="M97" s="380"/>
      <c r="N97" s="379"/>
      <c r="O97" s="156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</row>
    <row r="98" spans="1:32" ht="51" customHeight="1">
      <c r="A98" s="744"/>
      <c r="B98" s="744"/>
      <c r="C98" s="744"/>
      <c r="D98" s="744"/>
      <c r="E98" s="744"/>
      <c r="F98" s="744"/>
      <c r="G98" s="744"/>
      <c r="H98" s="111" t="s">
        <v>0</v>
      </c>
      <c r="I98" s="110">
        <v>0</v>
      </c>
      <c r="J98" s="379"/>
      <c r="K98" s="380"/>
      <c r="L98" s="380"/>
      <c r="M98" s="380"/>
      <c r="N98" s="379"/>
      <c r="O98" s="156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</row>
    <row r="99" spans="1:32" ht="45" customHeight="1">
      <c r="A99" s="551" t="s">
        <v>541</v>
      </c>
      <c r="B99" s="551"/>
      <c r="C99" s="551"/>
      <c r="D99" s="551"/>
      <c r="E99" s="551"/>
      <c r="F99" s="551"/>
      <c r="G99" s="551"/>
      <c r="H99" s="551"/>
      <c r="I99" s="551"/>
      <c r="J99" s="551"/>
      <c r="K99" s="551"/>
      <c r="L99" s="551"/>
      <c r="M99" s="551"/>
      <c r="N99" s="551"/>
      <c r="O99" s="157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</row>
    <row r="100" spans="1:32" ht="15.75"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</row>
    <row r="101" spans="1:32" ht="15.75"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</row>
    <row r="102" spans="1:32" ht="15.75"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</row>
    <row r="103" spans="1:32" ht="15.75"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</row>
    <row r="104" spans="1:32" ht="15.75"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</row>
    <row r="105" spans="1:32" ht="15.75"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</row>
    <row r="106" spans="1:32" ht="15.75"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</row>
  </sheetData>
  <mergeCells count="241">
    <mergeCell ref="M25:M26"/>
    <mergeCell ref="L27:L28"/>
    <mergeCell ref="M27:M28"/>
    <mergeCell ref="N27:N28"/>
    <mergeCell ref="K27:K28"/>
    <mergeCell ref="L29:L30"/>
    <mergeCell ref="N35:N36"/>
    <mergeCell ref="L37:L38"/>
    <mergeCell ref="M37:M38"/>
    <mergeCell ref="N37:N38"/>
    <mergeCell ref="L35:L36"/>
    <mergeCell ref="L25:L26"/>
    <mergeCell ref="L33:L34"/>
    <mergeCell ref="M29:M30"/>
    <mergeCell ref="L31:L32"/>
    <mergeCell ref="N31:N32"/>
    <mergeCell ref="N33:N34"/>
    <mergeCell ref="J29:J30"/>
    <mergeCell ref="M31:M32"/>
    <mergeCell ref="K29:K30"/>
    <mergeCell ref="J27:J28"/>
    <mergeCell ref="K47:K48"/>
    <mergeCell ref="K41:K42"/>
    <mergeCell ref="L39:L40"/>
    <mergeCell ref="L43:L44"/>
    <mergeCell ref="L45:L46"/>
    <mergeCell ref="M47:M48"/>
    <mergeCell ref="L41:L42"/>
    <mergeCell ref="M39:M40"/>
    <mergeCell ref="M43:M44"/>
    <mergeCell ref="E71:G72"/>
    <mergeCell ref="B73:D74"/>
    <mergeCell ref="E73:G74"/>
    <mergeCell ref="C37:C38"/>
    <mergeCell ref="J37:J38"/>
    <mergeCell ref="J33:J34"/>
    <mergeCell ref="K31:K32"/>
    <mergeCell ref="C39:C40"/>
    <mergeCell ref="A41:A42"/>
    <mergeCell ref="C43:C44"/>
    <mergeCell ref="A45:A46"/>
    <mergeCell ref="C45:C46"/>
    <mergeCell ref="A47:A48"/>
    <mergeCell ref="C47:C48"/>
    <mergeCell ref="C41:C42"/>
    <mergeCell ref="A43:A44"/>
    <mergeCell ref="J43:J44"/>
    <mergeCell ref="J45:J46"/>
    <mergeCell ref="K59:K60"/>
    <mergeCell ref="J35:J36"/>
    <mergeCell ref="A31:A32"/>
    <mergeCell ref="A91:A92"/>
    <mergeCell ref="B91:D92"/>
    <mergeCell ref="E91:G92"/>
    <mergeCell ref="A25:A26"/>
    <mergeCell ref="C25:C26"/>
    <mergeCell ref="B64:D64"/>
    <mergeCell ref="E64:H64"/>
    <mergeCell ref="E67:G68"/>
    <mergeCell ref="B69:D70"/>
    <mergeCell ref="E69:G70"/>
    <mergeCell ref="A37:A38"/>
    <mergeCell ref="C31:C32"/>
    <mergeCell ref="E77:G78"/>
    <mergeCell ref="B67:D68"/>
    <mergeCell ref="B75:D76"/>
    <mergeCell ref="E75:G76"/>
    <mergeCell ref="B77:D78"/>
    <mergeCell ref="A89:A90"/>
    <mergeCell ref="B89:D90"/>
    <mergeCell ref="E89:G90"/>
    <mergeCell ref="A83:A84"/>
    <mergeCell ref="B83:D84"/>
    <mergeCell ref="A65:A74"/>
    <mergeCell ref="B71:D72"/>
    <mergeCell ref="A93:A94"/>
    <mergeCell ref="B93:D94"/>
    <mergeCell ref="E93:G94"/>
    <mergeCell ref="N39:N40"/>
    <mergeCell ref="A39:A40"/>
    <mergeCell ref="A87:A88"/>
    <mergeCell ref="B87:D88"/>
    <mergeCell ref="E87:G88"/>
    <mergeCell ref="A79:A80"/>
    <mergeCell ref="B79:D80"/>
    <mergeCell ref="E79:G80"/>
    <mergeCell ref="A81:A82"/>
    <mergeCell ref="E83:G84"/>
    <mergeCell ref="A85:A86"/>
    <mergeCell ref="B85:D86"/>
    <mergeCell ref="E85:G86"/>
    <mergeCell ref="J64:N64"/>
    <mergeCell ref="B65:D66"/>
    <mergeCell ref="E65:G66"/>
    <mergeCell ref="J65:N98"/>
    <mergeCell ref="C61:C62"/>
    <mergeCell ref="A75:A78"/>
    <mergeCell ref="M59:M60"/>
    <mergeCell ref="N47:N48"/>
    <mergeCell ref="A99:N99"/>
    <mergeCell ref="A95:A96"/>
    <mergeCell ref="B95:D96"/>
    <mergeCell ref="E95:G96"/>
    <mergeCell ref="A97:A98"/>
    <mergeCell ref="B97:D98"/>
    <mergeCell ref="E97:G98"/>
    <mergeCell ref="A61:A62"/>
    <mergeCell ref="A49:A50"/>
    <mergeCell ref="C49:C50"/>
    <mergeCell ref="A51:A52"/>
    <mergeCell ref="C51:C52"/>
    <mergeCell ref="B81:D82"/>
    <mergeCell ref="E81:G82"/>
    <mergeCell ref="J49:J50"/>
    <mergeCell ref="K49:K50"/>
    <mergeCell ref="L49:L50"/>
    <mergeCell ref="M49:M50"/>
    <mergeCell ref="K51:K52"/>
    <mergeCell ref="L51:L52"/>
    <mergeCell ref="M51:M52"/>
    <mergeCell ref="A59:A60"/>
    <mergeCell ref="C59:C60"/>
    <mergeCell ref="L59:L60"/>
    <mergeCell ref="N49:N50"/>
    <mergeCell ref="L47:L48"/>
    <mergeCell ref="N51:N52"/>
    <mergeCell ref="J47:J48"/>
    <mergeCell ref="J51:J52"/>
    <mergeCell ref="M57:M58"/>
    <mergeCell ref="N57:N58"/>
    <mergeCell ref="N53:N54"/>
    <mergeCell ref="K57:K58"/>
    <mergeCell ref="N55:N56"/>
    <mergeCell ref="K55:K56"/>
    <mergeCell ref="M55:M56"/>
    <mergeCell ref="N59:N60"/>
    <mergeCell ref="J59:J60"/>
    <mergeCell ref="A53:A54"/>
    <mergeCell ref="C53:C54"/>
    <mergeCell ref="L53:L54"/>
    <mergeCell ref="M53:M54"/>
    <mergeCell ref="A57:A58"/>
    <mergeCell ref="K53:K54"/>
    <mergeCell ref="J55:J56"/>
    <mergeCell ref="J53:J54"/>
    <mergeCell ref="L57:L58"/>
    <mergeCell ref="C57:C58"/>
    <mergeCell ref="A55:A56"/>
    <mergeCell ref="C55:C56"/>
    <mergeCell ref="J57:J58"/>
    <mergeCell ref="L55:L56"/>
    <mergeCell ref="N23:N24"/>
    <mergeCell ref="N45:N46"/>
    <mergeCell ref="N43:N44"/>
    <mergeCell ref="N25:N26"/>
    <mergeCell ref="N29:N30"/>
    <mergeCell ref="A23:A24"/>
    <mergeCell ref="C23:C24"/>
    <mergeCell ref="J23:J24"/>
    <mergeCell ref="K23:K24"/>
    <mergeCell ref="L23:L24"/>
    <mergeCell ref="M23:M24"/>
    <mergeCell ref="K43:K44"/>
    <mergeCell ref="K45:K46"/>
    <mergeCell ref="M45:M46"/>
    <mergeCell ref="M41:M42"/>
    <mergeCell ref="J39:J40"/>
    <mergeCell ref="K39:K40"/>
    <mergeCell ref="K33:K34"/>
    <mergeCell ref="J25:J26"/>
    <mergeCell ref="K25:K26"/>
    <mergeCell ref="A29:A30"/>
    <mergeCell ref="C29:C30"/>
    <mergeCell ref="C27:C28"/>
    <mergeCell ref="A27:A28"/>
    <mergeCell ref="K37:K38"/>
    <mergeCell ref="J41:J42"/>
    <mergeCell ref="A35:A36"/>
    <mergeCell ref="C35:C36"/>
    <mergeCell ref="N19:N20"/>
    <mergeCell ref="A21:A22"/>
    <mergeCell ref="C21:C22"/>
    <mergeCell ref="J21:J22"/>
    <mergeCell ref="K21:K22"/>
    <mergeCell ref="L21:L22"/>
    <mergeCell ref="M21:M22"/>
    <mergeCell ref="N21:N22"/>
    <mergeCell ref="A19:A20"/>
    <mergeCell ref="C19:C20"/>
    <mergeCell ref="J19:J20"/>
    <mergeCell ref="K19:K20"/>
    <mergeCell ref="L19:L20"/>
    <mergeCell ref="M19:M20"/>
    <mergeCell ref="K35:K36"/>
    <mergeCell ref="J31:J32"/>
    <mergeCell ref="M33:M34"/>
    <mergeCell ref="A33:A34"/>
    <mergeCell ref="C33:C34"/>
    <mergeCell ref="M35:M36"/>
    <mergeCell ref="L15:L16"/>
    <mergeCell ref="M15:M16"/>
    <mergeCell ref="N15:N16"/>
    <mergeCell ref="A14:A16"/>
    <mergeCell ref="B14:B16"/>
    <mergeCell ref="C14:C16"/>
    <mergeCell ref="D14:D16"/>
    <mergeCell ref="E14:E16"/>
    <mergeCell ref="F14:I15"/>
    <mergeCell ref="A6:N6"/>
    <mergeCell ref="B7:N7"/>
    <mergeCell ref="B8:F8"/>
    <mergeCell ref="G8:I13"/>
    <mergeCell ref="J8:N8"/>
    <mergeCell ref="B12:F12"/>
    <mergeCell ref="K12:M12"/>
    <mergeCell ref="B13:F13"/>
    <mergeCell ref="K13:M13"/>
    <mergeCell ref="N17:N18"/>
    <mergeCell ref="A17:A18"/>
    <mergeCell ref="C17:C18"/>
    <mergeCell ref="J17:J18"/>
    <mergeCell ref="K17:K18"/>
    <mergeCell ref="L17:L18"/>
    <mergeCell ref="M17:M18"/>
    <mergeCell ref="A1:A4"/>
    <mergeCell ref="B1:H2"/>
    <mergeCell ref="I1:L1"/>
    <mergeCell ref="M1:N4"/>
    <mergeCell ref="I2:L2"/>
    <mergeCell ref="B3:H4"/>
    <mergeCell ref="I3:L3"/>
    <mergeCell ref="I4:L4"/>
    <mergeCell ref="J14:K15"/>
    <mergeCell ref="L14:N14"/>
    <mergeCell ref="B9:F9"/>
    <mergeCell ref="K9:M9"/>
    <mergeCell ref="B10:F10"/>
    <mergeCell ref="K10:M10"/>
    <mergeCell ref="B11:F11"/>
    <mergeCell ref="K11:M11"/>
    <mergeCell ref="A5:N5"/>
  </mergeCells>
  <pageMargins left="0.51181102362204722" right="0.51181102362204722" top="0.55118110236220474" bottom="0.55118110236220474" header="0.31496062992125984" footer="0.31496062992125984"/>
  <pageSetup paperSize="14" scale="55" orientation="landscape" r:id="rId1"/>
  <drawing r:id="rId2"/>
  <legacyDrawing r:id="rId3"/>
  <oleObjects>
    <mc:AlternateContent xmlns:mc="http://schemas.openxmlformats.org/markup-compatibility/2006">
      <mc:Choice Requires="x14">
        <oleObject shapeId="39938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38100</xdr:rowOff>
              </from>
              <to>
                <xdr:col>0</xdr:col>
                <xdr:colOff>3714750</xdr:colOff>
                <xdr:row>3</xdr:row>
                <xdr:rowOff>190500</xdr:rowOff>
              </to>
            </anchor>
          </objectPr>
        </oleObject>
      </mc:Choice>
      <mc:Fallback>
        <oleObject shapeId="39938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T65"/>
  <sheetViews>
    <sheetView tabSelected="1" showWhiteSpace="0" zoomScale="60" zoomScaleNormal="60" zoomScalePageLayoutView="70" workbookViewId="0">
      <selection activeCell="P1" sqref="P1"/>
    </sheetView>
  </sheetViews>
  <sheetFormatPr baseColWidth="10" defaultColWidth="6.42578125" defaultRowHeight="15"/>
  <cols>
    <col min="1" max="1" width="71.140625" style="1" customWidth="1"/>
    <col min="2" max="2" width="10.28515625" style="1" customWidth="1"/>
    <col min="3" max="3" width="20.85546875" style="1" customWidth="1"/>
    <col min="4" max="4" width="10" style="1" customWidth="1"/>
    <col min="5" max="5" width="26" style="1" customWidth="1"/>
    <col min="6" max="6" width="24.85546875" style="1" customWidth="1"/>
    <col min="7" max="7" width="9.7109375" style="3" customWidth="1"/>
    <col min="8" max="8" width="15.85546875" style="1" bestFit="1" customWidth="1"/>
    <col min="9" max="9" width="11.85546875" style="1" bestFit="1" customWidth="1"/>
    <col min="10" max="10" width="15.140625" style="2" customWidth="1"/>
    <col min="11" max="11" width="20.42578125" style="2" customWidth="1"/>
    <col min="12" max="12" width="14.42578125" style="1" customWidth="1"/>
    <col min="13" max="13" width="18.28515625" style="1" customWidth="1"/>
    <col min="14" max="14" width="16.85546875" style="1" bestFit="1" customWidth="1"/>
    <col min="15" max="15" width="17.7109375" style="1" bestFit="1" customWidth="1"/>
    <col min="16" max="16384" width="6.42578125" style="1"/>
  </cols>
  <sheetData>
    <row r="1" spans="1:228" ht="37.5" customHeight="1">
      <c r="A1" s="410"/>
      <c r="B1" s="413" t="s">
        <v>97</v>
      </c>
      <c r="C1" s="414"/>
      <c r="D1" s="414"/>
      <c r="E1" s="414"/>
      <c r="F1" s="414"/>
      <c r="G1" s="414"/>
      <c r="H1" s="415"/>
      <c r="I1" s="419" t="s">
        <v>98</v>
      </c>
      <c r="J1" s="420"/>
      <c r="K1" s="420"/>
      <c r="L1" s="421"/>
      <c r="M1" s="422"/>
      <c r="N1" s="423"/>
      <c r="O1" s="49"/>
    </row>
    <row r="2" spans="1:228" ht="37.5" customHeight="1">
      <c r="A2" s="411"/>
      <c r="B2" s="416"/>
      <c r="C2" s="417"/>
      <c r="D2" s="417"/>
      <c r="E2" s="417"/>
      <c r="F2" s="417"/>
      <c r="G2" s="417"/>
      <c r="H2" s="418"/>
      <c r="I2" s="419" t="s">
        <v>99</v>
      </c>
      <c r="J2" s="420"/>
      <c r="K2" s="420"/>
      <c r="L2" s="421"/>
      <c r="M2" s="424"/>
      <c r="N2" s="425"/>
      <c r="O2" s="49"/>
    </row>
    <row r="3" spans="1:228" ht="33.75" customHeight="1">
      <c r="A3" s="411"/>
      <c r="B3" s="413" t="s">
        <v>100</v>
      </c>
      <c r="C3" s="414"/>
      <c r="D3" s="414"/>
      <c r="E3" s="414"/>
      <c r="F3" s="414"/>
      <c r="G3" s="414"/>
      <c r="H3" s="415"/>
      <c r="I3" s="419" t="s">
        <v>101</v>
      </c>
      <c r="J3" s="420"/>
      <c r="K3" s="420"/>
      <c r="L3" s="421"/>
      <c r="M3" s="424"/>
      <c r="N3" s="425"/>
      <c r="O3" s="49"/>
    </row>
    <row r="4" spans="1:228" ht="38.25" customHeight="1">
      <c r="A4" s="412"/>
      <c r="B4" s="416"/>
      <c r="C4" s="417"/>
      <c r="D4" s="417"/>
      <c r="E4" s="417"/>
      <c r="F4" s="417"/>
      <c r="G4" s="417"/>
      <c r="H4" s="418"/>
      <c r="I4" s="419" t="s">
        <v>102</v>
      </c>
      <c r="J4" s="420"/>
      <c r="K4" s="420"/>
      <c r="L4" s="421"/>
      <c r="M4" s="426"/>
      <c r="N4" s="427"/>
      <c r="O4" s="49"/>
    </row>
    <row r="5" spans="1:228" ht="15.75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9"/>
    </row>
    <row r="6" spans="1:228" ht="15.75">
      <c r="A6" s="419" t="s">
        <v>257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  <c r="O6" s="49"/>
    </row>
    <row r="7" spans="1:228" ht="15.75">
      <c r="A7" s="50" t="s">
        <v>539</v>
      </c>
      <c r="B7" s="342" t="s">
        <v>542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228" ht="15.75">
      <c r="A8" s="51" t="s">
        <v>32</v>
      </c>
      <c r="B8" s="429" t="s">
        <v>33</v>
      </c>
      <c r="C8" s="430"/>
      <c r="D8" s="430"/>
      <c r="E8" s="430"/>
      <c r="F8" s="431"/>
      <c r="G8" s="472" t="s">
        <v>258</v>
      </c>
      <c r="H8" s="473"/>
      <c r="I8" s="474"/>
      <c r="J8" s="441" t="s">
        <v>31</v>
      </c>
      <c r="K8" s="442"/>
      <c r="L8" s="442"/>
      <c r="M8" s="442"/>
      <c r="N8" s="443"/>
      <c r="O8" s="52"/>
    </row>
    <row r="9" spans="1:228" ht="15.75">
      <c r="A9" s="53" t="s">
        <v>30</v>
      </c>
      <c r="B9" s="445" t="s">
        <v>254</v>
      </c>
      <c r="C9" s="430"/>
      <c r="D9" s="430"/>
      <c r="E9" s="430"/>
      <c r="F9" s="431"/>
      <c r="G9" s="475"/>
      <c r="H9" s="476"/>
      <c r="I9" s="477"/>
      <c r="J9" s="86" t="s">
        <v>29</v>
      </c>
      <c r="K9" s="352" t="s">
        <v>28</v>
      </c>
      <c r="L9" s="352"/>
      <c r="M9" s="352"/>
      <c r="N9" s="86" t="s">
        <v>27</v>
      </c>
      <c r="O9" s="52"/>
    </row>
    <row r="10" spans="1:228" ht="15.75">
      <c r="A10" s="54" t="s">
        <v>26</v>
      </c>
      <c r="B10" s="444" t="s">
        <v>253</v>
      </c>
      <c r="C10" s="445"/>
      <c r="D10" s="445"/>
      <c r="E10" s="445"/>
      <c r="F10" s="446"/>
      <c r="G10" s="475"/>
      <c r="H10" s="476"/>
      <c r="I10" s="477"/>
      <c r="J10" s="55"/>
      <c r="K10" s="450"/>
      <c r="L10" s="451"/>
      <c r="M10" s="452"/>
      <c r="N10" s="56"/>
      <c r="O10" s="52"/>
    </row>
    <row r="11" spans="1:228" ht="15.75">
      <c r="A11" s="57" t="s">
        <v>25</v>
      </c>
      <c r="B11" s="444" t="s">
        <v>259</v>
      </c>
      <c r="C11" s="445"/>
      <c r="D11" s="445"/>
      <c r="E11" s="445"/>
      <c r="F11" s="446"/>
      <c r="G11" s="475"/>
      <c r="H11" s="476"/>
      <c r="I11" s="477"/>
      <c r="J11" s="87"/>
      <c r="K11" s="447"/>
      <c r="L11" s="448"/>
      <c r="M11" s="449"/>
      <c r="N11" s="58"/>
      <c r="O11" s="52"/>
    </row>
    <row r="12" spans="1:228" ht="15.75">
      <c r="A12" s="78" t="s">
        <v>24</v>
      </c>
      <c r="B12" s="633">
        <v>2020730010056</v>
      </c>
      <c r="C12" s="634"/>
      <c r="D12" s="634"/>
      <c r="E12" s="634"/>
      <c r="F12" s="635"/>
      <c r="G12" s="475"/>
      <c r="H12" s="476"/>
      <c r="I12" s="477"/>
      <c r="J12" s="60"/>
      <c r="K12" s="396"/>
      <c r="L12" s="397"/>
      <c r="M12" s="398"/>
      <c r="N12" s="61"/>
      <c r="O12" s="52"/>
    </row>
    <row r="13" spans="1:228" ht="30.75">
      <c r="A13" s="106" t="s">
        <v>365</v>
      </c>
      <c r="B13" s="747" t="s">
        <v>260</v>
      </c>
      <c r="C13" s="748"/>
      <c r="D13" s="748"/>
      <c r="E13" s="748"/>
      <c r="F13" s="749"/>
      <c r="G13" s="478"/>
      <c r="H13" s="479"/>
      <c r="I13" s="480"/>
      <c r="J13" s="89"/>
      <c r="K13" s="396"/>
      <c r="L13" s="397"/>
      <c r="M13" s="398"/>
      <c r="N13" s="62"/>
      <c r="O13" s="52"/>
    </row>
    <row r="14" spans="1:228" ht="15.75">
      <c r="A14" s="346" t="s">
        <v>23</v>
      </c>
      <c r="B14" s="356" t="s">
        <v>22</v>
      </c>
      <c r="C14" s="344" t="s">
        <v>21</v>
      </c>
      <c r="D14" s="344" t="s">
        <v>20</v>
      </c>
      <c r="E14" s="344" t="s">
        <v>19</v>
      </c>
      <c r="F14" s="402" t="s">
        <v>368</v>
      </c>
      <c r="G14" s="403"/>
      <c r="H14" s="403"/>
      <c r="I14" s="404"/>
      <c r="J14" s="344" t="s">
        <v>17</v>
      </c>
      <c r="K14" s="344"/>
      <c r="L14" s="345" t="s">
        <v>16</v>
      </c>
      <c r="M14" s="345"/>
      <c r="N14" s="34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</row>
    <row r="15" spans="1:228">
      <c r="A15" s="346"/>
      <c r="B15" s="344"/>
      <c r="C15" s="344"/>
      <c r="D15" s="344"/>
      <c r="E15" s="344"/>
      <c r="F15" s="405"/>
      <c r="G15" s="406"/>
      <c r="H15" s="406"/>
      <c r="I15" s="407"/>
      <c r="J15" s="344"/>
      <c r="K15" s="344"/>
      <c r="L15" s="344" t="s">
        <v>15</v>
      </c>
      <c r="M15" s="344" t="s">
        <v>14</v>
      </c>
      <c r="N15" s="346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</row>
    <row r="16" spans="1:228" ht="15.75">
      <c r="A16" s="346"/>
      <c r="B16" s="344"/>
      <c r="C16" s="344"/>
      <c r="D16" s="344"/>
      <c r="E16" s="344"/>
      <c r="F16" s="88" t="s">
        <v>12</v>
      </c>
      <c r="G16" s="88" t="s">
        <v>11</v>
      </c>
      <c r="H16" s="88" t="s">
        <v>10</v>
      </c>
      <c r="I16" s="10" t="s">
        <v>9</v>
      </c>
      <c r="J16" s="88" t="s">
        <v>8</v>
      </c>
      <c r="K16" s="207" t="s">
        <v>7</v>
      </c>
      <c r="L16" s="344"/>
      <c r="M16" s="344"/>
      <c r="N16" s="34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</row>
    <row r="17" spans="1:14" ht="27" customHeight="1">
      <c r="A17" s="728" t="s">
        <v>261</v>
      </c>
      <c r="B17" s="117" t="s">
        <v>1</v>
      </c>
      <c r="C17" s="337" t="s">
        <v>262</v>
      </c>
      <c r="D17" s="101">
        <v>1</v>
      </c>
      <c r="E17" s="11">
        <f t="shared" ref="E17:E48" si="0">SUM(F17:I17)</f>
        <v>200000000</v>
      </c>
      <c r="F17" s="11">
        <v>200000000</v>
      </c>
      <c r="G17" s="11">
        <v>0</v>
      </c>
      <c r="H17" s="11">
        <v>0</v>
      </c>
      <c r="I17" s="11">
        <v>0</v>
      </c>
      <c r="J17" s="730">
        <v>45311</v>
      </c>
      <c r="K17" s="730">
        <v>45641</v>
      </c>
      <c r="L17" s="704">
        <f>D18/D17</f>
        <v>0</v>
      </c>
      <c r="M17" s="704">
        <f>E18/E17</f>
        <v>0</v>
      </c>
      <c r="N17" s="750" t="e">
        <f>L17*L17/M17</f>
        <v>#DIV/0!</v>
      </c>
    </row>
    <row r="18" spans="1:14" ht="27" customHeight="1">
      <c r="A18" s="729"/>
      <c r="B18" s="117" t="s">
        <v>0</v>
      </c>
      <c r="C18" s="338"/>
      <c r="D18" s="105">
        <v>0</v>
      </c>
      <c r="E18" s="11">
        <f t="shared" si="0"/>
        <v>0</v>
      </c>
      <c r="F18" s="208">
        <v>0</v>
      </c>
      <c r="G18" s="11">
        <v>0</v>
      </c>
      <c r="H18" s="11">
        <v>0</v>
      </c>
      <c r="I18" s="11">
        <v>0</v>
      </c>
      <c r="J18" s="730"/>
      <c r="K18" s="730"/>
      <c r="L18" s="704"/>
      <c r="M18" s="704"/>
      <c r="N18" s="751"/>
    </row>
    <row r="19" spans="1:14" ht="27" customHeight="1">
      <c r="A19" s="729" t="s">
        <v>360</v>
      </c>
      <c r="B19" s="117" t="s">
        <v>1</v>
      </c>
      <c r="C19" s="337" t="s">
        <v>263</v>
      </c>
      <c r="D19" s="105">
        <v>2</v>
      </c>
      <c r="E19" s="11">
        <f t="shared" si="0"/>
        <v>20000000</v>
      </c>
      <c r="F19" s="208">
        <v>20000000</v>
      </c>
      <c r="G19" s="11">
        <v>0</v>
      </c>
      <c r="H19" s="11">
        <v>0</v>
      </c>
      <c r="I19" s="11">
        <v>0</v>
      </c>
      <c r="J19" s="730">
        <v>45311</v>
      </c>
      <c r="K19" s="730">
        <v>45641</v>
      </c>
      <c r="L19" s="704">
        <f t="shared" ref="L19" si="1">D20/D19</f>
        <v>0</v>
      </c>
      <c r="M19" s="704">
        <f t="shared" ref="M19" si="2">E20/E19</f>
        <v>0</v>
      </c>
      <c r="N19" s="739" t="e">
        <f t="shared" ref="N19" si="3">L19*L19/M19</f>
        <v>#DIV/0!</v>
      </c>
    </row>
    <row r="20" spans="1:14" ht="27" customHeight="1">
      <c r="A20" s="729"/>
      <c r="B20" s="117" t="s">
        <v>0</v>
      </c>
      <c r="C20" s="338"/>
      <c r="D20" s="105">
        <v>0</v>
      </c>
      <c r="E20" s="11">
        <f t="shared" si="0"/>
        <v>0</v>
      </c>
      <c r="F20" s="208">
        <v>0</v>
      </c>
      <c r="G20" s="11">
        <v>0</v>
      </c>
      <c r="H20" s="11">
        <v>0</v>
      </c>
      <c r="I20" s="11">
        <v>0</v>
      </c>
      <c r="J20" s="730"/>
      <c r="K20" s="730"/>
      <c r="L20" s="704"/>
      <c r="M20" s="704"/>
      <c r="N20" s="740"/>
    </row>
    <row r="21" spans="1:14" ht="27" customHeight="1">
      <c r="A21" s="729" t="s">
        <v>320</v>
      </c>
      <c r="B21" s="117" t="s">
        <v>1</v>
      </c>
      <c r="C21" s="337" t="s">
        <v>263</v>
      </c>
      <c r="D21" s="105">
        <v>30</v>
      </c>
      <c r="E21" s="11">
        <f t="shared" si="0"/>
        <v>60000000</v>
      </c>
      <c r="F21" s="11">
        <v>60000000</v>
      </c>
      <c r="G21" s="11">
        <v>0</v>
      </c>
      <c r="H21" s="11">
        <v>0</v>
      </c>
      <c r="I21" s="11">
        <v>0</v>
      </c>
      <c r="J21" s="730">
        <v>45311</v>
      </c>
      <c r="K21" s="730">
        <v>45641</v>
      </c>
      <c r="L21" s="704">
        <f t="shared" ref="L21:M21" si="4">D22/D21</f>
        <v>0</v>
      </c>
      <c r="M21" s="704">
        <f t="shared" si="4"/>
        <v>0</v>
      </c>
      <c r="N21" s="739" t="e">
        <f t="shared" ref="N21" si="5">L21*L21/M21</f>
        <v>#DIV/0!</v>
      </c>
    </row>
    <row r="22" spans="1:14" ht="27" customHeight="1">
      <c r="A22" s="729"/>
      <c r="B22" s="117" t="s">
        <v>0</v>
      </c>
      <c r="C22" s="338"/>
      <c r="D22" s="105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730"/>
      <c r="K22" s="730"/>
      <c r="L22" s="704"/>
      <c r="M22" s="704"/>
      <c r="N22" s="740"/>
    </row>
    <row r="23" spans="1:14" ht="23.25" customHeight="1">
      <c r="A23" s="729" t="s">
        <v>264</v>
      </c>
      <c r="B23" s="117" t="s">
        <v>1</v>
      </c>
      <c r="C23" s="337" t="s">
        <v>263</v>
      </c>
      <c r="D23" s="105">
        <v>30</v>
      </c>
      <c r="E23" s="11">
        <f t="shared" si="0"/>
        <v>70000000</v>
      </c>
      <c r="F23" s="11">
        <v>70000000</v>
      </c>
      <c r="G23" s="11">
        <v>0</v>
      </c>
      <c r="H23" s="11">
        <v>0</v>
      </c>
      <c r="I23" s="11">
        <v>0</v>
      </c>
      <c r="J23" s="730">
        <v>45311</v>
      </c>
      <c r="K23" s="730">
        <v>45641</v>
      </c>
      <c r="L23" s="704">
        <f t="shared" ref="L23:M23" si="6">D24/D23</f>
        <v>0</v>
      </c>
      <c r="M23" s="704">
        <f t="shared" si="6"/>
        <v>0</v>
      </c>
      <c r="N23" s="739" t="e">
        <f t="shared" ref="N23" si="7">L23*L23/M23</f>
        <v>#DIV/0!</v>
      </c>
    </row>
    <row r="24" spans="1:14" ht="23.25" customHeight="1">
      <c r="A24" s="729"/>
      <c r="B24" s="117" t="s">
        <v>0</v>
      </c>
      <c r="C24" s="338"/>
      <c r="D24" s="105">
        <v>0</v>
      </c>
      <c r="E24" s="11">
        <f t="shared" si="0"/>
        <v>0</v>
      </c>
      <c r="F24" s="11">
        <v>0</v>
      </c>
      <c r="G24" s="11">
        <v>0</v>
      </c>
      <c r="H24" s="11">
        <v>0</v>
      </c>
      <c r="I24" s="11">
        <v>0</v>
      </c>
      <c r="J24" s="730"/>
      <c r="K24" s="730"/>
      <c r="L24" s="704"/>
      <c r="M24" s="704"/>
      <c r="N24" s="740"/>
    </row>
    <row r="25" spans="1:14" ht="15.75" customHeight="1">
      <c r="A25" s="729" t="s">
        <v>315</v>
      </c>
      <c r="B25" s="117" t="s">
        <v>1</v>
      </c>
      <c r="C25" s="337" t="s">
        <v>265</v>
      </c>
      <c r="D25" s="104">
        <v>1</v>
      </c>
      <c r="E25" s="11">
        <f t="shared" si="0"/>
        <v>100000000</v>
      </c>
      <c r="F25" s="208">
        <v>100000000</v>
      </c>
      <c r="G25" s="11">
        <v>0</v>
      </c>
      <c r="H25" s="11">
        <v>0</v>
      </c>
      <c r="I25" s="11">
        <v>0</v>
      </c>
      <c r="J25" s="730">
        <v>45311</v>
      </c>
      <c r="K25" s="730">
        <v>45641</v>
      </c>
      <c r="L25" s="704">
        <f t="shared" ref="L25:M25" si="8">D26/D25</f>
        <v>0</v>
      </c>
      <c r="M25" s="704">
        <f t="shared" si="8"/>
        <v>0</v>
      </c>
      <c r="N25" s="750" t="e">
        <f t="shared" ref="N25" si="9">L25*L25/M25</f>
        <v>#DIV/0!</v>
      </c>
    </row>
    <row r="26" spans="1:14" ht="15.75">
      <c r="A26" s="729"/>
      <c r="B26" s="117" t="s">
        <v>0</v>
      </c>
      <c r="C26" s="338"/>
      <c r="D26" s="104">
        <v>0</v>
      </c>
      <c r="E26" s="11">
        <f t="shared" si="0"/>
        <v>0</v>
      </c>
      <c r="F26" s="208">
        <v>0</v>
      </c>
      <c r="G26" s="11">
        <v>0</v>
      </c>
      <c r="H26" s="11">
        <v>0</v>
      </c>
      <c r="I26" s="11">
        <v>0</v>
      </c>
      <c r="J26" s="730"/>
      <c r="K26" s="730"/>
      <c r="L26" s="704"/>
      <c r="M26" s="704"/>
      <c r="N26" s="751"/>
    </row>
    <row r="27" spans="1:14" ht="40.5" customHeight="1">
      <c r="A27" s="729" t="s">
        <v>367</v>
      </c>
      <c r="B27" s="117" t="s">
        <v>1</v>
      </c>
      <c r="C27" s="337" t="s">
        <v>503</v>
      </c>
      <c r="D27" s="105">
        <v>1</v>
      </c>
      <c r="E27" s="11">
        <f t="shared" si="0"/>
        <v>169400000</v>
      </c>
      <c r="F27" s="11">
        <v>169400000</v>
      </c>
      <c r="G27" s="11">
        <v>0</v>
      </c>
      <c r="H27" s="11">
        <v>0</v>
      </c>
      <c r="I27" s="11">
        <v>0</v>
      </c>
      <c r="J27" s="730">
        <v>45311</v>
      </c>
      <c r="K27" s="730">
        <v>45641</v>
      </c>
      <c r="L27" s="704">
        <f t="shared" ref="L27:M27" si="10">D28/D27</f>
        <v>0</v>
      </c>
      <c r="M27" s="704">
        <f t="shared" si="10"/>
        <v>0</v>
      </c>
      <c r="N27" s="739" t="e">
        <f t="shared" ref="N27" si="11">L27*L27/M27</f>
        <v>#DIV/0!</v>
      </c>
    </row>
    <row r="28" spans="1:14" ht="40.5" customHeight="1">
      <c r="A28" s="729"/>
      <c r="B28" s="117" t="s">
        <v>0</v>
      </c>
      <c r="C28" s="338"/>
      <c r="D28" s="105">
        <v>0</v>
      </c>
      <c r="E28" s="11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730"/>
      <c r="K28" s="730"/>
      <c r="L28" s="704"/>
      <c r="M28" s="704"/>
      <c r="N28" s="740"/>
    </row>
    <row r="29" spans="1:14" ht="15.75">
      <c r="A29" s="729" t="s">
        <v>266</v>
      </c>
      <c r="B29" s="117" t="s">
        <v>1</v>
      </c>
      <c r="C29" s="337" t="s">
        <v>316</v>
      </c>
      <c r="D29" s="105">
        <v>20</v>
      </c>
      <c r="E29" s="11">
        <f t="shared" si="0"/>
        <v>200000000</v>
      </c>
      <c r="F29" s="11">
        <v>200000000</v>
      </c>
      <c r="G29" s="11">
        <v>0</v>
      </c>
      <c r="H29" s="11">
        <v>0</v>
      </c>
      <c r="I29" s="11">
        <v>0</v>
      </c>
      <c r="J29" s="730">
        <v>45311</v>
      </c>
      <c r="K29" s="730">
        <v>45641</v>
      </c>
      <c r="L29" s="704">
        <f t="shared" ref="L29:M29" si="12">D30/D29</f>
        <v>0</v>
      </c>
      <c r="M29" s="704">
        <f t="shared" si="12"/>
        <v>0</v>
      </c>
      <c r="N29" s="739" t="e">
        <f t="shared" ref="N29" si="13">L29*L29/M29</f>
        <v>#DIV/0!</v>
      </c>
    </row>
    <row r="30" spans="1:14" ht="15.75">
      <c r="A30" s="729"/>
      <c r="B30" s="117" t="s">
        <v>0</v>
      </c>
      <c r="C30" s="338"/>
      <c r="D30" s="105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730"/>
      <c r="K30" s="730"/>
      <c r="L30" s="704"/>
      <c r="M30" s="704"/>
      <c r="N30" s="740"/>
    </row>
    <row r="31" spans="1:14" ht="26.25" customHeight="1">
      <c r="A31" s="752" t="s">
        <v>267</v>
      </c>
      <c r="B31" s="117" t="s">
        <v>1</v>
      </c>
      <c r="C31" s="337" t="s">
        <v>366</v>
      </c>
      <c r="D31" s="104">
        <v>1</v>
      </c>
      <c r="E31" s="11">
        <f t="shared" si="0"/>
        <v>50000000</v>
      </c>
      <c r="F31" s="11">
        <v>50000000</v>
      </c>
      <c r="G31" s="11">
        <v>0</v>
      </c>
      <c r="H31" s="11">
        <v>0</v>
      </c>
      <c r="I31" s="11">
        <v>0</v>
      </c>
      <c r="J31" s="730">
        <v>45311</v>
      </c>
      <c r="K31" s="730">
        <v>45641</v>
      </c>
      <c r="L31" s="704">
        <f t="shared" ref="L31:M31" si="14">D32/D31</f>
        <v>0</v>
      </c>
      <c r="M31" s="704">
        <f t="shared" si="14"/>
        <v>0</v>
      </c>
      <c r="N31" s="739" t="e">
        <f t="shared" ref="N31" si="15">L31*L31/M31</f>
        <v>#DIV/0!</v>
      </c>
    </row>
    <row r="32" spans="1:14" ht="26.25" customHeight="1">
      <c r="A32" s="753"/>
      <c r="B32" s="117" t="s">
        <v>0</v>
      </c>
      <c r="C32" s="338"/>
      <c r="D32" s="118">
        <v>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730"/>
      <c r="K32" s="730"/>
      <c r="L32" s="704"/>
      <c r="M32" s="704"/>
      <c r="N32" s="740"/>
    </row>
    <row r="33" spans="1:14" ht="36" customHeight="1">
      <c r="A33" s="731" t="s">
        <v>268</v>
      </c>
      <c r="B33" s="117" t="s">
        <v>1</v>
      </c>
      <c r="C33" s="337" t="s">
        <v>317</v>
      </c>
      <c r="D33" s="105">
        <v>2</v>
      </c>
      <c r="E33" s="11">
        <f t="shared" si="0"/>
        <v>20000000</v>
      </c>
      <c r="F33" s="115">
        <v>20000000</v>
      </c>
      <c r="G33" s="11">
        <v>0</v>
      </c>
      <c r="H33" s="11">
        <v>0</v>
      </c>
      <c r="I33" s="11">
        <v>0</v>
      </c>
      <c r="J33" s="730">
        <v>45311</v>
      </c>
      <c r="K33" s="730">
        <v>45641</v>
      </c>
      <c r="L33" s="704">
        <f t="shared" ref="L33:M33" si="16">D34/D33</f>
        <v>0</v>
      </c>
      <c r="M33" s="704">
        <f t="shared" si="16"/>
        <v>0</v>
      </c>
      <c r="N33" s="739" t="e">
        <f t="shared" ref="N33" si="17">L33*L33/M33</f>
        <v>#DIV/0!</v>
      </c>
    </row>
    <row r="34" spans="1:14" ht="36" customHeight="1">
      <c r="A34" s="732"/>
      <c r="B34" s="117" t="s">
        <v>0</v>
      </c>
      <c r="C34" s="338"/>
      <c r="D34" s="105">
        <v>0</v>
      </c>
      <c r="E34" s="11">
        <f t="shared" si="0"/>
        <v>0</v>
      </c>
      <c r="F34" s="115">
        <v>0</v>
      </c>
      <c r="G34" s="11">
        <v>0</v>
      </c>
      <c r="H34" s="11">
        <v>0</v>
      </c>
      <c r="I34" s="11">
        <v>0</v>
      </c>
      <c r="J34" s="730"/>
      <c r="K34" s="730"/>
      <c r="L34" s="704"/>
      <c r="M34" s="704"/>
      <c r="N34" s="740"/>
    </row>
    <row r="35" spans="1:14" ht="24.75" customHeight="1">
      <c r="A35" s="731" t="s">
        <v>269</v>
      </c>
      <c r="B35" s="117" t="s">
        <v>1</v>
      </c>
      <c r="C35" s="337" t="s">
        <v>270</v>
      </c>
      <c r="D35" s="105">
        <v>3</v>
      </c>
      <c r="E35" s="11">
        <f t="shared" si="0"/>
        <v>50000000</v>
      </c>
      <c r="F35" s="209">
        <v>50000000</v>
      </c>
      <c r="G35" s="11">
        <v>0</v>
      </c>
      <c r="H35" s="11">
        <v>0</v>
      </c>
      <c r="I35" s="11">
        <v>0</v>
      </c>
      <c r="J35" s="730">
        <v>45311</v>
      </c>
      <c r="K35" s="730">
        <v>45641</v>
      </c>
      <c r="L35" s="704">
        <f t="shared" ref="L35:M35" si="18">D36/D35</f>
        <v>0</v>
      </c>
      <c r="M35" s="704">
        <f t="shared" si="18"/>
        <v>0</v>
      </c>
      <c r="N35" s="750" t="e">
        <f t="shared" ref="N35" si="19">L35*L35/M35</f>
        <v>#DIV/0!</v>
      </c>
    </row>
    <row r="36" spans="1:14" ht="24.75" customHeight="1">
      <c r="A36" s="732"/>
      <c r="B36" s="117" t="s">
        <v>0</v>
      </c>
      <c r="C36" s="338"/>
      <c r="D36" s="105">
        <v>0</v>
      </c>
      <c r="E36" s="11">
        <f t="shared" si="0"/>
        <v>0</v>
      </c>
      <c r="F36" s="209">
        <v>0</v>
      </c>
      <c r="G36" s="11">
        <v>0</v>
      </c>
      <c r="H36" s="11">
        <v>0</v>
      </c>
      <c r="I36" s="11">
        <v>0</v>
      </c>
      <c r="J36" s="730"/>
      <c r="K36" s="730"/>
      <c r="L36" s="704"/>
      <c r="M36" s="704"/>
      <c r="N36" s="751"/>
    </row>
    <row r="37" spans="1:14" ht="27.75" customHeight="1">
      <c r="A37" s="731" t="s">
        <v>271</v>
      </c>
      <c r="B37" s="117" t="s">
        <v>1</v>
      </c>
      <c r="C37" s="337" t="s">
        <v>504</v>
      </c>
      <c r="D37" s="105">
        <v>4</v>
      </c>
      <c r="E37" s="11">
        <f t="shared" si="0"/>
        <v>28475000</v>
      </c>
      <c r="F37" s="11">
        <v>28475000</v>
      </c>
      <c r="G37" s="11">
        <v>0</v>
      </c>
      <c r="H37" s="11">
        <v>0</v>
      </c>
      <c r="I37" s="11">
        <v>0</v>
      </c>
      <c r="J37" s="730">
        <v>45311</v>
      </c>
      <c r="K37" s="730">
        <v>45641</v>
      </c>
      <c r="L37" s="704">
        <f t="shared" ref="L37:M37" si="20">D38/D37</f>
        <v>0</v>
      </c>
      <c r="M37" s="704">
        <f t="shared" si="20"/>
        <v>0</v>
      </c>
      <c r="N37" s="739" t="e">
        <f t="shared" ref="N37" si="21">L37*L37/M37</f>
        <v>#DIV/0!</v>
      </c>
    </row>
    <row r="38" spans="1:14" ht="27.75" customHeight="1">
      <c r="A38" s="732"/>
      <c r="B38" s="117" t="s">
        <v>0</v>
      </c>
      <c r="C38" s="338"/>
      <c r="D38" s="105">
        <v>0</v>
      </c>
      <c r="E38" s="11">
        <f t="shared" si="0"/>
        <v>0</v>
      </c>
      <c r="F38" s="11">
        <v>0</v>
      </c>
      <c r="G38" s="11">
        <v>0</v>
      </c>
      <c r="H38" s="11">
        <v>0</v>
      </c>
      <c r="I38" s="11">
        <v>0</v>
      </c>
      <c r="J38" s="730"/>
      <c r="K38" s="730"/>
      <c r="L38" s="704"/>
      <c r="M38" s="704"/>
      <c r="N38" s="740"/>
    </row>
    <row r="39" spans="1:14" ht="23.25" customHeight="1">
      <c r="A39" s="335" t="s">
        <v>272</v>
      </c>
      <c r="B39" s="117" t="s">
        <v>1</v>
      </c>
      <c r="C39" s="337" t="s">
        <v>505</v>
      </c>
      <c r="D39" s="105">
        <v>200</v>
      </c>
      <c r="E39" s="11">
        <f t="shared" si="0"/>
        <v>60000000</v>
      </c>
      <c r="F39" s="115">
        <v>60000000</v>
      </c>
      <c r="G39" s="11">
        <v>0</v>
      </c>
      <c r="H39" s="11">
        <v>0</v>
      </c>
      <c r="I39" s="11">
        <v>0</v>
      </c>
      <c r="J39" s="730">
        <v>45311</v>
      </c>
      <c r="K39" s="730">
        <v>45641</v>
      </c>
      <c r="L39" s="704">
        <f t="shared" ref="L39:M39" si="22">D40/D39</f>
        <v>0</v>
      </c>
      <c r="M39" s="704">
        <f t="shared" si="22"/>
        <v>0</v>
      </c>
      <c r="N39" s="750" t="e">
        <f t="shared" ref="N39" si="23">L39*L39/M39</f>
        <v>#DIV/0!</v>
      </c>
    </row>
    <row r="40" spans="1:14" ht="23.25" customHeight="1">
      <c r="A40" s="336"/>
      <c r="B40" s="117" t="s">
        <v>0</v>
      </c>
      <c r="C40" s="338"/>
      <c r="D40" s="105">
        <v>0</v>
      </c>
      <c r="E40" s="11">
        <f t="shared" si="0"/>
        <v>0</v>
      </c>
      <c r="F40" s="115">
        <v>0</v>
      </c>
      <c r="G40" s="11">
        <v>0</v>
      </c>
      <c r="H40" s="11">
        <v>0</v>
      </c>
      <c r="I40" s="11">
        <v>0</v>
      </c>
      <c r="J40" s="730"/>
      <c r="K40" s="730"/>
      <c r="L40" s="704"/>
      <c r="M40" s="704"/>
      <c r="N40" s="751"/>
    </row>
    <row r="41" spans="1:14" ht="25.5" customHeight="1">
      <c r="A41" s="731" t="s">
        <v>273</v>
      </c>
      <c r="B41" s="117" t="s">
        <v>1</v>
      </c>
      <c r="C41" s="337" t="s">
        <v>502</v>
      </c>
      <c r="D41" s="105">
        <v>10</v>
      </c>
      <c r="E41" s="11">
        <f t="shared" si="0"/>
        <v>30000000</v>
      </c>
      <c r="F41" s="115">
        <v>30000000</v>
      </c>
      <c r="G41" s="11">
        <v>0</v>
      </c>
      <c r="H41" s="11">
        <v>0</v>
      </c>
      <c r="I41" s="11">
        <v>0</v>
      </c>
      <c r="J41" s="730">
        <v>45311</v>
      </c>
      <c r="K41" s="730">
        <v>45641</v>
      </c>
      <c r="L41" s="704">
        <f t="shared" ref="L41:M41" si="24">D42/D41</f>
        <v>0</v>
      </c>
      <c r="M41" s="704">
        <f t="shared" si="24"/>
        <v>0</v>
      </c>
      <c r="N41" s="739" t="e">
        <f t="shared" ref="N41" si="25">L41*L41/M41</f>
        <v>#DIV/0!</v>
      </c>
    </row>
    <row r="42" spans="1:14" ht="25.5" customHeight="1">
      <c r="A42" s="732"/>
      <c r="B42" s="117" t="s">
        <v>0</v>
      </c>
      <c r="C42" s="338"/>
      <c r="D42" s="105">
        <v>0</v>
      </c>
      <c r="E42" s="11">
        <f t="shared" si="0"/>
        <v>0</v>
      </c>
      <c r="F42" s="115">
        <v>0</v>
      </c>
      <c r="G42" s="11">
        <v>0</v>
      </c>
      <c r="H42" s="11">
        <v>0</v>
      </c>
      <c r="I42" s="11">
        <v>0</v>
      </c>
      <c r="J42" s="730"/>
      <c r="K42" s="730"/>
      <c r="L42" s="704"/>
      <c r="M42" s="704"/>
      <c r="N42" s="740"/>
    </row>
    <row r="43" spans="1:14" ht="21.75" customHeight="1">
      <c r="A43" s="731" t="s">
        <v>358</v>
      </c>
      <c r="B43" s="117" t="s">
        <v>1</v>
      </c>
      <c r="C43" s="337" t="s">
        <v>359</v>
      </c>
      <c r="D43" s="105">
        <v>1</v>
      </c>
      <c r="E43" s="11">
        <f t="shared" si="0"/>
        <v>11200000</v>
      </c>
      <c r="F43" s="208">
        <v>11200000</v>
      </c>
      <c r="G43" s="11">
        <v>0</v>
      </c>
      <c r="H43" s="11">
        <v>0</v>
      </c>
      <c r="I43" s="11">
        <v>0</v>
      </c>
      <c r="J43" s="730">
        <v>45311</v>
      </c>
      <c r="K43" s="730">
        <v>45641</v>
      </c>
      <c r="L43" s="704">
        <f t="shared" ref="L43:M43" si="26">D44/D43</f>
        <v>0</v>
      </c>
      <c r="M43" s="704">
        <f t="shared" si="26"/>
        <v>0</v>
      </c>
      <c r="N43" s="739" t="e">
        <f t="shared" ref="N43" si="27">L43*L43/M43</f>
        <v>#DIV/0!</v>
      </c>
    </row>
    <row r="44" spans="1:14" ht="21.75" customHeight="1">
      <c r="A44" s="732"/>
      <c r="B44" s="117" t="s">
        <v>0</v>
      </c>
      <c r="C44" s="338"/>
      <c r="D44" s="105">
        <v>0</v>
      </c>
      <c r="E44" s="11">
        <f t="shared" si="0"/>
        <v>0</v>
      </c>
      <c r="F44" s="208">
        <v>0</v>
      </c>
      <c r="G44" s="11">
        <v>0</v>
      </c>
      <c r="H44" s="11">
        <v>0</v>
      </c>
      <c r="I44" s="11">
        <v>0</v>
      </c>
      <c r="J44" s="730"/>
      <c r="K44" s="730"/>
      <c r="L44" s="704"/>
      <c r="M44" s="704"/>
      <c r="N44" s="740"/>
    </row>
    <row r="45" spans="1:14" ht="21.75" customHeight="1">
      <c r="A45" s="731" t="s">
        <v>274</v>
      </c>
      <c r="B45" s="117" t="s">
        <v>1</v>
      </c>
      <c r="C45" s="337" t="s">
        <v>506</v>
      </c>
      <c r="D45" s="105">
        <v>5</v>
      </c>
      <c r="E45" s="11">
        <f t="shared" si="0"/>
        <v>38800000</v>
      </c>
      <c r="F45" s="208">
        <v>38800000</v>
      </c>
      <c r="G45" s="11">
        <v>0</v>
      </c>
      <c r="H45" s="11">
        <v>0</v>
      </c>
      <c r="I45" s="11">
        <v>0</v>
      </c>
      <c r="J45" s="730">
        <v>45311</v>
      </c>
      <c r="K45" s="730">
        <v>45641</v>
      </c>
      <c r="L45" s="704">
        <f t="shared" ref="L45" si="28">D46/D45</f>
        <v>0</v>
      </c>
      <c r="M45" s="704">
        <f t="shared" ref="M45" si="29">E46/E45</f>
        <v>0</v>
      </c>
      <c r="N45" s="739" t="e">
        <f t="shared" ref="N45" si="30">L45*L45/M45</f>
        <v>#DIV/0!</v>
      </c>
    </row>
    <row r="46" spans="1:14" ht="21.75" customHeight="1">
      <c r="A46" s="732"/>
      <c r="B46" s="117" t="s">
        <v>0</v>
      </c>
      <c r="C46" s="338"/>
      <c r="D46" s="105">
        <v>0</v>
      </c>
      <c r="E46" s="11">
        <f t="shared" si="0"/>
        <v>0</v>
      </c>
      <c r="F46" s="208">
        <v>0</v>
      </c>
      <c r="G46" s="11">
        <v>0</v>
      </c>
      <c r="H46" s="11">
        <v>0</v>
      </c>
      <c r="I46" s="11">
        <v>0</v>
      </c>
      <c r="J46" s="730"/>
      <c r="K46" s="730"/>
      <c r="L46" s="704"/>
      <c r="M46" s="704"/>
      <c r="N46" s="740"/>
    </row>
    <row r="47" spans="1:14" ht="15.75">
      <c r="A47" s="731" t="s">
        <v>275</v>
      </c>
      <c r="B47" s="117" t="s">
        <v>1</v>
      </c>
      <c r="C47" s="337" t="s">
        <v>276</v>
      </c>
      <c r="D47" s="105">
        <v>100</v>
      </c>
      <c r="E47" s="11">
        <f t="shared" si="0"/>
        <v>450000000</v>
      </c>
      <c r="F47" s="115">
        <v>450000000</v>
      </c>
      <c r="G47" s="11">
        <v>0</v>
      </c>
      <c r="H47" s="11">
        <v>0</v>
      </c>
      <c r="I47" s="11">
        <v>0</v>
      </c>
      <c r="J47" s="730">
        <v>45311</v>
      </c>
      <c r="K47" s="730">
        <v>45641</v>
      </c>
      <c r="L47" s="704">
        <f t="shared" ref="L47:M47" si="31">D48/D47</f>
        <v>0</v>
      </c>
      <c r="M47" s="704">
        <f t="shared" si="31"/>
        <v>0</v>
      </c>
      <c r="N47" s="750" t="e">
        <f t="shared" ref="N47" si="32">L47*L47/M47</f>
        <v>#DIV/0!</v>
      </c>
    </row>
    <row r="48" spans="1:14" ht="24.75" customHeight="1">
      <c r="A48" s="732"/>
      <c r="B48" s="117" t="s">
        <v>0</v>
      </c>
      <c r="C48" s="338"/>
      <c r="D48" s="105">
        <v>0</v>
      </c>
      <c r="E48" s="11">
        <f t="shared" si="0"/>
        <v>0</v>
      </c>
      <c r="F48" s="115">
        <v>0</v>
      </c>
      <c r="G48" s="11">
        <v>0</v>
      </c>
      <c r="H48" s="11">
        <v>0</v>
      </c>
      <c r="I48" s="11">
        <v>0</v>
      </c>
      <c r="J48" s="730"/>
      <c r="K48" s="730"/>
      <c r="L48" s="704"/>
      <c r="M48" s="704"/>
      <c r="N48" s="751"/>
    </row>
    <row r="49" spans="1:30" ht="15.75">
      <c r="A49" s="387" t="s">
        <v>6</v>
      </c>
      <c r="B49" s="48" t="s">
        <v>1</v>
      </c>
      <c r="C49" s="388"/>
      <c r="D49" s="100"/>
      <c r="E49" s="99">
        <f>E17+E19+E21+E23+E25+E27+E29+E31+E33+E35+E37+E39+E41+E43+E45+E47</f>
        <v>1557875000</v>
      </c>
      <c r="F49" s="99">
        <f t="shared" ref="F49:I50" si="33">F17+F19+F21+F23+F25+F27+F29+F31+F33+F35+F37+F39+F41+F43+F45+F47</f>
        <v>1557875000</v>
      </c>
      <c r="G49" s="99">
        <f t="shared" si="33"/>
        <v>0</v>
      </c>
      <c r="H49" s="99">
        <f t="shared" si="33"/>
        <v>0</v>
      </c>
      <c r="I49" s="99">
        <f t="shared" si="33"/>
        <v>0</v>
      </c>
      <c r="J49" s="31"/>
      <c r="K49" s="32"/>
      <c r="L49" s="32"/>
      <c r="M49" s="32"/>
      <c r="N49" s="32"/>
    </row>
    <row r="50" spans="1:30" ht="15.75">
      <c r="A50" s="387"/>
      <c r="B50" s="48" t="s">
        <v>0</v>
      </c>
      <c r="C50" s="389"/>
      <c r="D50" s="100"/>
      <c r="E50" s="99">
        <f>E18+E20+E22+E24+E26+E28+E30+E32+E34+E36+E38+E40+E42+E44+E46+E48</f>
        <v>0</v>
      </c>
      <c r="F50" s="99">
        <f t="shared" si="33"/>
        <v>0</v>
      </c>
      <c r="G50" s="99">
        <f t="shared" si="33"/>
        <v>0</v>
      </c>
      <c r="H50" s="99">
        <f t="shared" si="33"/>
        <v>0</v>
      </c>
      <c r="I50" s="99">
        <f t="shared" si="33"/>
        <v>0</v>
      </c>
      <c r="J50" s="34"/>
      <c r="K50" s="32"/>
      <c r="L50" s="32"/>
      <c r="M50" s="32"/>
      <c r="N50" s="32"/>
    </row>
    <row r="51" spans="1:30">
      <c r="B51" s="9"/>
      <c r="E51" s="21"/>
      <c r="F51" s="20"/>
      <c r="G51" s="16"/>
      <c r="H51" s="16"/>
      <c r="I51" s="16"/>
      <c r="J51" s="8"/>
      <c r="K51" s="8"/>
      <c r="L51" s="20"/>
      <c r="M51" s="18"/>
      <c r="N51" s="19"/>
      <c r="O51" s="18"/>
    </row>
    <row r="52" spans="1:30" ht="15.75">
      <c r="A52" s="119" t="s">
        <v>5</v>
      </c>
      <c r="B52" s="754" t="s">
        <v>4</v>
      </c>
      <c r="C52" s="755"/>
      <c r="D52" s="756"/>
      <c r="E52" s="757" t="s">
        <v>3</v>
      </c>
      <c r="F52" s="755"/>
      <c r="G52" s="755"/>
      <c r="H52" s="755"/>
      <c r="I52" s="120"/>
      <c r="J52" s="758" t="s">
        <v>2</v>
      </c>
      <c r="K52" s="755"/>
      <c r="L52" s="755"/>
      <c r="M52" s="755"/>
      <c r="N52" s="756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</row>
    <row r="53" spans="1:30" ht="36" customHeight="1">
      <c r="A53" s="317" t="s">
        <v>277</v>
      </c>
      <c r="B53" s="309" t="s">
        <v>278</v>
      </c>
      <c r="C53" s="310"/>
      <c r="D53" s="311"/>
      <c r="E53" s="312" t="s">
        <v>279</v>
      </c>
      <c r="F53" s="313"/>
      <c r="G53" s="313"/>
      <c r="H53" s="97" t="s">
        <v>1</v>
      </c>
      <c r="I53" s="96">
        <v>1</v>
      </c>
      <c r="J53" s="314" t="s">
        <v>361</v>
      </c>
      <c r="K53" s="315"/>
      <c r="L53" s="315"/>
      <c r="M53" s="315"/>
      <c r="N53" s="315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</row>
    <row r="54" spans="1:30" ht="36" customHeight="1">
      <c r="A54" s="317"/>
      <c r="B54" s="311"/>
      <c r="C54" s="311"/>
      <c r="D54" s="311"/>
      <c r="E54" s="313"/>
      <c r="F54" s="313"/>
      <c r="G54" s="313"/>
      <c r="H54" s="97" t="s">
        <v>0</v>
      </c>
      <c r="I54" s="96">
        <v>0</v>
      </c>
      <c r="J54" s="315"/>
      <c r="K54" s="316"/>
      <c r="L54" s="316"/>
      <c r="M54" s="316"/>
      <c r="N54" s="315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</row>
    <row r="55" spans="1:30" ht="57.75" customHeight="1">
      <c r="A55" s="317" t="s">
        <v>277</v>
      </c>
      <c r="B55" s="309" t="s">
        <v>280</v>
      </c>
      <c r="C55" s="311"/>
      <c r="D55" s="311"/>
      <c r="E55" s="312" t="s">
        <v>281</v>
      </c>
      <c r="F55" s="313"/>
      <c r="G55" s="313"/>
      <c r="H55" s="97" t="s">
        <v>1</v>
      </c>
      <c r="I55" s="96">
        <v>1</v>
      </c>
      <c r="J55" s="315"/>
      <c r="K55" s="316"/>
      <c r="L55" s="316"/>
      <c r="M55" s="316"/>
      <c r="N55" s="315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</row>
    <row r="56" spans="1:30" ht="57.75" customHeight="1">
      <c r="A56" s="317"/>
      <c r="B56" s="311"/>
      <c r="C56" s="311"/>
      <c r="D56" s="311"/>
      <c r="E56" s="313"/>
      <c r="F56" s="313"/>
      <c r="G56" s="313"/>
      <c r="H56" s="97" t="s">
        <v>0</v>
      </c>
      <c r="I56" s="96">
        <v>0</v>
      </c>
      <c r="J56" s="315"/>
      <c r="K56" s="316"/>
      <c r="L56" s="316"/>
      <c r="M56" s="316"/>
      <c r="N56" s="315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</row>
    <row r="57" spans="1:30" ht="61.5" customHeight="1">
      <c r="A57" s="317" t="s">
        <v>277</v>
      </c>
      <c r="B57" s="309" t="s">
        <v>282</v>
      </c>
      <c r="C57" s="311"/>
      <c r="D57" s="311"/>
      <c r="E57" s="312" t="s">
        <v>283</v>
      </c>
      <c r="F57" s="313"/>
      <c r="G57" s="313"/>
      <c r="H57" s="97" t="s">
        <v>1</v>
      </c>
      <c r="I57" s="96">
        <v>1</v>
      </c>
      <c r="J57" s="315"/>
      <c r="K57" s="316"/>
      <c r="L57" s="316"/>
      <c r="M57" s="316"/>
      <c r="N57" s="315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</row>
    <row r="58" spans="1:30" ht="61.5" customHeight="1">
      <c r="A58" s="317"/>
      <c r="B58" s="311"/>
      <c r="C58" s="311"/>
      <c r="D58" s="311"/>
      <c r="E58" s="313"/>
      <c r="F58" s="313"/>
      <c r="G58" s="313"/>
      <c r="H58" s="97" t="s">
        <v>0</v>
      </c>
      <c r="I58" s="96">
        <v>0</v>
      </c>
      <c r="J58" s="315"/>
      <c r="K58" s="316"/>
      <c r="L58" s="316"/>
      <c r="M58" s="316"/>
      <c r="N58" s="315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 spans="1:30" ht="35.25" customHeight="1">
      <c r="A59" s="317" t="s">
        <v>277</v>
      </c>
      <c r="B59" s="309" t="s">
        <v>284</v>
      </c>
      <c r="C59" s="310"/>
      <c r="D59" s="311"/>
      <c r="E59" s="312" t="s">
        <v>285</v>
      </c>
      <c r="F59" s="313"/>
      <c r="G59" s="313"/>
      <c r="H59" s="97" t="s">
        <v>1</v>
      </c>
      <c r="I59" s="96">
        <v>100</v>
      </c>
      <c r="J59" s="315"/>
      <c r="K59" s="316"/>
      <c r="L59" s="316"/>
      <c r="M59" s="316"/>
      <c r="N59" s="315"/>
    </row>
    <row r="60" spans="1:30" ht="35.25" customHeight="1">
      <c r="A60" s="317"/>
      <c r="B60" s="311"/>
      <c r="C60" s="311"/>
      <c r="D60" s="311"/>
      <c r="E60" s="313"/>
      <c r="F60" s="313"/>
      <c r="G60" s="313"/>
      <c r="H60" s="97" t="s">
        <v>0</v>
      </c>
      <c r="I60" s="96">
        <v>0</v>
      </c>
      <c r="J60" s="315"/>
      <c r="K60" s="316"/>
      <c r="L60" s="316"/>
      <c r="M60" s="316"/>
      <c r="N60" s="315"/>
    </row>
    <row r="61" spans="1:30" ht="41.25" customHeight="1">
      <c r="A61" s="317" t="s">
        <v>277</v>
      </c>
      <c r="B61" s="309" t="s">
        <v>286</v>
      </c>
      <c r="C61" s="310"/>
      <c r="D61" s="311"/>
      <c r="E61" s="312" t="s">
        <v>287</v>
      </c>
      <c r="F61" s="313"/>
      <c r="G61" s="313"/>
      <c r="H61" s="97" t="s">
        <v>1</v>
      </c>
      <c r="I61" s="96">
        <v>1</v>
      </c>
      <c r="J61" s="315"/>
      <c r="K61" s="316"/>
      <c r="L61" s="316"/>
      <c r="M61" s="316"/>
      <c r="N61" s="315"/>
    </row>
    <row r="62" spans="1:30" ht="41.25" customHeight="1">
      <c r="A62" s="317"/>
      <c r="B62" s="311"/>
      <c r="C62" s="311"/>
      <c r="D62" s="311"/>
      <c r="E62" s="313"/>
      <c r="F62" s="313"/>
      <c r="G62" s="313"/>
      <c r="H62" s="97" t="s">
        <v>0</v>
      </c>
      <c r="I62" s="96">
        <v>0</v>
      </c>
      <c r="J62" s="315"/>
      <c r="K62" s="316"/>
      <c r="L62" s="316"/>
      <c r="M62" s="316"/>
      <c r="N62" s="315"/>
    </row>
    <row r="63" spans="1:30" ht="27.75" customHeight="1">
      <c r="A63" s="317" t="s">
        <v>277</v>
      </c>
      <c r="B63" s="309" t="s">
        <v>288</v>
      </c>
      <c r="C63" s="310"/>
      <c r="D63" s="311"/>
      <c r="E63" s="312" t="s">
        <v>289</v>
      </c>
      <c r="F63" s="313"/>
      <c r="G63" s="313"/>
      <c r="H63" s="97" t="s">
        <v>1</v>
      </c>
      <c r="I63" s="96">
        <v>1</v>
      </c>
      <c r="J63" s="315"/>
      <c r="K63" s="316"/>
      <c r="L63" s="316"/>
      <c r="M63" s="316"/>
      <c r="N63" s="315"/>
    </row>
    <row r="64" spans="1:30" ht="27.75" customHeight="1">
      <c r="A64" s="317"/>
      <c r="B64" s="311"/>
      <c r="C64" s="311"/>
      <c r="D64" s="311"/>
      <c r="E64" s="313"/>
      <c r="F64" s="313"/>
      <c r="G64" s="313"/>
      <c r="H64" s="97" t="s">
        <v>0</v>
      </c>
      <c r="I64" s="96">
        <v>0</v>
      </c>
      <c r="J64" s="315"/>
      <c r="K64" s="316"/>
      <c r="L64" s="316"/>
      <c r="M64" s="316"/>
      <c r="N64" s="315"/>
    </row>
    <row r="65" spans="1:14" ht="15.75">
      <c r="A65" s="314" t="s">
        <v>330</v>
      </c>
      <c r="B65" s="311"/>
      <c r="C65" s="311"/>
      <c r="D65" s="311"/>
      <c r="E65" s="311"/>
      <c r="F65" s="311"/>
      <c r="G65" s="311"/>
      <c r="H65" s="311"/>
      <c r="I65" s="311"/>
      <c r="J65" s="315"/>
      <c r="K65" s="316"/>
      <c r="L65" s="316"/>
      <c r="M65" s="316"/>
      <c r="N65" s="315"/>
    </row>
  </sheetData>
  <mergeCells count="172">
    <mergeCell ref="A53:A54"/>
    <mergeCell ref="B53:D54"/>
    <mergeCell ref="E53:G54"/>
    <mergeCell ref="J53:N65"/>
    <mergeCell ref="A55:A56"/>
    <mergeCell ref="B55:D56"/>
    <mergeCell ref="E55:G56"/>
    <mergeCell ref="A57:A58"/>
    <mergeCell ref="B57:D58"/>
    <mergeCell ref="E57:G58"/>
    <mergeCell ref="A63:A64"/>
    <mergeCell ref="B63:D64"/>
    <mergeCell ref="E63:G64"/>
    <mergeCell ref="A65:I65"/>
    <mergeCell ref="A59:A60"/>
    <mergeCell ref="B59:D60"/>
    <mergeCell ref="E59:G60"/>
    <mergeCell ref="A61:A62"/>
    <mergeCell ref="B61:D62"/>
    <mergeCell ref="E61:G62"/>
    <mergeCell ref="N47:N48"/>
    <mergeCell ref="A49:A50"/>
    <mergeCell ref="C49:C50"/>
    <mergeCell ref="B52:D52"/>
    <mergeCell ref="E52:H52"/>
    <mergeCell ref="J52:N52"/>
    <mergeCell ref="A47:A48"/>
    <mergeCell ref="C47:C48"/>
    <mergeCell ref="J47:J48"/>
    <mergeCell ref="K47:K48"/>
    <mergeCell ref="L47:L48"/>
    <mergeCell ref="M47:M48"/>
    <mergeCell ref="M43:M44"/>
    <mergeCell ref="N43:N44"/>
    <mergeCell ref="A41:A42"/>
    <mergeCell ref="C41:C42"/>
    <mergeCell ref="J41:J42"/>
    <mergeCell ref="K41:K42"/>
    <mergeCell ref="L41:L42"/>
    <mergeCell ref="M41:M42"/>
    <mergeCell ref="A45:A46"/>
    <mergeCell ref="C45:C46"/>
    <mergeCell ref="J45:J46"/>
    <mergeCell ref="K45:K46"/>
    <mergeCell ref="L45:L46"/>
    <mergeCell ref="M45:M46"/>
    <mergeCell ref="N45:N46"/>
    <mergeCell ref="N41:N42"/>
    <mergeCell ref="A43:A44"/>
    <mergeCell ref="C43:C44"/>
    <mergeCell ref="J43:J44"/>
    <mergeCell ref="K43:K44"/>
    <mergeCell ref="L43:L44"/>
    <mergeCell ref="N37:N38"/>
    <mergeCell ref="A39:A40"/>
    <mergeCell ref="C39:C40"/>
    <mergeCell ref="J39:J40"/>
    <mergeCell ref="K39:K40"/>
    <mergeCell ref="L39:L40"/>
    <mergeCell ref="M39:M40"/>
    <mergeCell ref="N39:N40"/>
    <mergeCell ref="A37:A38"/>
    <mergeCell ref="C37:C38"/>
    <mergeCell ref="J37:J38"/>
    <mergeCell ref="K37:K38"/>
    <mergeCell ref="L37:L38"/>
    <mergeCell ref="M37:M38"/>
    <mergeCell ref="N35:N36"/>
    <mergeCell ref="A35:A36"/>
    <mergeCell ref="C35:C36"/>
    <mergeCell ref="J35:J36"/>
    <mergeCell ref="K35:K36"/>
    <mergeCell ref="L35:L36"/>
    <mergeCell ref="M35:M36"/>
    <mergeCell ref="N31:N32"/>
    <mergeCell ref="A33:A34"/>
    <mergeCell ref="C33:C34"/>
    <mergeCell ref="J33:J34"/>
    <mergeCell ref="K33:K34"/>
    <mergeCell ref="L33:L34"/>
    <mergeCell ref="M33:M34"/>
    <mergeCell ref="N33:N34"/>
    <mergeCell ref="A31:A32"/>
    <mergeCell ref="C31:C32"/>
    <mergeCell ref="J31:J32"/>
    <mergeCell ref="K31:K32"/>
    <mergeCell ref="L31:L32"/>
    <mergeCell ref="M31:M32"/>
    <mergeCell ref="N27:N28"/>
    <mergeCell ref="A29:A30"/>
    <mergeCell ref="C29:C30"/>
    <mergeCell ref="J29:J30"/>
    <mergeCell ref="K29:K30"/>
    <mergeCell ref="L29:L30"/>
    <mergeCell ref="M29:M30"/>
    <mergeCell ref="N29:N30"/>
    <mergeCell ref="A27:A28"/>
    <mergeCell ref="C27:C28"/>
    <mergeCell ref="J27:J28"/>
    <mergeCell ref="K27:K28"/>
    <mergeCell ref="L27:L28"/>
    <mergeCell ref="M27:M28"/>
    <mergeCell ref="N23:N24"/>
    <mergeCell ref="A25:A26"/>
    <mergeCell ref="C25:C26"/>
    <mergeCell ref="J25:J26"/>
    <mergeCell ref="K25:K26"/>
    <mergeCell ref="L25:L26"/>
    <mergeCell ref="M25:M26"/>
    <mergeCell ref="N25:N26"/>
    <mergeCell ref="A23:A24"/>
    <mergeCell ref="C23:C24"/>
    <mergeCell ref="J23:J24"/>
    <mergeCell ref="K23:K24"/>
    <mergeCell ref="L23:L24"/>
    <mergeCell ref="M23:M24"/>
    <mergeCell ref="N21:N22"/>
    <mergeCell ref="A21:A22"/>
    <mergeCell ref="C21:C22"/>
    <mergeCell ref="J21:J22"/>
    <mergeCell ref="K21:K22"/>
    <mergeCell ref="L21:L22"/>
    <mergeCell ref="M21:M22"/>
    <mergeCell ref="N17:N18"/>
    <mergeCell ref="A17:A18"/>
    <mergeCell ref="C17:C18"/>
    <mergeCell ref="J17:J18"/>
    <mergeCell ref="K17:K18"/>
    <mergeCell ref="L17:L18"/>
    <mergeCell ref="M17:M18"/>
    <mergeCell ref="A19:A20"/>
    <mergeCell ref="C19:C20"/>
    <mergeCell ref="J19:J20"/>
    <mergeCell ref="K19:K20"/>
    <mergeCell ref="L19:L20"/>
    <mergeCell ref="M19:M20"/>
    <mergeCell ref="N19:N20"/>
    <mergeCell ref="J14:K15"/>
    <mergeCell ref="L14:N14"/>
    <mergeCell ref="L15:L16"/>
    <mergeCell ref="M15:M16"/>
    <mergeCell ref="N15:N16"/>
    <mergeCell ref="A14:A16"/>
    <mergeCell ref="B14:B16"/>
    <mergeCell ref="C14:C16"/>
    <mergeCell ref="D14:D16"/>
    <mergeCell ref="E14:E16"/>
    <mergeCell ref="F14:I15"/>
    <mergeCell ref="B13:F13"/>
    <mergeCell ref="K13:M13"/>
    <mergeCell ref="B9:F9"/>
    <mergeCell ref="K9:M9"/>
    <mergeCell ref="B10:F10"/>
    <mergeCell ref="K10:M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B12:F12"/>
    <mergeCell ref="K12:M12"/>
  </mergeCells>
  <pageMargins left="0.7" right="0.7" top="0.75" bottom="0.75" header="0.3" footer="0.3"/>
  <pageSetup paperSize="14" scale="52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9697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447675</xdr:rowOff>
              </from>
              <to>
                <xdr:col>0</xdr:col>
                <xdr:colOff>3933825</xdr:colOff>
                <xdr:row>3</xdr:row>
                <xdr:rowOff>238125</xdr:rowOff>
              </to>
            </anchor>
          </objectPr>
        </oleObject>
      </mc:Choice>
      <mc:Fallback>
        <oleObject shapeId="296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MUJER</vt:lpstr>
      <vt:lpstr>ETNIAS.</vt:lpstr>
      <vt:lpstr>LUCHA CONTRA LA POBREZA</vt:lpstr>
      <vt:lpstr>ADULTO MAYOR</vt:lpstr>
      <vt:lpstr>DISCAPACIDAD</vt:lpstr>
      <vt:lpstr>HABITANTE DE CALLE</vt:lpstr>
      <vt:lpstr>VÍCTIMAS</vt:lpstr>
      <vt:lpstr>NNA</vt:lpstr>
      <vt:lpstr>JUVENTUD</vt:lpstr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2023-04-19T14:22:22Z</cp:lastPrinted>
  <dcterms:created xsi:type="dcterms:W3CDTF">2017-08-24T15:03:39Z</dcterms:created>
  <dcterms:modified xsi:type="dcterms:W3CDTF">2024-01-03T22:29:32Z</dcterms:modified>
</cp:coreProperties>
</file>