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3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4\PLAN DE ACCIÓN 2024\"/>
    </mc:Choice>
  </mc:AlternateContent>
  <bookViews>
    <workbookView xWindow="0" yWindow="0" windowWidth="21285" windowHeight="7500" tabRatio="597" firstSheet="3" activeTab="3"/>
  </bookViews>
  <sheets>
    <sheet name="DIR.PARTICIPACIÓN" sheetId="33" r:id="rId1"/>
    <sheet name="DIR JUSTICIA " sheetId="30" r:id="rId2"/>
    <sheet name="DIR. ESPACIO PÚBLICO" sheetId="29" r:id="rId3"/>
    <sheet name="DESPACHO-GOBIERNO " sheetId="19" r:id="rId4"/>
    <sheet name="CAPA " sheetId="32" r:id="rId5"/>
  </sheets>
  <externalReferences>
    <externalReference r:id="rId6"/>
  </externalReferences>
  <definedNames>
    <definedName name="_xlnm._FilterDatabase" localSheetId="0" hidden="1">DIR.PARTICIPACIÓN!$A$1:$AX$110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7" i="30" l="1"/>
  <c r="L37" i="30"/>
  <c r="I38" i="30"/>
  <c r="J37" i="30"/>
  <c r="I37" i="30"/>
  <c r="L35" i="30"/>
  <c r="J35" i="30"/>
  <c r="E35" i="30"/>
  <c r="E34" i="30"/>
  <c r="L33" i="30"/>
  <c r="N33" i="30" s="1"/>
  <c r="J33" i="30"/>
  <c r="F33" i="30"/>
  <c r="E33" i="30" s="1"/>
  <c r="M33" i="30" s="1"/>
  <c r="E31" i="30"/>
  <c r="M29" i="30"/>
  <c r="N29" i="30" s="1"/>
  <c r="L29" i="30"/>
  <c r="E29" i="30"/>
  <c r="L27" i="30"/>
  <c r="E27" i="30"/>
  <c r="M27" i="30" s="1"/>
  <c r="N27" i="30" s="1"/>
  <c r="M25" i="30"/>
  <c r="L25" i="30"/>
  <c r="N25" i="30" s="1"/>
  <c r="E25" i="30"/>
  <c r="M23" i="30"/>
  <c r="L23" i="30"/>
  <c r="N23" i="30" s="1"/>
  <c r="E23" i="30"/>
  <c r="M21" i="30"/>
  <c r="N21" i="30" s="1"/>
  <c r="L21" i="30"/>
  <c r="E21" i="30"/>
  <c r="L19" i="30"/>
  <c r="K19" i="30"/>
  <c r="K21" i="30" s="1"/>
  <c r="K23" i="30" s="1"/>
  <c r="K25" i="30" s="1"/>
  <c r="K27" i="30" s="1"/>
  <c r="K29" i="30" s="1"/>
  <c r="E19" i="30"/>
  <c r="M19" i="30" s="1"/>
  <c r="N19" i="30" s="1"/>
  <c r="L17" i="30"/>
  <c r="N17" i="30" s="1"/>
  <c r="E17" i="30"/>
  <c r="M17" i="30" s="1"/>
  <c r="K33" i="30" l="1"/>
  <c r="K31" i="30"/>
  <c r="E37" i="30"/>
  <c r="N37" i="30" s="1"/>
  <c r="F37" i="30"/>
  <c r="M35" i="30"/>
  <c r="N35" i="30" s="1"/>
  <c r="K37" i="30" l="1"/>
  <c r="K35" i="30"/>
  <c r="N51" i="19" l="1"/>
  <c r="N49" i="19"/>
  <c r="N47" i="19"/>
  <c r="N45" i="19"/>
  <c r="N43" i="19"/>
  <c r="N41" i="19"/>
  <c r="N39" i="19"/>
  <c r="N37" i="19"/>
  <c r="N35" i="19"/>
  <c r="N33" i="19"/>
  <c r="N31" i="19"/>
  <c r="N29" i="19"/>
  <c r="N25" i="19"/>
  <c r="N19" i="19"/>
  <c r="N17" i="19"/>
  <c r="M45" i="19"/>
  <c r="L45" i="19"/>
  <c r="H53" i="19"/>
  <c r="G53" i="19"/>
  <c r="L51" i="19"/>
  <c r="E51" i="19"/>
  <c r="M51" i="19" s="1"/>
  <c r="E50" i="19"/>
  <c r="M49" i="19" s="1"/>
  <c r="L49" i="19"/>
  <c r="E49" i="19"/>
  <c r="E48" i="19"/>
  <c r="M47" i="19" s="1"/>
  <c r="L47" i="19"/>
  <c r="E47" i="19"/>
  <c r="E46" i="19"/>
  <c r="E45" i="19"/>
  <c r="E44" i="19"/>
  <c r="M43" i="19" s="1"/>
  <c r="L43" i="19"/>
  <c r="E43" i="19"/>
  <c r="E42" i="19"/>
  <c r="L41" i="19"/>
  <c r="E41" i="19"/>
  <c r="M41" i="19" s="1"/>
  <c r="L39" i="19"/>
  <c r="E39" i="19"/>
  <c r="M39" i="19" s="1"/>
  <c r="E38" i="19"/>
  <c r="M37" i="19" s="1"/>
  <c r="L37" i="19"/>
  <c r="I37" i="19"/>
  <c r="I53" i="19" s="1"/>
  <c r="E54" i="19" s="1"/>
  <c r="F37" i="19"/>
  <c r="F53" i="19" s="1"/>
  <c r="M55" i="19" s="1"/>
  <c r="E37" i="19"/>
  <c r="E36" i="19"/>
  <c r="M35" i="19" s="1"/>
  <c r="L35" i="19"/>
  <c r="E35" i="19"/>
  <c r="E34" i="19"/>
  <c r="M33" i="19" s="1"/>
  <c r="L33" i="19"/>
  <c r="E33" i="19"/>
  <c r="E32" i="19"/>
  <c r="L31" i="19"/>
  <c r="E31" i="19"/>
  <c r="M31" i="19" s="1"/>
  <c r="E30" i="19"/>
  <c r="L29" i="19"/>
  <c r="E29" i="19"/>
  <c r="M29" i="19" s="1"/>
  <c r="E28" i="19"/>
  <c r="M27" i="19" s="1"/>
  <c r="L27" i="19"/>
  <c r="J27" i="19"/>
  <c r="J29" i="19" s="1"/>
  <c r="J31" i="19" s="1"/>
  <c r="J33" i="19" s="1"/>
  <c r="J35" i="19" s="1"/>
  <c r="J37" i="19" s="1"/>
  <c r="J39" i="19" s="1"/>
  <c r="J41" i="19" s="1"/>
  <c r="J43" i="19" s="1"/>
  <c r="J45" i="19" s="1"/>
  <c r="J46" i="19" s="1"/>
  <c r="J47" i="19" s="1"/>
  <c r="J48" i="19" s="1"/>
  <c r="J49" i="19" s="1"/>
  <c r="J50" i="19" s="1"/>
  <c r="J51" i="19" s="1"/>
  <c r="J52" i="19" s="1"/>
  <c r="E27" i="19"/>
  <c r="E26" i="19"/>
  <c r="L25" i="19"/>
  <c r="J25" i="19"/>
  <c r="E25" i="19"/>
  <c r="M25" i="19" s="1"/>
  <c r="E24" i="19"/>
  <c r="L23" i="19"/>
  <c r="J23" i="19"/>
  <c r="E23" i="19"/>
  <c r="E22" i="19"/>
  <c r="M21" i="19" s="1"/>
  <c r="L21" i="19"/>
  <c r="K21" i="19"/>
  <c r="K23" i="19" s="1"/>
  <c r="K25" i="19" s="1"/>
  <c r="K27" i="19" s="1"/>
  <c r="K29" i="19" s="1"/>
  <c r="K31" i="19" s="1"/>
  <c r="K33" i="19" s="1"/>
  <c r="K35" i="19" s="1"/>
  <c r="K37" i="19" s="1"/>
  <c r="K39" i="19" s="1"/>
  <c r="K41" i="19" s="1"/>
  <c r="K43" i="19" s="1"/>
  <c r="K45" i="19" s="1"/>
  <c r="K47" i="19" s="1"/>
  <c r="K49" i="19" s="1"/>
  <c r="K51" i="19" s="1"/>
  <c r="J21" i="19"/>
  <c r="E21" i="19"/>
  <c r="E20" i="19"/>
  <c r="L19" i="19"/>
  <c r="M19" i="19" s="1"/>
  <c r="K19" i="19"/>
  <c r="E19" i="19"/>
  <c r="E18" i="19"/>
  <c r="M17" i="19"/>
  <c r="L17" i="19"/>
  <c r="E17" i="19"/>
  <c r="E53" i="19" s="1"/>
  <c r="N55" i="33" l="1"/>
  <c r="N53" i="33"/>
  <c r="N51" i="33"/>
  <c r="N49" i="33"/>
  <c r="N47" i="33"/>
  <c r="N45" i="33"/>
  <c r="N43" i="33"/>
  <c r="N41" i="33"/>
  <c r="N39" i="33"/>
  <c r="N37" i="33"/>
  <c r="N35" i="33"/>
  <c r="N33" i="33"/>
  <c r="N31" i="33"/>
  <c r="N29" i="33"/>
  <c r="N27" i="33"/>
  <c r="N25" i="33"/>
  <c r="N23" i="33"/>
  <c r="N19" i="33"/>
  <c r="N17" i="33"/>
  <c r="N27" i="29"/>
  <c r="N25" i="29"/>
  <c r="N23" i="29"/>
  <c r="N21" i="29"/>
  <c r="N19" i="29"/>
  <c r="N17" i="29"/>
  <c r="F25" i="33" l="1"/>
  <c r="F57" i="33" s="1"/>
  <c r="E29" i="33"/>
  <c r="E22" i="33"/>
  <c r="L55" i="33" l="1"/>
  <c r="E55" i="33"/>
  <c r="M55" i="33" s="1"/>
  <c r="L53" i="33"/>
  <c r="E53" i="33"/>
  <c r="M53" i="33" s="1"/>
  <c r="L51" i="33"/>
  <c r="E51" i="33"/>
  <c r="M51" i="33" s="1"/>
  <c r="M49" i="33"/>
  <c r="L49" i="33"/>
  <c r="E49" i="33"/>
  <c r="L47" i="33"/>
  <c r="E47" i="33"/>
  <c r="M47" i="33" s="1"/>
  <c r="L45" i="33"/>
  <c r="E45" i="33"/>
  <c r="M45" i="33" s="1"/>
  <c r="L43" i="33"/>
  <c r="E43" i="33"/>
  <c r="M43" i="33" s="1"/>
  <c r="L41" i="33"/>
  <c r="E41" i="33"/>
  <c r="M41" i="33" s="1"/>
  <c r="L39" i="33"/>
  <c r="E39" i="33"/>
  <c r="M39" i="33" s="1"/>
  <c r="L37" i="33"/>
  <c r="E37" i="33"/>
  <c r="M37" i="33" s="1"/>
  <c r="L35" i="33"/>
  <c r="E35" i="33"/>
  <c r="M35" i="33" s="1"/>
  <c r="L33" i="33"/>
  <c r="E33" i="33"/>
  <c r="M33" i="33" s="1"/>
  <c r="L31" i="33"/>
  <c r="E31" i="33"/>
  <c r="M31" i="33" s="1"/>
  <c r="M29" i="33"/>
  <c r="L29" i="33"/>
  <c r="L27" i="33"/>
  <c r="E27" i="33"/>
  <c r="M27" i="33" s="1"/>
  <c r="L25" i="33"/>
  <c r="E25" i="33"/>
  <c r="L23" i="33"/>
  <c r="E23" i="33"/>
  <c r="M23" i="33" s="1"/>
  <c r="L21" i="33"/>
  <c r="J21" i="33"/>
  <c r="J23" i="33" s="1"/>
  <c r="J25" i="33" s="1"/>
  <c r="J27" i="33" s="1"/>
  <c r="J29" i="33" s="1"/>
  <c r="J31" i="33" s="1"/>
  <c r="J33" i="33" s="1"/>
  <c r="J35" i="33" s="1"/>
  <c r="J37" i="33" s="1"/>
  <c r="J39" i="33" s="1"/>
  <c r="J41" i="33" s="1"/>
  <c r="J43" i="33" s="1"/>
  <c r="J45" i="33" s="1"/>
  <c r="J47" i="33" s="1"/>
  <c r="J49" i="33" s="1"/>
  <c r="J51" i="33" s="1"/>
  <c r="J53" i="33" s="1"/>
  <c r="J55" i="33" s="1"/>
  <c r="F21" i="33"/>
  <c r="F20" i="33"/>
  <c r="E20" i="33"/>
  <c r="L19" i="33"/>
  <c r="K19" i="33"/>
  <c r="K21" i="33" s="1"/>
  <c r="K23" i="33" s="1"/>
  <c r="K25" i="33" s="1"/>
  <c r="K27" i="33" s="1"/>
  <c r="K29" i="33" s="1"/>
  <c r="K31" i="33" s="1"/>
  <c r="K33" i="33" s="1"/>
  <c r="K35" i="33" s="1"/>
  <c r="K37" i="33" s="1"/>
  <c r="K39" i="33" s="1"/>
  <c r="K41" i="33" s="1"/>
  <c r="K43" i="33" s="1"/>
  <c r="K45" i="33" s="1"/>
  <c r="K47" i="33" s="1"/>
  <c r="K49" i="33" s="1"/>
  <c r="K51" i="33" s="1"/>
  <c r="K53" i="33" s="1"/>
  <c r="K55" i="33" s="1"/>
  <c r="J19" i="33"/>
  <c r="E19" i="33"/>
  <c r="F18" i="33"/>
  <c r="E18" i="33" s="1"/>
  <c r="L17" i="33"/>
  <c r="E17" i="33"/>
  <c r="F40" i="32"/>
  <c r="E40" i="32"/>
  <c r="F39" i="32"/>
  <c r="E38" i="32"/>
  <c r="E37" i="32"/>
  <c r="E36" i="32"/>
  <c r="E35" i="32"/>
  <c r="E29" i="32"/>
  <c r="E27" i="32"/>
  <c r="E25" i="32"/>
  <c r="E23" i="32"/>
  <c r="E21" i="32"/>
  <c r="K19" i="32"/>
  <c r="K21" i="32" s="1"/>
  <c r="K23" i="32" s="1"/>
  <c r="K25" i="32" s="1"/>
  <c r="K27" i="32" s="1"/>
  <c r="K29" i="32" s="1"/>
  <c r="K31" i="32" s="1"/>
  <c r="J19" i="32"/>
  <c r="J21" i="32" s="1"/>
  <c r="J23" i="32" s="1"/>
  <c r="J25" i="32" s="1"/>
  <c r="J27" i="32" s="1"/>
  <c r="J29" i="32" s="1"/>
  <c r="J31" i="32" s="1"/>
  <c r="E19" i="32"/>
  <c r="E17" i="32"/>
  <c r="K27" i="29"/>
  <c r="K25" i="29"/>
  <c r="K23" i="29"/>
  <c r="K21" i="29"/>
  <c r="J21" i="29"/>
  <c r="J23" i="29" s="1"/>
  <c r="J25" i="29" s="1"/>
  <c r="J27" i="29" s="1"/>
  <c r="J19" i="29"/>
  <c r="F29" i="29"/>
  <c r="G29" i="29"/>
  <c r="H29" i="29"/>
  <c r="I29" i="29"/>
  <c r="E29" i="29"/>
  <c r="E27" i="29"/>
  <c r="E25" i="29"/>
  <c r="E23" i="29"/>
  <c r="E21" i="29"/>
  <c r="E17" i="29"/>
  <c r="E19" i="29"/>
  <c r="E39" i="32" l="1"/>
  <c r="M25" i="33"/>
  <c r="E57" i="33"/>
  <c r="M19" i="33"/>
  <c r="M17" i="33"/>
  <c r="K19" i="29" l="1"/>
  <c r="E30" i="29"/>
  <c r="I20" i="29" l="1"/>
  <c r="I30" i="29" l="1"/>
  <c r="M25" i="29"/>
  <c r="L25" i="29"/>
  <c r="M19" i="29"/>
  <c r="L19" i="29"/>
  <c r="M17" i="29"/>
  <c r="L17" i="29"/>
  <c r="M27" i="29"/>
  <c r="L27" i="29"/>
  <c r="M23" i="29"/>
  <c r="L23" i="29"/>
  <c r="M21" i="29"/>
  <c r="L21" i="29"/>
  <c r="F30" i="29" l="1"/>
</calcChain>
</file>

<file path=xl/comments1.xml><?xml version="1.0" encoding="utf-8"?>
<comments xmlns="http://schemas.openxmlformats.org/spreadsheetml/2006/main">
  <authors>
    <author>LENOVO</author>
    <author>Personal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quita actividad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TRASLADAR RECURSOS.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ADECUACIONES, INVERSIÓN.</t>
        </r>
      </text>
    </comment>
    <comment ref="A33" authorId="1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personal:
jhonny ya esta la ruta, se   deb actualizar en planeacion y empezar a trabajas</t>
        </r>
      </text>
    </comment>
    <comment ref="A35" authorId="1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personal:
jhonny ya esta la ruta, se   deb actualizar en planeacion y empezar a trabajas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REVISAR CONTRATOS PARA AVANCE DE ACTIVIDAD.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ajustar meta al 100%.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compraron 5 casi móviles.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enviar contrato y anticipo dinero construcción</t>
        </r>
      </text>
    </comment>
  </commentList>
</comments>
</file>

<file path=xl/sharedStrings.xml><?xml version="1.0" encoding="utf-8"?>
<sst xmlns="http://schemas.openxmlformats.org/spreadsheetml/2006/main" count="741" uniqueCount="344">
  <si>
    <t xml:space="preserve">FIRMA: </t>
  </si>
  <si>
    <t xml:space="preserve">OBSERVACIONES: </t>
  </si>
  <si>
    <t>E</t>
  </si>
  <si>
    <t>P</t>
  </si>
  <si>
    <t xml:space="preserve">META DE RESULTADO No. </t>
  </si>
  <si>
    <t>META DE RESULTADO No.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</si>
  <si>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</si>
  <si>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</si>
  <si>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</si>
  <si>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</si>
  <si>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</si>
  <si>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</si>
  <si>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</si>
  <si>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</si>
  <si>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</si>
  <si>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</si>
  <si>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</si>
  <si>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</si>
  <si>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</si>
  <si>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</si>
  <si>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</si>
  <si>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CANT.</t>
  </si>
  <si>
    <t>UNIDAD DE MEDIDA</t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</si>
  <si>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</si>
  <si>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</si>
  <si>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</si>
  <si>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</si>
  <si>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</si>
  <si>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</si>
  <si>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</si>
  <si>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</si>
  <si>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</si>
  <si>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</si>
  <si>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</si>
  <si>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</si>
  <si>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</si>
  <si>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</si>
  <si>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 xml:space="preserve">MEJORAMENTO Y FORTALECIMIENTO DEL SERVICIO DE JUSTICIA Y CONVIVENCIA CIUDADANA EN EL MUNICIPIO DE IBAGUÉ. </t>
  </si>
  <si>
    <t xml:space="preserve">DIMENSION IV: IBAGUÉ NUESTRO COMPROMISO INSTITUCIONAL. </t>
  </si>
  <si>
    <t>SECTOR 1: JUSTICIA, SEGURIDAD Y CONVIVENCIA.</t>
  </si>
  <si>
    <t xml:space="preserve">FORTALECIMIENTO DE LA CONVIVENCIA Y LA SEGURIDAD CIUDADANA. </t>
  </si>
  <si>
    <t>NUMERO DE ESTRATEGIA IMPLEMENTADA.</t>
  </si>
  <si>
    <t xml:space="preserve">NUMERO DE INSTITUCIONES EDUCATIVAS CAPACITADAS </t>
  </si>
  <si>
    <t xml:space="preserve">NUMERO DE RUTAS EJECUTADAS </t>
  </si>
  <si>
    <t xml:space="preserve">NUMERO DE REDES CREADAS </t>
  </si>
  <si>
    <t>NUMERO DE PARQUEADEROS FORMALIZADOS.</t>
  </si>
  <si>
    <t xml:space="preserve">DIMENSION: </t>
  </si>
  <si>
    <t xml:space="preserve"> IV IBAGUÉ NUESTRO COMPROMISO INSTITUCIONAL</t>
  </si>
  <si>
    <t>SECTOR 1. JUSTICIA, SEGURIDAD Y CONVIVENCIA</t>
  </si>
  <si>
    <t>FORTALECIMIENTO DE LA CONVIVENCIA Y LA SEGURIDAD CIUDADANA</t>
  </si>
  <si>
    <t>FORTALECIMIENTO DE LA SEGURIDAD "IBAGUÉ CIUDAD SEGURA" EN EL MUNICIPIO DE IBAGUÉ</t>
  </si>
  <si>
    <t>Número comunas beneficiadas</t>
  </si>
  <si>
    <t xml:space="preserve">Número de acciones integrales  contra minas antipersonales y similares implementadas </t>
  </si>
  <si>
    <t>Ruta diseñada e implementada</t>
  </si>
  <si>
    <t>Número de Estrategias Implementadas</t>
  </si>
  <si>
    <t>Número de CAI adecuados</t>
  </si>
  <si>
    <t>Número de Redes para la protección contra el consumo de SPA creadas</t>
  </si>
  <si>
    <t>FIRMA</t>
  </si>
  <si>
    <t>SECRETARÍA / ENTIDAD:                       Secretaria de Gobierno                                / GRUPO:        Direccion de Espacio Público</t>
  </si>
  <si>
    <t>Ibagué Nuestro Compromiso Institucional</t>
  </si>
  <si>
    <t>Justicia, Seguridad y conviviencia</t>
  </si>
  <si>
    <t>Ordenamiento Territorial y Desarrollo Urbano</t>
  </si>
  <si>
    <t>Recuperacion y Control efectivo del Espacio Público de la Ciudad de Ibagué.</t>
  </si>
  <si>
    <t>M2 de espacio publico recuperado</t>
  </si>
  <si>
    <t>META DE PRODUCTO No. 2:</t>
  </si>
  <si>
    <t>META DE PRODUCTO No. 3:</t>
  </si>
  <si>
    <t>DIRECTOR: JUAN DIEGO PRADA MARMOLEJO</t>
  </si>
  <si>
    <t xml:space="preserve"> IBAGUÉ NUESTRO COMPROMISO INSTITUCIONAL</t>
  </si>
  <si>
    <r>
      <rPr>
        <b/>
        <sz val="20"/>
        <rFont val="Arial"/>
        <family val="2"/>
      </rPr>
      <t>FORMATO:</t>
    </r>
    <r>
      <rPr>
        <sz val="20"/>
        <rFont val="Arial"/>
        <family val="2"/>
      </rPr>
      <t xml:space="preserve"> PLAN DE ACCION</t>
    </r>
  </si>
  <si>
    <r>
      <rPr>
        <b/>
        <sz val="20"/>
        <rFont val="Arial"/>
        <family val="2"/>
      </rPr>
      <t>PROCESO:</t>
    </r>
    <r>
      <rPr>
        <sz val="20"/>
        <rFont val="Arial"/>
        <family val="2"/>
      </rPr>
      <t xml:space="preserve"> PLANEACION ESTRATEGICA Y TERRITORIAL</t>
    </r>
  </si>
  <si>
    <t>JUSTICIA, SEGURIDAD Y CONVIVENCIA
(Cód. KPT 45)</t>
  </si>
  <si>
    <t xml:space="preserve">NOMBRE  DEL PROYECTO POAI:  
</t>
  </si>
  <si>
    <t>MEJORAMIENTO DE LA PROTECCION ATENCION Y CUIDADO ANIMAL " IBAGUE VIBRA POR LOS ANIMALES IBAGUE"</t>
  </si>
  <si>
    <t>Cantidad de pacientes atendidos</t>
  </si>
  <si>
    <t>Acciones de informacion y comunicación</t>
  </si>
  <si>
    <t>Numero de animales rescatados</t>
  </si>
  <si>
    <t xml:space="preserve">  Número de estrategias</t>
  </si>
  <si>
    <t xml:space="preserve">CODIGO BPPIM:      
</t>
  </si>
  <si>
    <t>Estrategia Diseñada e Implementada</t>
  </si>
  <si>
    <t>INDICADORES DE GESTIÓN</t>
  </si>
  <si>
    <t>OTROS (ICDE)</t>
  </si>
  <si>
    <t>Número de Estrategias ejecutadas.</t>
  </si>
  <si>
    <t>Número de Observatorios fortalecidos</t>
  </si>
  <si>
    <t>NUMERO DE CENTRO DE SOLUCIONES DE JUSTICIA MÓVIL IMPLEMENTADOS</t>
  </si>
  <si>
    <t>Construccion</t>
  </si>
  <si>
    <t>Cimentacion</t>
  </si>
  <si>
    <t>Mamposteria</t>
  </si>
  <si>
    <t>Número de Organismos de seguridad dotados.</t>
  </si>
  <si>
    <t>NUMERO DE SISTEMA DE INFORMACIÓN IMPLEMENTADOS</t>
  </si>
  <si>
    <t>OTROS - DESAHORRO FONPET</t>
  </si>
  <si>
    <t>OTROS - CONVENIOS</t>
  </si>
  <si>
    <t>Numero de vigias  dotados</t>
  </si>
  <si>
    <t>Numero de dotaciones  realizadas</t>
  </si>
  <si>
    <t>Numero de campañas de  realizadas</t>
  </si>
  <si>
    <t>Numero de operativos realizados</t>
  </si>
  <si>
    <t>Numero de casetas adquiridas</t>
  </si>
  <si>
    <t xml:space="preserve"> Metros cuadrados demolidos</t>
  </si>
  <si>
    <r>
      <t>PROG</t>
    </r>
    <r>
      <rPr>
        <b/>
        <sz val="12"/>
        <rFont val="Arial"/>
        <family val="2"/>
      </rPr>
      <t xml:space="preserve">  EJEC</t>
    </r>
  </si>
  <si>
    <t>COSTO TOTAL</t>
  </si>
  <si>
    <t xml:space="preserve">FUENTES DE FINANCIACION                    </t>
  </si>
  <si>
    <t>-</t>
  </si>
  <si>
    <t>NUMERO DE SISTEMAS CREADOS</t>
  </si>
  <si>
    <t>NUMERO DE PERSONAS CAPACITADAS Y/O SENSIBILIZADAS</t>
  </si>
  <si>
    <t xml:space="preserve">CAE REMODELADOS Y/O ADECUADO. </t>
  </si>
  <si>
    <t>Observaciones:</t>
  </si>
  <si>
    <r>
      <t>PROG</t>
    </r>
    <r>
      <rPr>
        <b/>
        <sz val="10"/>
        <rFont val="Arial"/>
        <family val="2"/>
      </rPr>
      <t xml:space="preserve">  EJEC</t>
    </r>
  </si>
  <si>
    <t xml:space="preserve">COSTO TOTAL             </t>
  </si>
  <si>
    <t xml:space="preserve">FUENTES DE FINANCIACION </t>
  </si>
  <si>
    <t>B-1 Implementaciòn de adecuaciones, remodelaciones y acciones complementarias</t>
  </si>
  <si>
    <t>C-1. Adquisición, implementación y funcionamiento de sistemas de vigilancia y video vigilancia comunitaria para zonas y espacios comunes en barrios.</t>
  </si>
  <si>
    <t>Numero de Campañas realizadas</t>
  </si>
  <si>
    <t>Nùmero de CAI adecuados</t>
  </si>
  <si>
    <t>numero de acciones realizadas</t>
  </si>
  <si>
    <t xml:space="preserve">G-2.Desarrollar acciones de prevención y conocimiento contra el consumo de SPA y la utilización de niños y niñas y adolescentes en círcuitos económicos criminales. </t>
  </si>
  <si>
    <t>Número de Capacitaciones realizadas</t>
  </si>
  <si>
    <t>J-1.Fortalecer a los organismos de seguridad con elementos operativos, reactivos y preventivos de movilidad y transporte</t>
  </si>
  <si>
    <t>K-1.Realizar seguimiento a fenomenologías delictivas desde un ámbito interdisciplinar, en asocio con el sector académico</t>
  </si>
  <si>
    <t>Número de Estudios realizados</t>
  </si>
  <si>
    <t>K-2. Realizar el estudio de prospectiva y nuevas dinámicas delictivas en la región.</t>
  </si>
  <si>
    <t>Números de Estudios Realizados</t>
  </si>
  <si>
    <t>L-2.Relizar la divulgación, publicidad y promoción de la estrategia de recompensas.</t>
  </si>
  <si>
    <t>Campañas de promociòn realizadas</t>
  </si>
  <si>
    <t xml:space="preserve">M-3.Implementar una estrategia de apoyo spsicosocial familiar contra el consumo de SPA en la ciudad </t>
  </si>
  <si>
    <t>Numero de estrategias implentadas</t>
  </si>
  <si>
    <r>
      <t xml:space="preserve">META DE RESULTADO  No. </t>
    </r>
    <r>
      <rPr>
        <sz val="12"/>
        <rFont val="Arial"/>
        <family val="2"/>
      </rPr>
      <t>Disminuir la tasa de homicidio x 100.000 habitantes</t>
    </r>
  </si>
  <si>
    <r>
      <rPr>
        <b/>
        <sz val="12"/>
        <rFont val="Arial"/>
        <family val="2"/>
      </rPr>
      <t>METAS DE PRODUCTO A:</t>
    </r>
    <r>
      <rPr>
        <sz val="12"/>
        <rFont val="Arial"/>
        <family val="2"/>
      </rPr>
      <t xml:space="preserve"> Implementar 1 centro de traslado por protección según Ley 1801 de 2016</t>
    </r>
  </si>
  <si>
    <t xml:space="preserve">Numero de Centros de Traslado por Proteccion implementados </t>
  </si>
  <si>
    <r>
      <rPr>
        <b/>
        <sz val="12"/>
        <rFont val="Arial"/>
        <family val="2"/>
      </rPr>
      <t xml:space="preserve">META DE PRODUCTO B: </t>
    </r>
    <r>
      <rPr>
        <sz val="12"/>
        <rFont val="Arial"/>
        <family val="2"/>
      </rPr>
      <t>Diseño e implementación una estrategia de apoyo integral para el sistema penitenciario</t>
    </r>
  </si>
  <si>
    <r>
      <t xml:space="preserve">META DE RESULTADO No. </t>
    </r>
    <r>
      <rPr>
        <sz val="12"/>
        <rFont val="Arial"/>
        <family val="2"/>
      </rPr>
      <t>Disminuir la tasa de hurto a personas por 100.000 habitantes</t>
    </r>
  </si>
  <si>
    <r>
      <rPr>
        <b/>
        <sz val="12"/>
        <rFont val="Arial"/>
        <family val="2"/>
      </rPr>
      <t>META DE PRODUCTO C:</t>
    </r>
    <r>
      <rPr>
        <sz val="12"/>
        <rFont val="Arial"/>
        <family val="2"/>
      </rPr>
      <t xml:space="preserve"> Ampliar los Sistemas de Vigilancia y seguridad Comunitaria en las 13 comunas de Ibagué</t>
    </r>
  </si>
  <si>
    <r>
      <t xml:space="preserve">META DE RESULTADO No. </t>
    </r>
    <r>
      <rPr>
        <sz val="12"/>
        <rFont val="Arial"/>
        <family val="2"/>
      </rPr>
      <t xml:space="preserve">Incrementar al 90% iniciativas para la promocion de la particiapacion ciudadana </t>
    </r>
  </si>
  <si>
    <r>
      <rPr>
        <b/>
        <sz val="12"/>
        <rFont val="Arial"/>
        <family val="2"/>
      </rPr>
      <t>META DE PRODUCTO D:</t>
    </r>
    <r>
      <rPr>
        <sz val="12"/>
        <rFont val="Arial"/>
        <family val="2"/>
      </rPr>
      <t xml:space="preserve"> Implementar en los 17 corregimientos de Ibagué actividades de acción integral contra minas antipersonales y similares</t>
    </r>
  </si>
  <si>
    <r>
      <t xml:space="preserve">META DE RESULTADO No. </t>
    </r>
    <r>
      <rPr>
        <sz val="12"/>
        <rFont val="Arial"/>
        <family val="2"/>
      </rPr>
      <t>Disminuir la tasa de homicidio x 100.000 habitantes</t>
    </r>
  </si>
  <si>
    <r>
      <rPr>
        <b/>
        <sz val="12"/>
        <rFont val="Arial"/>
        <family val="2"/>
      </rPr>
      <t>META DE PRODUCTO E</t>
    </r>
    <r>
      <rPr>
        <sz val="12"/>
        <rFont val="Arial"/>
        <family val="2"/>
      </rPr>
      <t xml:space="preserve">:Ejecutar 1 Estrategia (Vigilancia con Drones) VIDRON para la vigilancia. </t>
    </r>
  </si>
  <si>
    <r>
      <t xml:space="preserve"> META DE RESULTADO No. </t>
    </r>
    <r>
      <rPr>
        <sz val="12"/>
        <rFont val="Arial"/>
        <family val="2"/>
      </rPr>
      <t xml:space="preserve">Aumentar numero de personas capacitadas en la prevencion de conductas contravencionales (querellas) y delectivas </t>
    </r>
  </si>
  <si>
    <r>
      <rPr>
        <b/>
        <sz val="12"/>
        <rFont val="Arial"/>
        <family val="2"/>
      </rPr>
      <t>META DE PRODUCTO F</t>
    </r>
    <r>
      <rPr>
        <sz val="12"/>
        <rFont val="Arial"/>
        <family val="2"/>
      </rPr>
      <t xml:space="preserve">:Adecuar, crear e implementar 13 Centros de Atención inmediata CAI </t>
    </r>
  </si>
  <si>
    <r>
      <t xml:space="preserve">META DE RESULTADO No. </t>
    </r>
    <r>
      <rPr>
        <sz val="12"/>
        <rFont val="Arial"/>
        <family val="2"/>
      </rPr>
      <t xml:space="preserve"> Incrementar el indice de espacio publico por habitante </t>
    </r>
  </si>
  <si>
    <r>
      <rPr>
        <b/>
        <sz val="12"/>
        <rFont val="Arial"/>
        <family val="2"/>
      </rPr>
      <t>META DE PRODUCTO G:</t>
    </r>
    <r>
      <rPr>
        <sz val="12"/>
        <rFont val="Arial"/>
        <family val="2"/>
      </rPr>
      <t xml:space="preserve"> Ejecutar 1 estrategia de prevención situacional del delito a través del mejoramiento del entorno.</t>
    </r>
  </si>
  <si>
    <r>
      <rPr>
        <b/>
        <sz val="12"/>
        <rFont val="Arial"/>
        <family val="2"/>
      </rPr>
      <t>META DE PRODUCTO H:</t>
    </r>
    <r>
      <rPr>
        <sz val="12"/>
        <rFont val="Arial"/>
        <family val="2"/>
      </rPr>
      <t xml:space="preserve"> Diseñar e implementar una ruta de prevención de reclutamiento, uso y utilización de NNA en el municipio de Ibagué </t>
    </r>
  </si>
  <si>
    <r>
      <rPr>
        <b/>
        <sz val="12"/>
        <rFont val="Arial"/>
        <family val="2"/>
      </rPr>
      <t>META DE PRODUCTO I</t>
    </r>
    <r>
      <rPr>
        <sz val="12"/>
        <rFont val="Arial"/>
        <family val="2"/>
      </rPr>
      <t xml:space="preserve">: Implementar 2 nuevas estaciones de policial </t>
    </r>
  </si>
  <si>
    <t>Número de Estaciones de policia  Implementadas</t>
  </si>
  <si>
    <r>
      <t xml:space="preserve">META DE RESULTADO No. </t>
    </r>
    <r>
      <rPr>
        <sz val="12"/>
        <rFont val="Arial"/>
        <family val="2"/>
      </rPr>
      <t xml:space="preserve">Mantener la tasa de homicidios  en niños y niñas de 0 a 5 años </t>
    </r>
  </si>
  <si>
    <r>
      <rPr>
        <b/>
        <sz val="12"/>
        <rFont val="Arial"/>
        <family val="2"/>
      </rPr>
      <t>META DE PRODUCTO J</t>
    </r>
    <r>
      <rPr>
        <sz val="12"/>
        <rFont val="Arial"/>
        <family val="2"/>
      </rPr>
      <t xml:space="preserve">:Implementar una estrategia de control y seguridad urbana y rural </t>
    </r>
  </si>
  <si>
    <r>
      <rPr>
        <b/>
        <sz val="12"/>
        <rFont val="Arial"/>
        <family val="2"/>
      </rPr>
      <t>META DE PRODUCTO K:</t>
    </r>
    <r>
      <rPr>
        <sz val="12"/>
        <rFont val="Arial"/>
        <family val="2"/>
      </rPr>
      <t xml:space="preserve"> Fortalecer 1 observatorio del delito </t>
    </r>
  </si>
  <si>
    <r>
      <rPr>
        <b/>
        <sz val="12"/>
        <rFont val="Arial"/>
        <family val="2"/>
      </rPr>
      <t>META DE PRODUCTO L: F</t>
    </r>
    <r>
      <rPr>
        <sz val="12"/>
        <rFont val="Arial"/>
        <family val="2"/>
      </rPr>
      <t xml:space="preserve">ormular y ejecutar 1 Estrategia de Recompensa contra el delito y/o apología del delito 
</t>
    </r>
  </si>
  <si>
    <t>Número de Estrategias formuladas y ejecutadas.</t>
  </si>
  <si>
    <r>
      <t xml:space="preserve">META DE RESULTADO No. </t>
    </r>
    <r>
      <rPr>
        <sz val="12"/>
        <rFont val="Arial"/>
        <family val="2"/>
      </rPr>
      <t>Disminuir la tasa de violencia con NNA X 100.000 habitantes</t>
    </r>
  </si>
  <si>
    <t>D-1..  Adelantar tareas de acción integral contra minas antipersonal, sensibilización, conocimiento y rutas de prevención y alertas tempranas.</t>
  </si>
  <si>
    <t>NUMERO DE EQUIPOS ENTREGADOS</t>
  </si>
  <si>
    <t xml:space="preserve">ESTRATEGIA CONSTRUIDA E IMPLEMENTADA </t>
  </si>
  <si>
    <t>NUMERO DE CENTRO DE SOLUCIONES CREADOS</t>
  </si>
  <si>
    <t>TOTAL PLAN DE ACCION</t>
  </si>
  <si>
    <t>J-4 Fortalecer las estrategias de prevencion y/o implementacion del registro nacional de medidas correctivas del codigo de convivencia ciudadana</t>
  </si>
  <si>
    <t>Numero de capacitaciones realizadas</t>
  </si>
  <si>
    <t>Nùmero de redes fortalecidas</t>
  </si>
  <si>
    <t>SECRETARÍA / ENTIDAD:  Secretaría de Gobierno                    / GRUPO:                        Despacho Gobierno</t>
  </si>
  <si>
    <t xml:space="preserve"> SECRETARÍA / ENTIDAD: SECRETARIA DE GOBIERNO                                                      GRUPO: COSO MUNICIPAL</t>
  </si>
  <si>
    <r>
      <t>Objetivos:</t>
    </r>
    <r>
      <rPr>
        <sz val="12"/>
        <rFont val="Arial"/>
        <family val="2"/>
      </rPr>
      <t xml:space="preserve"> Fortalecer la planta física dotación y elementos para el centro de atención y protección animal, aumentar los programas de prevención y educación para el buen cuidado animal en la ciudad de Ibagué.</t>
    </r>
  </si>
  <si>
    <t xml:space="preserve"> FORTALECIMIENTO DE LA CONVIVENCIA Y LA SEGURIDAD CIUDADANA</t>
  </si>
  <si>
    <t>Estudios previos NUMERO DE CAPA REALIZADOS</t>
  </si>
  <si>
    <r>
      <t xml:space="preserve">META DE RESULTADO  No. </t>
    </r>
    <r>
      <rPr>
        <sz val="12"/>
        <rFont val="Arial"/>
        <family val="2"/>
      </rPr>
      <t>Fortalecer el COSO Municipal</t>
    </r>
  </si>
  <si>
    <r>
      <t xml:space="preserve">META DE PRODUCTO No. 1: </t>
    </r>
    <r>
      <rPr>
        <sz val="12"/>
        <rFont val="Arial"/>
        <family val="2"/>
      </rPr>
      <t>Crear e implementar una estrategia de prevención, atención integral y protección animal (Cód KPT 4501001)</t>
    </r>
  </si>
  <si>
    <r>
      <t xml:space="preserve">META DE RESULTADO No. </t>
    </r>
    <r>
      <rPr>
        <sz val="12"/>
        <rFont val="Arial"/>
        <family val="2"/>
      </rPr>
      <t>Fortalecer el COSO Municipal</t>
    </r>
  </si>
  <si>
    <r>
      <t xml:space="preserve">META DE PRODUCTO No. 2: </t>
    </r>
    <r>
      <rPr>
        <sz val="12"/>
        <rFont val="Arial"/>
        <family val="2"/>
      </rPr>
      <t>Construir el Mega CAPA (Centro de atención y protección animal)(Cód KPT 4501005)</t>
    </r>
  </si>
  <si>
    <t>Coso Municipal Ampliado</t>
  </si>
  <si>
    <t xml:space="preserve">OBSERVACIONES:  </t>
  </si>
  <si>
    <t xml:space="preserve">H-1. Implementar un sistema de alertas tempranas en instituciones educativas del área rural y urbana contra el reclutamiento y la utilización </t>
  </si>
  <si>
    <t>Número de Instituciones educativas capacitadas</t>
  </si>
  <si>
    <t>M-1.Implementar una estrategia de gestión de conocimiento, prevención y proyecto de vida contra el consumo de SPA, drogas de diseño, pegantes, disolventes y similares.</t>
  </si>
  <si>
    <t xml:space="preserve">C-2.Implementación de la estrategia de gestores de seguridad y convivencia comunal. </t>
  </si>
  <si>
    <t>Objetivos: Disminuir los Índices de Inseguridad en el Municipio de Ibagué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</si>
  <si>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</si>
  <si>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</si>
  <si>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</si>
  <si>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</si>
  <si>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</si>
  <si>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</si>
  <si>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rPr>
        <b/>
        <sz val="16"/>
        <rFont val="Arial Narrow"/>
        <family val="2"/>
      </rPr>
      <t>PROCESO:</t>
    </r>
    <r>
      <rPr>
        <sz val="16"/>
        <rFont val="Arial Narrow"/>
        <family val="2"/>
      </rPr>
      <t xml:space="preserve"> PLANEACION ESTRATEGICA Y TERRITORIAL</t>
    </r>
  </si>
  <si>
    <r>
      <t xml:space="preserve">Codigo: </t>
    </r>
    <r>
      <rPr>
        <sz val="16"/>
        <rFont val="Arial Narrow"/>
        <family val="2"/>
      </rPr>
      <t>FOR-08-PRO-PET-01</t>
    </r>
  </si>
  <si>
    <r>
      <t>Version:</t>
    </r>
    <r>
      <rPr>
        <sz val="16"/>
        <rFont val="Arial Narrow"/>
        <family val="2"/>
      </rPr>
      <t xml:space="preserve"> 01</t>
    </r>
  </si>
  <si>
    <r>
      <rPr>
        <b/>
        <sz val="16"/>
        <rFont val="Arial Narrow"/>
        <family val="2"/>
      </rPr>
      <t>FORMATO:</t>
    </r>
    <r>
      <rPr>
        <sz val="16"/>
        <rFont val="Arial Narrow"/>
        <family val="2"/>
      </rPr>
      <t xml:space="preserve"> PLAN DE ACCION</t>
    </r>
  </si>
  <si>
    <r>
      <t xml:space="preserve">Fecha: </t>
    </r>
    <r>
      <rPr>
        <sz val="16"/>
        <rFont val="Arial Narrow"/>
        <family val="2"/>
      </rPr>
      <t>31/08/2017</t>
    </r>
  </si>
  <si>
    <r>
      <t xml:space="preserve">Pagina: </t>
    </r>
    <r>
      <rPr>
        <sz val="16"/>
        <rFont val="Arial Narrow"/>
        <family val="2"/>
      </rPr>
      <t>1 de  1</t>
    </r>
  </si>
  <si>
    <r>
      <t xml:space="preserve">SECRETARÍA / ENTIDAD: </t>
    </r>
    <r>
      <rPr>
        <sz val="12"/>
        <rFont val="Arial"/>
        <family val="2"/>
      </rPr>
      <t xml:space="preserve">SECRETARÍA DE GOBIERNO        </t>
    </r>
    <r>
      <rPr>
        <b/>
        <sz val="12"/>
        <rFont val="Arial"/>
        <family val="2"/>
      </rPr>
      <t xml:space="preserve">                                                 / GRUPO:</t>
    </r>
    <r>
      <rPr>
        <sz val="12"/>
        <rFont val="Arial"/>
        <family val="2"/>
      </rPr>
      <t xml:space="preserve"> DIRECCIÓN DE PARTICIPACIÓN CIUDADANA Y COMUNITARIA </t>
    </r>
  </si>
  <si>
    <r>
      <t xml:space="preserve">Objetivos: </t>
    </r>
    <r>
      <rPr>
        <sz val="12"/>
        <rFont val="Arial"/>
        <family val="2"/>
      </rPr>
      <t>Fortalecer a la población en los procesos de participación en escenarios de representatividad, desarrollo, diversidad de creencias y decisión local en la ciudad de Ibagué.</t>
    </r>
  </si>
  <si>
    <t>CONVIVENCIA, SEGURIDAD Y JUSTICIA</t>
  </si>
  <si>
    <t>Fortalecimiento de la convivencia y la seguridad ciudadana.</t>
  </si>
  <si>
    <t xml:space="preserve">NOMBRE  DEL PROYECTO POAI:  </t>
  </si>
  <si>
    <t xml:space="preserve">Fortalecimiento de la democracia, la particpación ciudadana y la libertad religiosa en el municipio de Ibagué </t>
  </si>
  <si>
    <t xml:space="preserve">COSTO TOTAL               </t>
  </si>
  <si>
    <t xml:space="preserve">FUENTES DE FINANCIACION                             </t>
  </si>
  <si>
    <t>OTROS</t>
  </si>
  <si>
    <t>número de kits electoral entregados.</t>
  </si>
  <si>
    <t>número de equipos juridicos conformados</t>
  </si>
  <si>
    <t>número de estrategias de IEC, implementadas.</t>
  </si>
  <si>
    <t xml:space="preserve">número de organizaciones religiosas asistidas </t>
  </si>
  <si>
    <t>número de alternativas de difusion, mercadeo y alfabetizacion digital implementas.</t>
  </si>
  <si>
    <t>número equipos tecnicos conformados.</t>
  </si>
  <si>
    <t xml:space="preserve">número de equipos financieros conformados </t>
  </si>
  <si>
    <t xml:space="preserve">número de equipo tecnico conformado. </t>
  </si>
  <si>
    <t xml:space="preserve">número de iniciativas de apoyo fomentadas. </t>
  </si>
  <si>
    <t>número de estrategias de IEC, establecidas.</t>
  </si>
  <si>
    <t>Numero de estrategias promocionadas</t>
  </si>
  <si>
    <t xml:space="preserve">número de elementos de fomento al revelo generacional entregados. </t>
  </si>
  <si>
    <t>número de acciones de fortalecimiento implemetadas.</t>
  </si>
  <si>
    <t>número de asistencias tecnica</t>
  </si>
  <si>
    <t>número de estrategias implementadas.</t>
  </si>
  <si>
    <r>
      <t xml:space="preserve">META DE RESULTADO  No. </t>
    </r>
    <r>
      <rPr>
        <sz val="12"/>
        <rFont val="Arial"/>
        <family val="2"/>
      </rPr>
      <t>Incrementar al 90 % Iniciativas para la promoción de la participación ciudadana</t>
    </r>
  </si>
  <si>
    <r>
      <t xml:space="preserve">META DE PRODUCTO No.1 </t>
    </r>
    <r>
      <rPr>
        <sz val="12"/>
        <rFont val="Arial"/>
        <family val="2"/>
      </rPr>
      <t>Realizar e implementar una estrategia de fortalecimiento de capacidades para los Organismos de acción comunal</t>
    </r>
  </si>
  <si>
    <t xml:space="preserve">  Número de organismos de acción comunal fortalecidos</t>
  </si>
  <si>
    <r>
      <t xml:space="preserve">META DE RESULTADO No. </t>
    </r>
    <r>
      <rPr>
        <sz val="12"/>
        <rFont val="Arial"/>
        <family val="2"/>
      </rPr>
      <t>Incrementar al 90 % Iniciativas para la promoción de la participación ciudadana</t>
    </r>
  </si>
  <si>
    <r>
      <t xml:space="preserve">META DE PRODUCTO No. 2: </t>
    </r>
    <r>
      <rPr>
        <sz val="12"/>
        <rFont val="Arial"/>
        <family val="2"/>
      </rPr>
      <t>Formular y ejecutar una Estrategias de formación política y liderazgo juvenil comunitario</t>
    </r>
  </si>
  <si>
    <t>Numero de estrategias formuladas y ejecutadas</t>
  </si>
  <si>
    <r>
      <t xml:space="preserve">META DE RESULTADO No. </t>
    </r>
    <r>
      <rPr>
        <sz val="12"/>
        <rFont val="Arial"/>
        <family val="2"/>
      </rPr>
      <t>Disminuir la tasa de Lesiones interpersonales x 100.000 habitantes</t>
    </r>
  </si>
  <si>
    <r>
      <t xml:space="preserve">META DE PRODUCTO No. 3: </t>
    </r>
    <r>
      <rPr>
        <sz val="12"/>
        <rFont val="Arial"/>
        <family val="2"/>
      </rPr>
      <t>Ejecutar 1 plan de promoción, sensibilización activa y fomento de los derechos humanos y la construcción de paz.</t>
    </r>
  </si>
  <si>
    <t>número de planes de promoción sensibilización, y fomento de los DDHH y construcción de paz ejecutado</t>
  </si>
  <si>
    <r>
      <rPr>
        <b/>
        <sz val="12"/>
        <rFont val="Arial"/>
        <family val="2"/>
      </rPr>
      <t xml:space="preserve">META DE PRODUCTO No. 4: </t>
    </r>
    <r>
      <rPr>
        <sz val="12"/>
        <rFont val="Arial"/>
        <family val="2"/>
      </rPr>
      <t xml:space="preserve">Fortalecer las asociaciones comunitarias en mecanismos alternativos de solución de conflictos </t>
    </r>
  </si>
  <si>
    <t>Número de asociaciones comunitarias fortalecidas</t>
  </si>
  <si>
    <r>
      <t xml:space="preserve">META DE RESULTADO No. </t>
    </r>
    <r>
      <rPr>
        <sz val="12"/>
        <rFont val="Arial"/>
        <family val="2"/>
      </rPr>
      <t>Promover la libertad de Culto y Religion como derecho</t>
    </r>
  </si>
  <si>
    <r>
      <rPr>
        <b/>
        <sz val="12"/>
        <rFont val="Arial"/>
        <family val="2"/>
      </rPr>
      <t xml:space="preserve">META DE PRODUCTO No. 5: </t>
    </r>
    <r>
      <rPr>
        <sz val="12"/>
        <rFont val="Arial"/>
        <family val="2"/>
      </rPr>
      <t>Formular e implementar la Política Pública de Libertad de Culto y Religión municipal, en concordancia con el Acuerdo 025 de 2018, la ordenanza No, 001 de 2019 y el decreto departamental No. 1383 de 2019</t>
    </r>
  </si>
  <si>
    <t>Política Pública implementada</t>
  </si>
  <si>
    <r>
      <t xml:space="preserve">META DE PRODUCTO No.6 </t>
    </r>
    <r>
      <rPr>
        <sz val="12"/>
        <rFont val="Arial"/>
        <family val="2"/>
      </rPr>
      <t>Elaborar el Proyecto de "Gestores de Valores GV" articulando con el sector religioso y con Organismos Internacionales para la promoción de los valores, DDHH, libertades fundamentales, y construcción del tejido social en el municipio de Ibagué.</t>
    </r>
  </si>
  <si>
    <t>Número de proyectos formulados y ejecutados</t>
  </si>
  <si>
    <r>
      <rPr>
        <b/>
        <sz val="12"/>
        <rFont val="Arial"/>
        <family val="2"/>
      </rPr>
      <t xml:space="preserve">META DE PRODUCTO No. 7: </t>
    </r>
    <r>
      <rPr>
        <sz val="12"/>
        <rFont val="Arial"/>
        <family val="2"/>
      </rPr>
      <t xml:space="preserve">Implementar una estrategia de fortalecimiento, promoción y sensibilización que propenda por el desarrollo de la libertad de culto y la religión de la ciudad </t>
    </r>
  </si>
  <si>
    <t>Estrategia implementada</t>
  </si>
  <si>
    <r>
      <t xml:space="preserve">META DE PRODUCTO No. 8: </t>
    </r>
    <r>
      <rPr>
        <sz val="12"/>
        <rFont val="Arial"/>
        <family val="2"/>
      </rPr>
      <t>Aplicar una estrategia de mapeo y caracterización a las entidades religiosas y sus organizaciones a fin de identificar el aporte al bien común que se realizan dentro del municipio de Ibagué</t>
    </r>
  </si>
  <si>
    <t>Numero de documentos realizados</t>
  </si>
  <si>
    <r>
      <t xml:space="preserve">META DE RESULTADO No. </t>
    </r>
    <r>
      <rPr>
        <sz val="12"/>
        <rFont val="Arial"/>
        <family val="2"/>
      </rPr>
      <t>Aumentar el índice de desempeño Institucional</t>
    </r>
  </si>
  <si>
    <r>
      <rPr>
        <b/>
        <sz val="12"/>
        <rFont val="Arial"/>
        <family val="2"/>
      </rPr>
      <t xml:space="preserve">META DE PRODUCTO No. 9: </t>
    </r>
    <r>
      <rPr>
        <sz val="12"/>
        <rFont val="Arial"/>
        <family val="2"/>
      </rPr>
      <t>Cumplir el 100% de las actividades de la estrategia de participación ciudadana</t>
    </r>
  </si>
  <si>
    <t>Actividades de la estrategia de participación ciudadana ejecutadas</t>
  </si>
  <si>
    <r>
      <t xml:space="preserve">SECRETARÍA / ENTIDAD: </t>
    </r>
    <r>
      <rPr>
        <sz val="11"/>
        <rFont val="Arial"/>
        <family val="2"/>
      </rPr>
      <t>SECRETARÍA DE GOBIERNO</t>
    </r>
    <r>
      <rPr>
        <b/>
        <sz val="11"/>
        <rFont val="Arial"/>
        <family val="2"/>
      </rPr>
      <t xml:space="preserve">                               / GRUPO: </t>
    </r>
    <r>
      <rPr>
        <sz val="11"/>
        <rFont val="Arial"/>
        <family val="2"/>
      </rPr>
      <t>DIRECCIÓN DE JUSTICIA</t>
    </r>
  </si>
  <si>
    <r>
      <t xml:space="preserve">Objetivos: </t>
    </r>
    <r>
      <rPr>
        <sz val="11"/>
        <rFont val="Arial"/>
        <family val="2"/>
      </rPr>
      <t>PRESTACION ADECUADA DEL SERVICIO DE JUSTICIA ADMINISTRATIVA PARA FORTALECER LA CONVIVENCIA CIUDADANA EN EL MUNICIPIO DE IBAGUÉ</t>
    </r>
    <r>
      <rPr>
        <b/>
        <sz val="11"/>
        <rFont val="Arial"/>
        <family val="2"/>
      </rPr>
      <t>.</t>
    </r>
  </si>
  <si>
    <r>
      <t>PROG</t>
    </r>
    <r>
      <rPr>
        <b/>
        <sz val="11"/>
        <rFont val="Arial"/>
        <family val="2"/>
      </rPr>
      <t xml:space="preserve">  EJEC</t>
    </r>
  </si>
  <si>
    <r>
      <t xml:space="preserve">META DE RESULTADO  No. </t>
    </r>
    <r>
      <rPr>
        <sz val="11"/>
        <rFont val="Arial"/>
        <family val="2"/>
      </rPr>
      <t>Disminuir la tasa de violencia de pareja X 100.000 habitantes</t>
    </r>
  </si>
  <si>
    <r>
      <t xml:space="preserve">META DE PRODUCTO No. 1: </t>
    </r>
    <r>
      <rPr>
        <sz val="11"/>
        <rFont val="Arial"/>
        <family val="2"/>
      </rPr>
      <t>DOTAR INSPECCIONES Y/O COMISARIAS Y CORREGIDURIAS.</t>
    </r>
  </si>
  <si>
    <r>
      <t xml:space="preserve">  </t>
    </r>
    <r>
      <rPr>
        <sz val="11"/>
        <rFont val="Arial"/>
        <family val="2"/>
      </rPr>
      <t xml:space="preserve">NUMERO DE INSPECCIONES Y/O  COMISARIAS Y/O CORREGIDURIAS DOTADAS. </t>
    </r>
  </si>
  <si>
    <r>
      <t xml:space="preserve">META DE RESULTADO No. </t>
    </r>
    <r>
      <rPr>
        <sz val="11"/>
        <rFont val="Arial"/>
        <family val="2"/>
      </rPr>
      <t>Aumentar el Número de personas capacitadas en la prevención de conductas contravencionales (querellas) y delictivas.</t>
    </r>
  </si>
  <si>
    <r>
      <t xml:space="preserve">META DE PRODUCTO No. 2: </t>
    </r>
    <r>
      <rPr>
        <sz val="11"/>
        <rFont val="Arial"/>
        <family val="2"/>
      </rPr>
      <t xml:space="preserve">IMPLEMENTAR 1 ESTRATEGIA LOCAL DE RECONCILIACION Y CULTURA DE PAZ. </t>
    </r>
  </si>
  <si>
    <r>
      <t xml:space="preserve">META DE RESULTADO No. </t>
    </r>
    <r>
      <rPr>
        <sz val="11"/>
        <rFont val="Arial"/>
        <family val="2"/>
      </rPr>
      <t xml:space="preserve">Mantener la tasa de exámenes médicos legales por presunto delito sexual contra niños y niñas de 0 a 5 años </t>
    </r>
  </si>
  <si>
    <r>
      <t xml:space="preserve">META DE PRODUCTO No.3: </t>
    </r>
    <r>
      <rPr>
        <sz val="11"/>
        <rFont val="Arial"/>
        <family val="2"/>
      </rPr>
      <t xml:space="preserve">CAPACITAR 58 INSTITUCIONES EDUCATIVAS EN MECANISMOS DE PREVENCION DE LA EXPLOTACION SEXUAL - COMERCIAL DE NNA Y TRATA DE PERSONAS </t>
    </r>
  </si>
  <si>
    <r>
      <t xml:space="preserve">META DE RESULTADO No. </t>
    </r>
    <r>
      <rPr>
        <sz val="11"/>
        <rFont val="Arial"/>
        <family val="2"/>
      </rPr>
      <t>Mantener la tasa de violencia de pareja cuando la victima esta entre los 18 y 28 años</t>
    </r>
  </si>
  <si>
    <r>
      <t xml:space="preserve">META DE PRODUCTO No.4: </t>
    </r>
    <r>
      <rPr>
        <sz val="11"/>
        <rFont val="Arial"/>
        <family val="2"/>
      </rPr>
      <t xml:space="preserve">EJECUTAR LA RUTA INTERINSTITUCIONAL CONTRA LA TRATA DE PERSONAS </t>
    </r>
  </si>
  <si>
    <r>
      <t xml:space="preserve">META DE RESULTADO No. </t>
    </r>
    <r>
      <rPr>
        <sz val="11"/>
        <rFont val="Arial"/>
        <family val="2"/>
      </rPr>
      <t>Disminuir la tasa de lesiones interpersonales x 100.000 habitantes</t>
    </r>
  </si>
  <si>
    <r>
      <t xml:space="preserve">META DE PRODUCTO No.5: </t>
    </r>
    <r>
      <rPr>
        <sz val="11"/>
        <rFont val="Arial"/>
        <family val="2"/>
      </rPr>
      <t xml:space="preserve">CREAR E IMPLEMENTAR UNA RED DE PRIMEROS REPONDIENTES </t>
    </r>
  </si>
  <si>
    <r>
      <t xml:space="preserve">META DE RESULTADO No. </t>
    </r>
    <r>
      <rPr>
        <sz val="11"/>
        <rFont val="Arial"/>
        <family val="2"/>
      </rPr>
      <t>Incrementar al 90% iniciativas para la promoción de la participación ciudadana</t>
    </r>
  </si>
  <si>
    <r>
      <t xml:space="preserve">META DE PRODUCTO No.6: </t>
    </r>
    <r>
      <rPr>
        <sz val="11"/>
        <rFont val="Arial"/>
        <family val="2"/>
      </rPr>
      <t xml:space="preserve">CAPACITAR Y SENSIBILIZAR A CIUDADANOS Y/O FUNCIONARIOS DE LAS LIGAS DE PROTECCION AL CONSUMIDOR.  </t>
    </r>
  </si>
  <si>
    <r>
      <t xml:space="preserve">META DE PRODUCTO No.7: </t>
    </r>
    <r>
      <rPr>
        <sz val="11"/>
        <rFont val="Arial"/>
        <family val="2"/>
      </rPr>
      <t>FORMALIZAR PARQUEADEROS IDENTIFICADOS EN LA CIUDAD</t>
    </r>
  </si>
  <si>
    <r>
      <t xml:space="preserve">META DE RESULTADO No. </t>
    </r>
    <r>
      <rPr>
        <sz val="11"/>
        <rFont val="Arial"/>
        <family val="2"/>
      </rPr>
      <t>Disminuir la tasa de violencia contra NNA por 100.000 habitantes</t>
    </r>
  </si>
  <si>
    <r>
      <t xml:space="preserve">META DE PRODUCTO No.8: </t>
    </r>
    <r>
      <rPr>
        <sz val="11"/>
        <rFont val="Arial"/>
        <family val="2"/>
      </rPr>
      <t>REMODELACIÓN Y/O ADECUACIÓN DEL CENTRO DE ATENCIÓN ESPECIALIZADA CAE.</t>
    </r>
  </si>
  <si>
    <r>
      <rPr>
        <b/>
        <sz val="11"/>
        <rFont val="Arial"/>
        <family val="2"/>
      </rPr>
      <t>META DE PRODUCTO No.9</t>
    </r>
    <r>
      <rPr>
        <sz val="11"/>
        <rFont val="Arial"/>
        <family val="2"/>
      </rPr>
      <t>: CREAR E IMPLEMENTAR 1 CENTRO DE SOLUCIONES DE JUSTICIA MÓVIL.</t>
    </r>
  </si>
  <si>
    <r>
      <t xml:space="preserve">META DE RESULTADO No. </t>
    </r>
    <r>
      <rPr>
        <sz val="11"/>
        <rFont val="Arial"/>
        <family val="2"/>
      </rPr>
      <t>Disminuir la tasa de hurto a personas x 100.000 habitantes</t>
    </r>
  </si>
  <si>
    <r>
      <rPr>
        <b/>
        <sz val="11"/>
        <rFont val="Arial"/>
        <family val="2"/>
      </rPr>
      <t>META DE PRODUCTO No.10</t>
    </r>
    <r>
      <rPr>
        <sz val="11"/>
        <rFont val="Arial"/>
        <family val="2"/>
      </rPr>
      <t xml:space="preserve">: CREAR UN SISTEMA DE INFORMACIÓN PARA LA SIMPLIFICACIÓN DE LOS PROCESOS DE JUSTICIA </t>
    </r>
  </si>
  <si>
    <t>CODIGO PRESUPUESTAL: 2.08.3.2.01.01.003.03.02 - 2.08.3.2.01.01.003.07.01 - 2.08.3.2.01.01.005.02.03.01.02 - 2.08.3.2.02.02.005 - 2.08.3.2.02.02.009</t>
  </si>
  <si>
    <t>NUMERO DE INSTITUCIONES CAPACITADAS</t>
  </si>
  <si>
    <t xml:space="preserve">RUTA FORMULADA </t>
  </si>
  <si>
    <t>NUMERO DE RED CREADAS</t>
  </si>
  <si>
    <t>NUMERO DE PERSONAS CAPACITADAS</t>
  </si>
  <si>
    <t>NUMERO DE PARQUEADEROS FORMALIZADO</t>
  </si>
  <si>
    <t xml:space="preserve">COSTO TOTAL   </t>
  </si>
  <si>
    <t xml:space="preserve">FUENTES DE FINANCIACION                       </t>
  </si>
  <si>
    <t>META DE RESULTADO  No.Incrementar índice de espacio público por habitante</t>
  </si>
  <si>
    <t>CODIGO PRESUPUESTAL: 2.08.3.2.01.01.003.03.02 - 2.08.3.2.01.01.003.07.01 - 2.08.3.2.02.02.008 - 2.08.3.2.02.02.009</t>
  </si>
  <si>
    <t>Numero de Ediles y Edilas beneficiadas</t>
  </si>
  <si>
    <t>Numero de Juntas de Accion Comunal fortalecidas</t>
  </si>
  <si>
    <t>Numero de informes realizados</t>
  </si>
  <si>
    <t>G-1.Desarrollar acciones de embellecimiento del entorno, fachadas rocería y adecuación accesoriaos de parques, zonas verdes.</t>
  </si>
  <si>
    <r>
      <rPr>
        <b/>
        <sz val="12"/>
        <rFont val="Arial"/>
        <family val="2"/>
      </rPr>
      <t xml:space="preserve">META DE PRODUCTO M: </t>
    </r>
    <r>
      <rPr>
        <sz val="12"/>
        <rFont val="Arial"/>
        <family val="2"/>
      </rPr>
      <t>Crear 1 Red terapéutica y de aprendizaje para la protección primaria contra el consumo de SPA</t>
    </r>
  </si>
  <si>
    <t>Numero de Adecuaciones y/o remodelaciones y/o acciones complementarias realizadas</t>
  </si>
  <si>
    <t>Número de Sistemas de vigilancia implementados</t>
  </si>
  <si>
    <t>Número de Campañas realizadas</t>
  </si>
  <si>
    <t xml:space="preserve">Fortalecer la educacion sobre proteccio annimal. </t>
  </si>
  <si>
    <t>JORNADA DE ADOPCION REALLIZADAS</t>
  </si>
  <si>
    <r>
      <t xml:space="preserve">CODIGO PRESUPUESTAL: </t>
    </r>
    <r>
      <rPr>
        <sz val="12"/>
        <rFont val="Arial"/>
        <family val="2"/>
      </rPr>
      <t>- 2.08.3.2.02.02.009 - 2.08.3.2.02.01.003 - 2.08.3.2.01.01.001.02.08</t>
    </r>
  </si>
  <si>
    <r>
      <t>CODIGO PRESUPUESTAL: 2.08.3.2.01.01.003.05.03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 xml:space="preserve">2.08.3.2.01.01.003.07.01 -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2.08.3.2.02.02.005 - 2.08.3.2.02.02.008 - 2.08.3.2.02.02.009</t>
    </r>
    <r>
      <rPr>
        <sz val="12"/>
        <rFont val="Arial"/>
        <family val="2"/>
      </rPr>
      <t xml:space="preserve"> - </t>
    </r>
    <r>
      <rPr>
        <b/>
        <sz val="12"/>
        <rFont val="Arial"/>
        <family val="2"/>
      </rPr>
      <t>2.08.3.2.02.02.007- 2.08.3.2.02.02.006</t>
    </r>
  </si>
  <si>
    <t>NOMBRE: MILTON RESTREPO RUIZ</t>
  </si>
  <si>
    <t>NOMBRE:  MILTON RESTREPO RUIZ</t>
  </si>
  <si>
    <t>NOMBRE: 
MILTON RESTREPO RUIZ</t>
  </si>
  <si>
    <t>1. a. Adquisición, sensibilización y entrega de kits electoral pedagógico a las JAC, para su fortalecimiento organizativo en las cuestiones relacionadas a las elecciones de Juntas de acción comunal y provisión de vacancias definitivas de dignatarios de las mismas.</t>
  </si>
  <si>
    <t>1b. Adquisición y entrega de elementos y recursos materiales de identificación de líderes y lideresas que fomentan la participación ciudadana en la ciudad de Ibagué.</t>
  </si>
  <si>
    <t xml:space="preserve">1 c. Formación y apoyo técnico en las iniciativas de fomento a la participación ciudadana y comunitaria y/o asistencia técnica en normatividad y aplicabilidad preventiva de los principios de Inspección, vigilancia y control; y mecanismos alternativos de solución de conflictos a las Organizaciones de acción comunal. </t>
  </si>
  <si>
    <t xml:space="preserve">1 d. Fortalecimiento tecnológico enfocado al desarrollo de alternativas digitales de difusión, mercadeo y alfabetización digital aplicada, para los organismos de acción comunal y organizaciones de participación ciudadana y democrática. </t>
  </si>
  <si>
    <t>1 e. Conformar un equipo técnico de estructuración y apoyo  a iniciativas locales de desarrollo comunitario que impulse el desarrollo humano de los habitantes adscritos a barrios y veredas.</t>
  </si>
  <si>
    <t>1 g. Conformar un equipo financiero encargado de asesor a las JAC y organismos de accion comunal en la correcta implementacion de iniciativas de desarrollo local</t>
  </si>
  <si>
    <t>1 f. Conformar un equipo jurídico encargado de asesorar a las JAC y organismos de acción comunal en la correcta implementación de iniciativas de desarrollo local</t>
  </si>
  <si>
    <t>1 j. Fomentar iniciativas de apoyo al desarrollo local comunitario en barrios y veredas del municipio de Ibagué.</t>
  </si>
  <si>
    <t>1 h. Integrar un equipo Psicosocial encargado de brindar apoyo emocional y de trabajo en equipo a las JAC y organismos de acción comunal en la correcta implementación de iniciativas de desarrollo loca.</t>
  </si>
  <si>
    <t>1 i. Establecer un equipo técnico de apoyo a la ejecución física  a las JAC y organismos de acción comunal en la correcta implementación de iniciativas de desarrollo local</t>
  </si>
  <si>
    <t xml:space="preserve">1k. Establecer una estrategia de información, educación y comunicación, para la sensibilizacion , el conocimiento y la dherencia a los procesos de desarrollo local participativo. </t>
  </si>
  <si>
    <t xml:space="preserve">4 a. Promoción de estrategias de gestores de seguridad y convivencia ciudadana comunitaria: </t>
  </si>
  <si>
    <t xml:space="preserve">2. b. Adquisición y entrega de elementos de fomento al relevo generacional y la participación ciudadana de jóvenes
</t>
  </si>
  <si>
    <t>2 a. Implementación de una estrategia de información, formación, educación y comunicación que fomente la participación democrática juvenil.</t>
  </si>
  <si>
    <t>3 a. Acciones de seguimiento, información, difusión y sensibilización en derechos humanos de primera, segunta y tercer generación.</t>
  </si>
  <si>
    <t>6 a. Implementar una estrategia de gestion de valores sociales y proyecto de vida.</t>
  </si>
  <si>
    <t>7 a. Asistencia técnica a las organizaciones religiosas para la constitución y
consolidación de las organizaciones del comité municipal de libertad religiosa</t>
  </si>
  <si>
    <t>9 a. Promoción de los mecanismos institucionales de la participación ciudadana y la rendición de cuentas.</t>
  </si>
  <si>
    <t>1 a. DOTAR CON EQUIPOS TECNOLOGICOS LAS DEPENDENCIAS.</t>
  </si>
  <si>
    <t>6 a. REALIZAR CAPACITACIONES A CIUDADANOS, FUNCIONARIOS DE LAS LIGAS DE PROTECCION AL CONSUMIDOR.</t>
  </si>
  <si>
    <t>7 a. REALIZAR LA FORMALIZACION DE PARQUEADEROS DEL MUNICIPIO DE IBAGUÉ.</t>
  </si>
  <si>
    <t>9 a. CREACION DEL CENTRO DE SOLUCIONES   DE JUSTICIA MÓVIL.</t>
  </si>
  <si>
    <t>3 a. REALIZAR CAPACITACIONES A 58 INSTITUCIONES EDUCATIVAS EN MECANISMOS DE PREVENCION DE LA EXPLOTACION SEXUAL-COMERCIAL DE NNA (ESCNNA) Y TRATA DE PERSONAS.</t>
  </si>
  <si>
    <t xml:space="preserve">4 a. FORMULAR DOCUMENTO DE UNA RUTA INTERINSTITUCIONAL CONTRA LA TRATA DE PERSONAS </t>
  </si>
  <si>
    <t>5 a. REALIZAR LA CREACION  DE UNA RED DE PRIMEROS RESPONDIENTES.</t>
  </si>
  <si>
    <t>10 a. CREACION DEL SISTEMA DE INFORMACIÓN PARA LOS PROCESOS DE JUSTICIA.</t>
  </si>
  <si>
    <t>1 c. Dotacion y adquisicion de herramienta y material logistico para las actividades de retiro de publicidad y control efectivo en espacio publico.para los vigias</t>
  </si>
  <si>
    <t>1 d. Dotacion de equipos de computo para el mejoramiento de las funciones administrativas.</t>
  </si>
  <si>
    <t>1 f. Campaña de sensibilizacion y cultura  ciudadana para el buen  uso   en el espacio publico en la ciudad de ibague.</t>
  </si>
  <si>
    <t>1 a.Operativos de control  y vigilancia del espacio público</t>
  </si>
  <si>
    <t>1 e. Adquisicion de mobiliario urbano (casetas )para la optimizacion del espacio publico en centro de la ciudad de ibague</t>
  </si>
  <si>
    <t>2 a. localizacion y replanteo CONSTRUCCION DE CAPA</t>
  </si>
  <si>
    <t xml:space="preserve">1 a. Mejoramiento del servicio de atención médica veterinaria ATENCION MEDICO VETERINARIA </t>
  </si>
  <si>
    <t>1 b. Implementación de jornadas de esterilizaciones gratuitas</t>
  </si>
  <si>
    <t>1 d Jornadas donde se promueva la tenencia responsable de mascotas y socialización de la ley que protege los animales.</t>
  </si>
  <si>
    <t>1 e Publicidad pertinente para las diferentes actividades que se van a realizar en el coso municipal.</t>
  </si>
  <si>
    <t>1 f. Recolección de animales que se encuentren en estado de calle con alto grado de vulnerabilidad.</t>
  </si>
  <si>
    <t>1 g. REALIZAR jornadas de adopción para las mascotas rescatada</t>
  </si>
  <si>
    <t xml:space="preserve">2 a. CONSTRUIR E IMPLEMENTAR UNA ESTRATEGIA DE RECONCILIACION DE PROMOCION DE CONVIVENCIA CIUDADANA Y PAZ </t>
  </si>
  <si>
    <t xml:space="preserve"> 1 b.Demolicion a la ocupacion indebida en  espacio publico   y la infraccion a la norma urbanistica en la ciudad de ibague.</t>
  </si>
  <si>
    <t>8 a. Asistencia técnica para la estrategia de mapeo,diagnóstico situacional de las organizaciones religiosas en la ciudad de Ibagué.</t>
  </si>
  <si>
    <r>
      <t xml:space="preserve">Objetivos:                       </t>
    </r>
    <r>
      <rPr>
        <sz val="11"/>
        <rFont val="Arial"/>
        <family val="2"/>
      </rPr>
      <t>EJECUTAR ACCIONES DE CONTROL Y RECUPERACIÓN EFICIENTES Y OPORTUNAS QUE
PERMITAN EL GOCE CONTINUO Y PLENO DEL ESPACIO PÚBLICO DE LA CIUDAD DE IBAGUÉ</t>
    </r>
  </si>
  <si>
    <r>
      <t xml:space="preserve">META DE PRODUCTO No. 1: </t>
    </r>
    <r>
      <rPr>
        <sz val="11"/>
        <rFont val="Arial"/>
        <family val="2"/>
      </rPr>
      <t>Recuperar y controlar el Espacio público</t>
    </r>
  </si>
  <si>
    <t>H-2. Desarrollar acciones de información y comunicación para la prevención de la utilización y captación de niños y adolescentes en actividades ilegales</t>
  </si>
  <si>
    <t>FECHA DE  SEGUIMIENTO:</t>
  </si>
  <si>
    <t>5 a. fortalecimiento de la articulación, la educación, la formación, información y comunicación de los contenidos de la libertad religiosa y de culto con el comité de libertad religiosa</t>
  </si>
  <si>
    <t>200 M2</t>
  </si>
  <si>
    <r>
      <t>FECHA DE  SEGUIMIENTO:</t>
    </r>
    <r>
      <rPr>
        <sz val="11"/>
        <rFont val="Arial"/>
        <family val="2"/>
      </rPr>
      <t xml:space="preserve">  </t>
    </r>
  </si>
  <si>
    <t>8 a. REMODELACIÓN Y/O ADECUACIÓN DEL CENTRO DE ATENCIÓN ESPECIALIZADA CAE.</t>
  </si>
  <si>
    <t>Esterilizacion de mascotas vulnerables</t>
  </si>
  <si>
    <t>F -2 Implementar CAI como infraestructura y/o móviles en las 13 comunas de Ibagué</t>
  </si>
  <si>
    <t>A1 Implementación de mobiliario, conectividad y accesorios para la prueba y puesta en funcionamiento</t>
  </si>
  <si>
    <t>Número de Centro de  traslado por protección implementado</t>
  </si>
  <si>
    <t>J-5.Implementar una estrategia de fortalecimiento de la seguridad rural, redes de seguridad ciudadana e informacion</t>
  </si>
  <si>
    <t>Numero de estrategias implenentada</t>
  </si>
  <si>
    <t>FECHA DE  SEGUIMIENTO</t>
  </si>
  <si>
    <t xml:space="preserve">NUMERO DE SOCIALIZACIONES REALIZADAS Socializar y concientizar </t>
  </si>
  <si>
    <t>FECHA DE PROGRAMACION: 2024</t>
  </si>
  <si>
    <t>CODIGO PRESUPUESTAL:  2.08.3.2.02.02.008,  2.08.3.2.01.01.003.03.02,  2.08.3.2.02.02.009, 2.08.3.2.02.01.003</t>
  </si>
  <si>
    <t>DIRECTOR: AURELIO REYES ICO</t>
  </si>
  <si>
    <t xml:space="preserve">1 c Acciones de fortalecimiento del bienestar animal. ESTRATEGIA CAMPAÑA, TALLER </t>
  </si>
  <si>
    <t>ASESOR: JOHANA CAROLINA VELOZA GUIO</t>
  </si>
  <si>
    <r>
      <t>FECHA DE PROGRAMACION:</t>
    </r>
    <r>
      <rPr>
        <sz val="12"/>
        <rFont val="Arial"/>
        <family val="2"/>
      </rPr>
      <t xml:space="preserve"> 2024</t>
    </r>
  </si>
  <si>
    <t>DIRECTOR: JENNY MARITZA MENDEZ NAVARRO</t>
  </si>
  <si>
    <t xml:space="preserve">OBSERVACION 1.:  </t>
  </si>
  <si>
    <t>Observacion 2. :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</si>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</sst>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_-&quot;$&quot;\ * #,##0_-;\-&quot;$&quot;\ * #,##0_-;_-&quot;$&quot;\ * &quot;-&quot;??_-;_-@_-"/>
    <numFmt numFmtId="174" formatCode="[$$-240A]#,##0.00"/>
    <numFmt numFmtId="175" formatCode="#,##0_ ;\-#,##0\ "/>
    <numFmt numFmtId="176" formatCode="#,###\ &quot;COP&quot;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1"/>
      <name val="Arial Narrow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 Narrow"/>
      <family val="2"/>
    </font>
    <font>
      <b/>
      <u/>
      <sz val="1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</borders>
  <cellStyleXfs count="20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34" fillId="3" borderId="1" applyNumberFormat="0" applyProtection="0">
      <alignment horizontal="left" vertical="center" wrapText="1"/>
    </xf>
    <xf numFmtId="0" fontId="34" fillId="4" borderId="0" applyNumberFormat="0" applyBorder="0" applyProtection="0">
      <alignment horizontal="center" vertical="center"/>
    </xf>
    <xf numFmtId="49" fontId="35" fillId="0" borderId="0" applyFill="0" applyBorder="0" applyProtection="0">
      <alignment horizontal="left" vertical="center"/>
    </xf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36" fillId="0" borderId="0" applyNumberFormat="0" applyFill="0" applyBorder="0" applyAlignment="0" applyProtection="0"/>
    <xf numFmtId="42" fontId="18" fillId="0" borderId="0" applyFont="0" applyFill="0" applyBorder="0" applyAlignment="0" applyProtection="0"/>
  </cellStyleXfs>
  <cellXfs count="766">
    <xf numFmtId="0" fontId="0" fillId="0" borderId="0" xfId="0"/>
    <xf numFmtId="0" fontId="8" fillId="0" borderId="0" xfId="1" applyFont="1"/>
    <xf numFmtId="2" fontId="8" fillId="0" borderId="0" xfId="1" applyNumberFormat="1" applyFont="1"/>
    <xf numFmtId="165" fontId="8" fillId="0" borderId="0" xfId="3" applyFont="1" applyFill="1" applyBorder="1" applyAlignment="1" applyProtection="1">
      <alignment vertical="center"/>
    </xf>
    <xf numFmtId="0" fontId="14" fillId="0" borderId="19" xfId="1" applyFont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19" fillId="0" borderId="0" xfId="1" applyFont="1"/>
    <xf numFmtId="2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174" fontId="2" fillId="0" borderId="1" xfId="4" applyNumberFormat="1" applyFont="1" applyFill="1" applyBorder="1" applyAlignment="1" applyProtection="1">
      <alignment vertical="center"/>
    </xf>
    <xf numFmtId="173" fontId="14" fillId="0" borderId="1" xfId="6" applyNumberFormat="1" applyFont="1" applyFill="1" applyBorder="1" applyAlignment="1">
      <alignment horizontal="right" vertical="center" wrapText="1"/>
    </xf>
    <xf numFmtId="172" fontId="2" fillId="0" borderId="1" xfId="4" applyNumberFormat="1" applyFont="1" applyFill="1" applyBorder="1" applyAlignment="1" applyProtection="1">
      <alignment vertical="center"/>
    </xf>
    <xf numFmtId="44" fontId="2" fillId="0" borderId="1" xfId="8" applyFont="1" applyFill="1" applyBorder="1" applyAlignment="1">
      <alignment vertical="center"/>
    </xf>
    <xf numFmtId="10" fontId="19" fillId="0" borderId="1" xfId="2" applyNumberFormat="1" applyFont="1" applyFill="1" applyBorder="1"/>
    <xf numFmtId="170" fontId="19" fillId="0" borderId="1" xfId="3" applyNumberFormat="1" applyFont="1" applyFill="1" applyBorder="1" applyAlignment="1">
      <alignment horizontal="center" vertical="center"/>
    </xf>
    <xf numFmtId="10" fontId="2" fillId="0" borderId="1" xfId="2" applyNumberFormat="1" applyFont="1" applyFill="1" applyBorder="1"/>
    <xf numFmtId="165" fontId="27" fillId="0" borderId="0" xfId="3" applyFont="1" applyFill="1" applyBorder="1" applyAlignment="1" applyProtection="1">
      <alignment vertical="center"/>
    </xf>
    <xf numFmtId="165" fontId="27" fillId="0" borderId="0" xfId="3" applyFont="1" applyFill="1" applyBorder="1"/>
    <xf numFmtId="3" fontId="2" fillId="0" borderId="1" xfId="1" applyNumberFormat="1" applyFont="1" applyBorder="1" applyAlignment="1">
      <alignment horizontal="center" vertical="center"/>
    </xf>
    <xf numFmtId="165" fontId="8" fillId="0" borderId="0" xfId="3" applyFont="1" applyFill="1" applyBorder="1"/>
    <xf numFmtId="10" fontId="14" fillId="0" borderId="1" xfId="2" applyNumberFormat="1" applyFont="1" applyFill="1" applyBorder="1" applyAlignment="1">
      <alignment horizontal="center" vertical="center"/>
    </xf>
    <xf numFmtId="173" fontId="8" fillId="0" borderId="13" xfId="3" applyNumberFormat="1" applyFont="1" applyFill="1" applyBorder="1" applyAlignment="1" applyProtection="1">
      <alignment vertical="center"/>
    </xf>
    <xf numFmtId="10" fontId="8" fillId="0" borderId="12" xfId="2" applyNumberFormat="1" applyFont="1" applyFill="1" applyBorder="1" applyAlignment="1" applyProtection="1">
      <alignment vertical="center"/>
    </xf>
    <xf numFmtId="10" fontId="8" fillId="0" borderId="0" xfId="2" applyNumberFormat="1" applyFont="1" applyFill="1"/>
    <xf numFmtId="0" fontId="4" fillId="0" borderId="0" xfId="1" applyFont="1"/>
    <xf numFmtId="0" fontId="14" fillId="0" borderId="51" xfId="1" applyFont="1" applyBorder="1" applyAlignment="1">
      <alignment vertical="center"/>
    </xf>
    <xf numFmtId="2" fontId="6" fillId="0" borderId="0" xfId="1" applyNumberFormat="1" applyFont="1" applyAlignment="1">
      <alignment vertical="center"/>
    </xf>
    <xf numFmtId="0" fontId="14" fillId="0" borderId="18" xfId="1" applyFont="1" applyBorder="1" applyAlignment="1">
      <alignment vertical="center"/>
    </xf>
    <xf numFmtId="2" fontId="6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/>
    </xf>
    <xf numFmtId="2" fontId="5" fillId="0" borderId="0" xfId="1" applyNumberFormat="1" applyFont="1" applyAlignment="1">
      <alignment vertical="center" wrapText="1"/>
    </xf>
    <xf numFmtId="165" fontId="5" fillId="0" borderId="0" xfId="3" applyFont="1" applyFill="1" applyBorder="1" applyAlignment="1" applyProtection="1">
      <alignment vertical="center"/>
    </xf>
    <xf numFmtId="2" fontId="4" fillId="0" borderId="0" xfId="1" applyNumberFormat="1" applyFont="1"/>
    <xf numFmtId="165" fontId="4" fillId="0" borderId="0" xfId="3" applyFont="1" applyFill="1" applyBorder="1"/>
    <xf numFmtId="164" fontId="4" fillId="0" borderId="0" xfId="1" applyNumberFormat="1" applyFont="1"/>
    <xf numFmtId="2" fontId="5" fillId="0" borderId="0" xfId="1" applyNumberFormat="1" applyFont="1" applyAlignment="1">
      <alignment vertical="center"/>
    </xf>
    <xf numFmtId="2" fontId="5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left" wrapText="1"/>
    </xf>
    <xf numFmtId="165" fontId="3" fillId="0" borderId="0" xfId="3" applyFont="1" applyFill="1" applyBorder="1" applyAlignment="1" applyProtection="1">
      <alignment vertical="center"/>
    </xf>
    <xf numFmtId="2" fontId="3" fillId="0" borderId="0" xfId="1" applyNumberFormat="1" applyFont="1"/>
    <xf numFmtId="165" fontId="2" fillId="0" borderId="0" xfId="3" applyFont="1" applyFill="1" applyBorder="1"/>
    <xf numFmtId="164" fontId="2" fillId="0" borderId="0" xfId="1" applyNumberFormat="1" applyFont="1"/>
    <xf numFmtId="0" fontId="3" fillId="0" borderId="0" xfId="1" applyFont="1" applyAlignment="1">
      <alignment wrapText="1"/>
    </xf>
    <xf numFmtId="165" fontId="3" fillId="0" borderId="0" xfId="3" applyFont="1" applyFill="1" applyBorder="1"/>
    <xf numFmtId="44" fontId="14" fillId="0" borderId="1" xfId="6" applyFont="1" applyFill="1" applyBorder="1" applyAlignment="1">
      <alignment horizontal="right" vertical="center"/>
    </xf>
    <xf numFmtId="0" fontId="2" fillId="0" borderId="0" xfId="1" applyFont="1" applyAlignment="1">
      <alignment wrapText="1"/>
    </xf>
    <xf numFmtId="0" fontId="17" fillId="0" borderId="1" xfId="1" applyFont="1" applyBorder="1" applyAlignment="1">
      <alignment horizontal="center" vertical="center"/>
    </xf>
    <xf numFmtId="44" fontId="2" fillId="0" borderId="1" xfId="6" applyFont="1" applyFill="1" applyBorder="1" applyAlignment="1" applyProtection="1">
      <alignment vertical="center"/>
    </xf>
    <xf numFmtId="2" fontId="3" fillId="0" borderId="0" xfId="1" applyNumberFormat="1" applyFont="1" applyAlignment="1">
      <alignment horizontal="left" vertical="top" wrapText="1"/>
    </xf>
    <xf numFmtId="173" fontId="14" fillId="0" borderId="1" xfId="6" applyNumberFormat="1" applyFont="1" applyFill="1" applyBorder="1" applyAlignment="1" applyProtection="1">
      <alignment vertical="center"/>
    </xf>
    <xf numFmtId="173" fontId="14" fillId="0" borderId="1" xfId="6" applyNumberFormat="1" applyFont="1" applyFill="1" applyBorder="1" applyAlignment="1" applyProtection="1">
      <alignment horizontal="right" vertical="center"/>
    </xf>
    <xf numFmtId="173" fontId="2" fillId="0" borderId="1" xfId="6" applyNumberFormat="1" applyFont="1" applyFill="1" applyBorder="1" applyAlignment="1" applyProtection="1">
      <alignment vertical="center"/>
    </xf>
    <xf numFmtId="0" fontId="8" fillId="0" borderId="0" xfId="1" applyFont="1" applyAlignment="1">
      <alignment vertical="center"/>
    </xf>
    <xf numFmtId="0" fontId="12" fillId="0" borderId="1" xfId="1" applyFont="1" applyBorder="1" applyAlignment="1">
      <alignment horizontal="center"/>
    </xf>
    <xf numFmtId="173" fontId="8" fillId="0" borderId="0" xfId="6" applyNumberFormat="1" applyFont="1" applyFill="1" applyBorder="1" applyAlignment="1">
      <alignment horizontal="right" vertical="center"/>
    </xf>
    <xf numFmtId="44" fontId="8" fillId="0" borderId="0" xfId="6" applyFont="1" applyFill="1" applyBorder="1" applyAlignment="1" applyProtection="1">
      <alignment horizontal="right"/>
    </xf>
    <xf numFmtId="1" fontId="21" fillId="0" borderId="0" xfId="1" applyNumberFormat="1" applyFont="1"/>
    <xf numFmtId="173" fontId="9" fillId="0" borderId="0" xfId="6" applyNumberFormat="1" applyFont="1" applyFill="1" applyBorder="1" applyAlignment="1" applyProtection="1">
      <alignment horizontal="center"/>
    </xf>
    <xf numFmtId="10" fontId="8" fillId="0" borderId="0" xfId="2" applyNumberFormat="1" applyFont="1" applyFill="1" applyBorder="1" applyProtection="1"/>
    <xf numFmtId="39" fontId="3" fillId="0" borderId="0" xfId="1" applyNumberFormat="1" applyFont="1"/>
    <xf numFmtId="168" fontId="14" fillId="0" borderId="13" xfId="1" applyNumberFormat="1" applyFont="1" applyBorder="1" applyAlignment="1">
      <alignment vertical="center"/>
    </xf>
    <xf numFmtId="173" fontId="2" fillId="0" borderId="0" xfId="6" applyNumberFormat="1" applyFont="1" applyFill="1" applyAlignment="1">
      <alignment horizontal="right"/>
    </xf>
    <xf numFmtId="44" fontId="2" fillId="0" borderId="0" xfId="6" applyFont="1" applyFill="1" applyAlignment="1">
      <alignment horizontal="right"/>
    </xf>
    <xf numFmtId="173" fontId="14" fillId="0" borderId="0" xfId="6" applyNumberFormat="1" applyFont="1" applyFill="1" applyAlignment="1">
      <alignment horizontal="center"/>
    </xf>
    <xf numFmtId="10" fontId="3" fillId="0" borderId="0" xfId="2" applyNumberFormat="1" applyFont="1" applyFill="1"/>
    <xf numFmtId="165" fontId="19" fillId="0" borderId="0" xfId="3" applyFont="1" applyFill="1" applyBorder="1" applyAlignment="1" applyProtection="1">
      <alignment vertical="center"/>
    </xf>
    <xf numFmtId="2" fontId="14" fillId="0" borderId="1" xfId="1" applyNumberFormat="1" applyFont="1" applyBorder="1" applyAlignment="1">
      <alignment horizontal="left" vertical="center"/>
    </xf>
    <xf numFmtId="173" fontId="19" fillId="0" borderId="1" xfId="2" applyNumberFormat="1" applyFont="1" applyFill="1" applyBorder="1" applyAlignment="1" applyProtection="1">
      <alignment vertical="center"/>
    </xf>
    <xf numFmtId="173" fontId="14" fillId="0" borderId="1" xfId="8" applyNumberFormat="1" applyFont="1" applyFill="1" applyBorder="1" applyAlignment="1" applyProtection="1">
      <alignment vertical="center"/>
    </xf>
    <xf numFmtId="173" fontId="14" fillId="0" borderId="11" xfId="6" applyNumberFormat="1" applyFont="1" applyFill="1" applyBorder="1" applyAlignment="1">
      <alignment horizontal="right" vertical="center" wrapText="1"/>
    </xf>
    <xf numFmtId="0" fontId="6" fillId="0" borderId="0" xfId="1" applyFont="1"/>
    <xf numFmtId="0" fontId="2" fillId="0" borderId="0" xfId="1" applyFont="1" applyAlignment="1">
      <alignment horizontal="left" wrapText="1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73" fontId="2" fillId="0" borderId="0" xfId="1" applyNumberFormat="1" applyFont="1" applyAlignment="1">
      <alignment horizontal="left" vertical="center"/>
    </xf>
    <xf numFmtId="42" fontId="2" fillId="0" borderId="1" xfId="7" applyFont="1" applyFill="1" applyBorder="1" applyAlignment="1">
      <alignment vertical="center"/>
    </xf>
    <xf numFmtId="173" fontId="19" fillId="0" borderId="1" xfId="2" applyNumberFormat="1" applyFont="1" applyFill="1" applyBorder="1" applyAlignment="1">
      <alignment horizontal="center" vertical="center"/>
    </xf>
    <xf numFmtId="44" fontId="19" fillId="0" borderId="1" xfId="6" applyFont="1" applyFill="1" applyBorder="1" applyAlignment="1" applyProtection="1">
      <alignment vertical="center"/>
    </xf>
    <xf numFmtId="165" fontId="19" fillId="0" borderId="0" xfId="3" applyFont="1" applyFill="1" applyBorder="1"/>
    <xf numFmtId="10" fontId="20" fillId="0" borderId="1" xfId="2" applyNumberFormat="1" applyFont="1" applyFill="1" applyBorder="1" applyAlignment="1">
      <alignment horizontal="center" vertical="center"/>
    </xf>
    <xf numFmtId="10" fontId="19" fillId="0" borderId="1" xfId="2" applyNumberFormat="1" applyFont="1" applyFill="1" applyBorder="1" applyProtection="1"/>
    <xf numFmtId="10" fontId="19" fillId="0" borderId="0" xfId="2" applyNumberFormat="1" applyFont="1" applyFill="1"/>
    <xf numFmtId="0" fontId="26" fillId="0" borderId="0" xfId="1" applyFont="1"/>
    <xf numFmtId="0" fontId="27" fillId="0" borderId="0" xfId="1" applyFont="1"/>
    <xf numFmtId="0" fontId="27" fillId="0" borderId="0" xfId="1" applyFont="1" applyAlignment="1">
      <alignment horizontal="center"/>
    </xf>
    <xf numFmtId="0" fontId="14" fillId="0" borderId="1" xfId="1" applyFont="1" applyBorder="1"/>
    <xf numFmtId="2" fontId="26" fillId="0" borderId="0" xfId="1" applyNumberFormat="1" applyFont="1" applyAlignment="1">
      <alignment vertical="center"/>
    </xf>
    <xf numFmtId="2" fontId="26" fillId="0" borderId="0" xfId="1" applyNumberFormat="1" applyFont="1" applyAlignment="1">
      <alignment horizontal="center" vertical="center" wrapText="1"/>
    </xf>
    <xf numFmtId="2" fontId="26" fillId="0" borderId="0" xfId="1" applyNumberFormat="1" applyFont="1" applyAlignment="1">
      <alignment horizontal="center" vertical="center"/>
    </xf>
    <xf numFmtId="2" fontId="27" fillId="0" borderId="0" xfId="1" applyNumberFormat="1" applyFont="1" applyAlignment="1">
      <alignment vertical="center" wrapText="1"/>
    </xf>
    <xf numFmtId="2" fontId="27" fillId="0" borderId="0" xfId="1" applyNumberFormat="1" applyFont="1" applyAlignment="1">
      <alignment horizontal="left" vertical="center" wrapText="1"/>
    </xf>
    <xf numFmtId="2" fontId="27" fillId="0" borderId="0" xfId="1" applyNumberFormat="1" applyFont="1"/>
    <xf numFmtId="164" fontId="27" fillId="0" borderId="0" xfId="1" applyNumberFormat="1" applyFont="1"/>
    <xf numFmtId="2" fontId="27" fillId="0" borderId="0" xfId="1" applyNumberFormat="1" applyFont="1" applyAlignment="1">
      <alignment vertical="center"/>
    </xf>
    <xf numFmtId="0" fontId="27" fillId="0" borderId="0" xfId="1" applyFont="1" applyAlignment="1">
      <alignment wrapText="1"/>
    </xf>
    <xf numFmtId="0" fontId="8" fillId="0" borderId="0" xfId="1" applyFont="1" applyAlignment="1">
      <alignment horizontal="left" wrapText="1"/>
    </xf>
    <xf numFmtId="164" fontId="8" fillId="0" borderId="0" xfId="1" applyNumberFormat="1" applyFont="1"/>
    <xf numFmtId="0" fontId="8" fillId="0" borderId="0" xfId="1" applyFont="1" applyAlignment="1">
      <alignment wrapText="1"/>
    </xf>
    <xf numFmtId="173" fontId="14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165" fontId="8" fillId="0" borderId="0" xfId="1" applyNumberFormat="1" applyFont="1"/>
    <xf numFmtId="174" fontId="2" fillId="0" borderId="1" xfId="1" applyNumberFormat="1" applyFont="1" applyBorder="1" applyAlignment="1">
      <alignment vertical="center"/>
    </xf>
    <xf numFmtId="0" fontId="14" fillId="0" borderId="1" xfId="10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vertical="center"/>
    </xf>
    <xf numFmtId="0" fontId="8" fillId="0" borderId="1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8" fillId="0" borderId="0" xfId="1" applyFont="1" applyAlignment="1">
      <alignment horizontal="left"/>
    </xf>
    <xf numFmtId="0" fontId="9" fillId="0" borderId="13" xfId="1" applyFont="1" applyBorder="1" applyAlignment="1">
      <alignment horizontal="center" vertical="center"/>
    </xf>
    <xf numFmtId="173" fontId="8" fillId="0" borderId="3" xfId="1" applyNumberFormat="1" applyFont="1" applyBorder="1" applyAlignment="1">
      <alignment horizontal="left" vertical="center" wrapText="1"/>
    </xf>
    <xf numFmtId="0" fontId="8" fillId="0" borderId="11" xfId="1" applyFont="1" applyBorder="1" applyAlignment="1">
      <alignment horizontal="center" vertical="center" wrapText="1"/>
    </xf>
    <xf numFmtId="173" fontId="8" fillId="0" borderId="12" xfId="1" applyNumberFormat="1" applyFont="1" applyBorder="1" applyAlignment="1">
      <alignment vertical="center"/>
    </xf>
    <xf numFmtId="2" fontId="8" fillId="0" borderId="12" xfId="1" applyNumberFormat="1" applyFont="1" applyBorder="1" applyAlignment="1">
      <alignment vertical="center"/>
    </xf>
    <xf numFmtId="2" fontId="8" fillId="0" borderId="11" xfId="1" applyNumberFormat="1" applyFont="1" applyBorder="1" applyAlignment="1">
      <alignment vertical="center"/>
    </xf>
    <xf numFmtId="14" fontId="8" fillId="0" borderId="11" xfId="1" applyNumberFormat="1" applyFont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/>
    </xf>
    <xf numFmtId="168" fontId="14" fillId="0" borderId="11" xfId="1" applyNumberFormat="1" applyFont="1" applyBorder="1" applyAlignment="1">
      <alignment vertical="top"/>
    </xf>
    <xf numFmtId="37" fontId="14" fillId="0" borderId="10" xfId="1" applyNumberFormat="1" applyFont="1" applyBorder="1" applyAlignment="1">
      <alignment horizontal="center" vertical="center" wrapText="1"/>
    </xf>
    <xf numFmtId="37" fontId="14" fillId="0" borderId="1" xfId="1" applyNumberFormat="1" applyFont="1" applyBorder="1" applyAlignment="1">
      <alignment horizontal="center" vertical="center" wrapText="1"/>
    </xf>
    <xf numFmtId="0" fontId="32" fillId="0" borderId="0" xfId="10" applyFont="1"/>
    <xf numFmtId="173" fontId="8" fillId="0" borderId="0" xfId="1" applyNumberFormat="1" applyFont="1"/>
    <xf numFmtId="14" fontId="2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39" fontId="2" fillId="0" borderId="1" xfId="1" applyNumberFormat="1" applyFont="1" applyBorder="1" applyAlignment="1">
      <alignment horizontal="center" vertical="center"/>
    </xf>
    <xf numFmtId="0" fontId="30" fillId="0" borderId="0" xfId="0" applyFont="1"/>
    <xf numFmtId="0" fontId="19" fillId="0" borderId="9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20" fillId="0" borderId="1" xfId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18" xfId="1" applyFont="1" applyBorder="1" applyAlignment="1">
      <alignment horizontal="left" vertical="center"/>
    </xf>
    <xf numFmtId="2" fontId="20" fillId="0" borderId="1" xfId="1" applyNumberFormat="1" applyFont="1" applyBorder="1" applyAlignment="1">
      <alignment horizontal="center" vertical="center"/>
    </xf>
    <xf numFmtId="0" fontId="20" fillId="0" borderId="17" xfId="1" applyFont="1" applyBorder="1" applyAlignment="1">
      <alignment vertical="center" wrapText="1"/>
    </xf>
    <xf numFmtId="0" fontId="19" fillId="0" borderId="8" xfId="1" applyFont="1" applyBorder="1"/>
    <xf numFmtId="0" fontId="19" fillId="0" borderId="1" xfId="1" applyFont="1" applyBorder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 wrapText="1"/>
    </xf>
    <xf numFmtId="0" fontId="20" fillId="0" borderId="18" xfId="1" applyFont="1" applyBorder="1" applyAlignment="1">
      <alignment vertical="center"/>
    </xf>
    <xf numFmtId="3" fontId="19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173" fontId="20" fillId="0" borderId="1" xfId="1" applyNumberFormat="1" applyFont="1" applyBorder="1" applyAlignment="1">
      <alignment horizontal="center" vertical="center"/>
    </xf>
    <xf numFmtId="10" fontId="20" fillId="0" borderId="1" xfId="2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173" fontId="19" fillId="0" borderId="1" xfId="6" applyNumberFormat="1" applyFont="1" applyFill="1" applyBorder="1" applyAlignment="1" applyProtection="1">
      <alignment vertical="center"/>
    </xf>
    <xf numFmtId="44" fontId="19" fillId="0" borderId="1" xfId="6" applyFont="1" applyFill="1" applyBorder="1" applyAlignment="1">
      <alignment horizontal="center" vertical="center"/>
    </xf>
    <xf numFmtId="1" fontId="19" fillId="0" borderId="1" xfId="1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20" fillId="0" borderId="14" xfId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 wrapText="1"/>
    </xf>
    <xf numFmtId="9" fontId="20" fillId="0" borderId="20" xfId="11" applyFont="1" applyFill="1" applyBorder="1" applyAlignment="1">
      <alignment horizontal="center" vertical="center" wrapText="1"/>
    </xf>
    <xf numFmtId="173" fontId="20" fillId="0" borderId="1" xfId="3" applyNumberFormat="1" applyFont="1" applyFill="1" applyBorder="1" applyAlignment="1">
      <alignment horizontal="center" vertical="center" wrapText="1"/>
    </xf>
    <xf numFmtId="170" fontId="20" fillId="0" borderId="1" xfId="3" applyNumberFormat="1" applyFont="1" applyFill="1" applyBorder="1" applyAlignment="1">
      <alignment horizontal="center" vertical="center" wrapText="1"/>
    </xf>
    <xf numFmtId="173" fontId="20" fillId="0" borderId="1" xfId="3" applyNumberFormat="1" applyFont="1" applyFill="1" applyBorder="1" applyAlignment="1" applyProtection="1">
      <alignment vertical="center"/>
    </xf>
    <xf numFmtId="173" fontId="19" fillId="0" borderId="1" xfId="3" applyNumberFormat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vertical="center"/>
    </xf>
    <xf numFmtId="10" fontId="19" fillId="0" borderId="1" xfId="2" applyNumberFormat="1" applyFont="1" applyFill="1" applyBorder="1" applyAlignment="1" applyProtection="1">
      <alignment horizontal="center" vertical="center"/>
    </xf>
    <xf numFmtId="0" fontId="19" fillId="0" borderId="0" xfId="1" applyFont="1" applyAlignment="1">
      <alignment horizontal="left"/>
    </xf>
    <xf numFmtId="173" fontId="19" fillId="0" borderId="0" xfId="1" applyNumberFormat="1" applyFont="1" applyAlignment="1">
      <alignment horizontal="left" vertical="center"/>
    </xf>
    <xf numFmtId="173" fontId="19" fillId="0" borderId="0" xfId="1" applyNumberFormat="1" applyFont="1"/>
    <xf numFmtId="2" fontId="19" fillId="0" borderId="0" xfId="1" applyNumberFormat="1" applyFont="1"/>
    <xf numFmtId="2" fontId="19" fillId="0" borderId="0" xfId="1" applyNumberFormat="1" applyFont="1" applyAlignment="1">
      <alignment horizontal="center"/>
    </xf>
    <xf numFmtId="10" fontId="19" fillId="0" borderId="0" xfId="2" applyNumberFormat="1" applyFont="1" applyFill="1" applyBorder="1" applyProtection="1"/>
    <xf numFmtId="168" fontId="19" fillId="0" borderId="0" xfId="1" applyNumberFormat="1" applyFont="1"/>
    <xf numFmtId="39" fontId="19" fillId="0" borderId="0" xfId="1" applyNumberFormat="1" applyFont="1"/>
    <xf numFmtId="39" fontId="19" fillId="0" borderId="8" xfId="1" applyNumberFormat="1" applyFont="1" applyBorder="1"/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horizontal="center" vertical="top"/>
    </xf>
    <xf numFmtId="0" fontId="20" fillId="0" borderId="10" xfId="1" applyFont="1" applyBorder="1" applyAlignment="1">
      <alignment horizontal="center" vertical="center"/>
    </xf>
    <xf numFmtId="37" fontId="20" fillId="0" borderId="10" xfId="1" applyNumberFormat="1" applyFont="1" applyBorder="1" applyAlignment="1">
      <alignment horizontal="center" vertical="center"/>
    </xf>
    <xf numFmtId="37" fontId="20" fillId="0" borderId="1" xfId="1" applyNumberFormat="1" applyFont="1" applyBorder="1" applyAlignment="1">
      <alignment horizontal="center" vertical="center"/>
    </xf>
    <xf numFmtId="37" fontId="20" fillId="0" borderId="14" xfId="1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173" fontId="30" fillId="0" borderId="0" xfId="0" applyNumberFormat="1" applyFont="1"/>
    <xf numFmtId="0" fontId="19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1" xfId="1" applyFont="1" applyBorder="1" applyAlignment="1">
      <alignment horizontal="center"/>
    </xf>
    <xf numFmtId="0" fontId="20" fillId="0" borderId="0" xfId="1" applyFont="1"/>
    <xf numFmtId="0" fontId="20" fillId="0" borderId="1" xfId="1" applyFont="1" applyBorder="1" applyAlignment="1">
      <alignment horizontal="left" vertical="center"/>
    </xf>
    <xf numFmtId="2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horizontal="center" vertical="center" wrapText="1"/>
    </xf>
    <xf numFmtId="0" fontId="20" fillId="0" borderId="1" xfId="1" applyFont="1" applyBorder="1" applyAlignment="1">
      <alignment vertical="center" wrapText="1"/>
    </xf>
    <xf numFmtId="0" fontId="19" fillId="0" borderId="1" xfId="1" applyFont="1" applyBorder="1"/>
    <xf numFmtId="2" fontId="20" fillId="0" borderId="0" xfId="1" applyNumberFormat="1" applyFont="1" applyAlignment="1">
      <alignment horizontal="center" vertical="center"/>
    </xf>
    <xf numFmtId="2" fontId="19" fillId="0" borderId="0" xfId="1" applyNumberFormat="1" applyFont="1" applyAlignment="1">
      <alignment vertical="center" wrapText="1"/>
    </xf>
    <xf numFmtId="2" fontId="19" fillId="0" borderId="0" xfId="1" applyNumberFormat="1" applyFont="1" applyAlignment="1">
      <alignment horizontal="left" vertical="center" wrapText="1"/>
    </xf>
    <xf numFmtId="164" fontId="19" fillId="0" borderId="0" xfId="1" applyNumberFormat="1" applyFont="1"/>
    <xf numFmtId="2" fontId="19" fillId="0" borderId="0" xfId="1" applyNumberFormat="1" applyFont="1" applyAlignment="1">
      <alignment vertical="center"/>
    </xf>
    <xf numFmtId="0" fontId="19" fillId="0" borderId="0" xfId="1" applyFont="1" applyAlignment="1">
      <alignment wrapText="1"/>
    </xf>
    <xf numFmtId="0" fontId="19" fillId="0" borderId="0" xfId="1" applyFont="1" applyAlignment="1">
      <alignment horizontal="left" wrapText="1"/>
    </xf>
    <xf numFmtId="173" fontId="19" fillId="0" borderId="1" xfId="4" applyNumberFormat="1" applyFont="1" applyFill="1" applyBorder="1" applyAlignment="1" applyProtection="1">
      <alignment vertical="center"/>
    </xf>
    <xf numFmtId="173" fontId="30" fillId="0" borderId="1" xfId="4" applyNumberFormat="1" applyFont="1" applyFill="1" applyBorder="1" applyAlignment="1">
      <alignment vertical="center" wrapText="1"/>
    </xf>
    <xf numFmtId="173" fontId="30" fillId="0" borderId="1" xfId="0" applyNumberFormat="1" applyFont="1" applyBorder="1"/>
    <xf numFmtId="173" fontId="19" fillId="0" borderId="1" xfId="1" applyNumberFormat="1" applyFont="1" applyBorder="1" applyAlignment="1">
      <alignment vertical="center" wrapText="1"/>
    </xf>
    <xf numFmtId="173" fontId="19" fillId="0" borderId="1" xfId="1" applyNumberFormat="1" applyFont="1" applyBorder="1" applyAlignment="1">
      <alignment vertical="center"/>
    </xf>
    <xf numFmtId="175" fontId="19" fillId="0" borderId="1" xfId="6" applyNumberFormat="1" applyFont="1" applyFill="1" applyBorder="1" applyAlignment="1" applyProtection="1">
      <alignment vertical="center"/>
    </xf>
    <xf numFmtId="173" fontId="19" fillId="0" borderId="1" xfId="1" applyNumberFormat="1" applyFont="1" applyBorder="1"/>
    <xf numFmtId="165" fontId="19" fillId="0" borderId="0" xfId="1" applyNumberFormat="1" applyFont="1"/>
    <xf numFmtId="172" fontId="19" fillId="0" borderId="0" xfId="1" applyNumberFormat="1" applyFont="1"/>
    <xf numFmtId="173" fontId="29" fillId="0" borderId="1" xfId="0" applyNumberFormat="1" applyFont="1" applyBorder="1" applyAlignment="1">
      <alignment horizontal="right" vertical="center"/>
    </xf>
    <xf numFmtId="39" fontId="19" fillId="0" borderId="0" xfId="1" applyNumberFormat="1" applyFont="1" applyAlignment="1">
      <alignment horizontal="left" wrapText="1"/>
    </xf>
    <xf numFmtId="173" fontId="20" fillId="0" borderId="1" xfId="1" applyNumberFormat="1" applyFont="1" applyBorder="1"/>
    <xf numFmtId="39" fontId="19" fillId="0" borderId="1" xfId="1" applyNumberFormat="1" applyFont="1" applyBorder="1" applyAlignment="1">
      <alignment vertical="center"/>
    </xf>
    <xf numFmtId="173" fontId="31" fillId="0" borderId="1" xfId="0" applyNumberFormat="1" applyFont="1" applyBorder="1" applyAlignment="1">
      <alignment horizontal="right" vertical="center" wrapText="1"/>
    </xf>
    <xf numFmtId="6" fontId="29" fillId="0" borderId="1" xfId="0" applyNumberFormat="1" applyFont="1" applyBorder="1" applyAlignment="1">
      <alignment horizontal="right" vertical="center" wrapText="1"/>
    </xf>
    <xf numFmtId="168" fontId="19" fillId="0" borderId="1" xfId="1" applyNumberFormat="1" applyFont="1" applyBorder="1"/>
    <xf numFmtId="2" fontId="19" fillId="0" borderId="1" xfId="1" applyNumberFormat="1" applyFont="1" applyBorder="1"/>
    <xf numFmtId="39" fontId="19" fillId="0" borderId="1" xfId="1" applyNumberFormat="1" applyFont="1" applyBorder="1"/>
    <xf numFmtId="39" fontId="19" fillId="0" borderId="13" xfId="1" applyNumberFormat="1" applyFont="1" applyBorder="1"/>
    <xf numFmtId="168" fontId="20" fillId="0" borderId="1" xfId="1" applyNumberFormat="1" applyFont="1" applyBorder="1" applyAlignment="1">
      <alignment vertical="center"/>
    </xf>
    <xf numFmtId="168" fontId="20" fillId="0" borderId="1" xfId="1" applyNumberFormat="1" applyFont="1" applyBorder="1" applyAlignment="1">
      <alignment vertical="top"/>
    </xf>
    <xf numFmtId="1" fontId="20" fillId="0" borderId="1" xfId="1" applyNumberFormat="1" applyFont="1" applyBorder="1" applyAlignment="1">
      <alignment horizontal="center" vertical="center" wrapText="1"/>
    </xf>
    <xf numFmtId="169" fontId="20" fillId="0" borderId="1" xfId="1" applyNumberFormat="1" applyFont="1" applyBorder="1" applyAlignment="1">
      <alignment vertical="top"/>
    </xf>
    <xf numFmtId="0" fontId="14" fillId="0" borderId="42" xfId="1" applyFont="1" applyBorder="1" applyAlignment="1">
      <alignment vertical="center"/>
    </xf>
    <xf numFmtId="0" fontId="14" fillId="0" borderId="18" xfId="1" applyFont="1" applyBorder="1" applyAlignment="1">
      <alignment horizontal="left" vertical="center" wrapText="1"/>
    </xf>
    <xf numFmtId="2" fontId="14" fillId="0" borderId="44" xfId="1" applyNumberFormat="1" applyFont="1" applyBorder="1" applyAlignment="1">
      <alignment horizontal="center" vertical="center"/>
    </xf>
    <xf numFmtId="0" fontId="2" fillId="0" borderId="30" xfId="1" applyFont="1" applyBorder="1"/>
    <xf numFmtId="0" fontId="14" fillId="0" borderId="17" xfId="1" applyFont="1" applyBorder="1" applyAlignment="1">
      <alignment wrapText="1"/>
    </xf>
    <xf numFmtId="166" fontId="2" fillId="0" borderId="44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vertical="center" wrapText="1"/>
    </xf>
    <xf numFmtId="170" fontId="2" fillId="0" borderId="44" xfId="3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 applyProtection="1">
      <alignment vertical="center"/>
    </xf>
    <xf numFmtId="173" fontId="2" fillId="0" borderId="1" xfId="6" applyNumberFormat="1" applyFont="1" applyFill="1" applyBorder="1" applyAlignment="1" applyProtection="1">
      <alignment horizontal="right" vertical="center"/>
    </xf>
    <xf numFmtId="172" fontId="2" fillId="0" borderId="1" xfId="5" applyNumberFormat="1" applyFont="1" applyFill="1" applyBorder="1" applyAlignment="1" applyProtection="1">
      <alignment vertical="center"/>
    </xf>
    <xf numFmtId="173" fontId="14" fillId="0" borderId="1" xfId="6" applyNumberFormat="1" applyFont="1" applyFill="1" applyBorder="1" applyAlignment="1">
      <alignment horizontal="center" vertical="center" wrapText="1"/>
    </xf>
    <xf numFmtId="170" fontId="14" fillId="0" borderId="1" xfId="3" applyNumberFormat="1" applyFont="1" applyFill="1" applyBorder="1" applyAlignment="1">
      <alignment horizontal="center" vertical="center" wrapText="1"/>
    </xf>
    <xf numFmtId="0" fontId="8" fillId="0" borderId="16" xfId="1" applyFont="1" applyBorder="1"/>
    <xf numFmtId="0" fontId="8" fillId="0" borderId="9" xfId="1" applyFont="1" applyBorder="1" applyAlignment="1">
      <alignment horizontal="center"/>
    </xf>
    <xf numFmtId="173" fontId="8" fillId="0" borderId="0" xfId="1" applyNumberFormat="1" applyFont="1" applyAlignment="1">
      <alignment horizontal="left" vertical="center"/>
    </xf>
    <xf numFmtId="168" fontId="8" fillId="0" borderId="0" xfId="1" applyNumberFormat="1" applyFont="1"/>
    <xf numFmtId="39" fontId="8" fillId="0" borderId="0" xfId="1" applyNumberFormat="1" applyFont="1"/>
    <xf numFmtId="39" fontId="8" fillId="0" borderId="30" xfId="1" applyNumberFormat="1" applyFont="1" applyBorder="1"/>
    <xf numFmtId="168" fontId="14" fillId="0" borderId="17" xfId="1" applyNumberFormat="1" applyFont="1" applyBorder="1" applyAlignment="1">
      <alignment vertical="center"/>
    </xf>
    <xf numFmtId="37" fontId="14" fillId="0" borderId="4" xfId="1" applyNumberFormat="1" applyFont="1" applyBorder="1" applyAlignment="1">
      <alignment horizontal="center" vertical="center"/>
    </xf>
    <xf numFmtId="37" fontId="14" fillId="0" borderId="13" xfId="1" applyNumberFormat="1" applyFont="1" applyBorder="1" applyAlignment="1">
      <alignment horizontal="center" vertical="center"/>
    </xf>
    <xf numFmtId="0" fontId="32" fillId="0" borderId="0" xfId="0" applyFont="1"/>
    <xf numFmtId="10" fontId="8" fillId="0" borderId="0" xfId="2" applyNumberFormat="1" applyFont="1" applyFill="1" applyBorder="1"/>
    <xf numFmtId="0" fontId="14" fillId="0" borderId="10" xfId="1" applyFont="1" applyBorder="1" applyAlignment="1">
      <alignment vertical="center"/>
    </xf>
    <xf numFmtId="0" fontId="14" fillId="0" borderId="13" xfId="1" applyFont="1" applyBorder="1" applyAlignment="1">
      <alignment vertical="center" wrapText="1"/>
    </xf>
    <xf numFmtId="0" fontId="2" fillId="0" borderId="8" xfId="1" applyFont="1" applyBorder="1"/>
    <xf numFmtId="0" fontId="14" fillId="0" borderId="13" xfId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vertical="top"/>
    </xf>
    <xf numFmtId="170" fontId="2" fillId="0" borderId="1" xfId="3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173" fontId="2" fillId="0" borderId="1" xfId="6" applyNumberFormat="1" applyFont="1" applyFill="1" applyBorder="1" applyAlignment="1">
      <alignment horizontal="right" vertical="center" wrapText="1"/>
    </xf>
    <xf numFmtId="44" fontId="2" fillId="0" borderId="1" xfId="6" applyFont="1" applyFill="1" applyBorder="1" applyAlignment="1">
      <alignment horizontal="right" vertical="center" wrapText="1"/>
    </xf>
    <xf numFmtId="175" fontId="2" fillId="0" borderId="1" xfId="6" applyNumberFormat="1" applyFont="1" applyFill="1" applyBorder="1" applyAlignment="1" applyProtection="1">
      <alignment horizontal="right" vertical="center"/>
    </xf>
    <xf numFmtId="44" fontId="2" fillId="0" borderId="1" xfId="6" applyFont="1" applyFill="1" applyBorder="1" applyAlignment="1" applyProtection="1">
      <alignment horizontal="right" vertical="center"/>
    </xf>
    <xf numFmtId="173" fontId="14" fillId="0" borderId="13" xfId="6" applyNumberFormat="1" applyFont="1" applyFill="1" applyBorder="1" applyAlignment="1">
      <alignment horizontal="center" vertical="center"/>
    </xf>
    <xf numFmtId="173" fontId="2" fillId="0" borderId="13" xfId="6" applyNumberFormat="1" applyFont="1" applyFill="1" applyBorder="1" applyAlignment="1">
      <alignment horizontal="center" vertical="center"/>
    </xf>
    <xf numFmtId="173" fontId="2" fillId="0" borderId="13" xfId="6" applyNumberFormat="1" applyFont="1" applyFill="1" applyBorder="1" applyAlignment="1" applyProtection="1">
      <alignment vertical="center"/>
    </xf>
    <xf numFmtId="44" fontId="19" fillId="0" borderId="13" xfId="6" applyFont="1" applyFill="1" applyBorder="1" applyAlignment="1" applyProtection="1">
      <alignment vertical="center"/>
    </xf>
    <xf numFmtId="44" fontId="2" fillId="0" borderId="13" xfId="6" applyFont="1" applyFill="1" applyBorder="1" applyAlignment="1" applyProtection="1">
      <alignment vertical="center"/>
    </xf>
    <xf numFmtId="173" fontId="22" fillId="0" borderId="13" xfId="6" applyNumberFormat="1" applyFont="1" applyFill="1" applyBorder="1" applyAlignment="1" applyProtection="1">
      <alignment vertical="center"/>
    </xf>
    <xf numFmtId="173" fontId="14" fillId="0" borderId="13" xfId="6" applyNumberFormat="1" applyFont="1" applyFill="1" applyBorder="1" applyAlignment="1" applyProtection="1">
      <alignment vertical="center"/>
    </xf>
    <xf numFmtId="173" fontId="14" fillId="0" borderId="12" xfId="6" applyNumberFormat="1" applyFont="1" applyFill="1" applyBorder="1" applyAlignment="1">
      <alignment horizontal="right" vertical="center" wrapText="1"/>
    </xf>
    <xf numFmtId="173" fontId="14" fillId="0" borderId="12" xfId="6" applyNumberFormat="1" applyFont="1" applyFill="1" applyBorder="1" applyAlignment="1" applyProtection="1">
      <alignment horizontal="center" vertical="top"/>
    </xf>
    <xf numFmtId="0" fontId="14" fillId="0" borderId="12" xfId="6" applyNumberFormat="1" applyFont="1" applyFill="1" applyBorder="1" applyAlignment="1" applyProtection="1">
      <alignment horizontal="center" vertical="top"/>
    </xf>
    <xf numFmtId="0" fontId="14" fillId="0" borderId="13" xfId="6" applyNumberFormat="1" applyFont="1" applyFill="1" applyBorder="1" applyAlignment="1" applyProtection="1">
      <alignment horizontal="center" vertical="top"/>
    </xf>
    <xf numFmtId="0" fontId="2" fillId="0" borderId="1" xfId="1" applyFont="1" applyBorder="1"/>
    <xf numFmtId="10" fontId="8" fillId="0" borderId="1" xfId="2" applyNumberFormat="1" applyFont="1" applyFill="1" applyBorder="1" applyProtection="1"/>
    <xf numFmtId="168" fontId="8" fillId="0" borderId="1" xfId="1" applyNumberFormat="1" applyFont="1" applyBorder="1"/>
    <xf numFmtId="39" fontId="8" fillId="0" borderId="1" xfId="1" applyNumberFormat="1" applyFont="1" applyBorder="1"/>
    <xf numFmtId="0" fontId="30" fillId="2" borderId="0" xfId="0" applyFont="1" applyFill="1"/>
    <xf numFmtId="0" fontId="37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left" vertical="center" wrapText="1"/>
    </xf>
    <xf numFmtId="0" fontId="30" fillId="2" borderId="0" xfId="0" applyFont="1" applyFill="1" applyAlignment="1">
      <alignment horizontal="left"/>
    </xf>
    <xf numFmtId="173" fontId="30" fillId="2" borderId="0" xfId="0" applyNumberFormat="1" applyFont="1" applyFill="1"/>
    <xf numFmtId="0" fontId="27" fillId="0" borderId="0" xfId="1" applyFont="1" applyAlignment="1">
      <alignment horizontal="center"/>
    </xf>
    <xf numFmtId="0" fontId="14" fillId="0" borderId="13" xfId="1" applyFont="1" applyBorder="1" applyAlignment="1">
      <alignment horizontal="left"/>
    </xf>
    <xf numFmtId="0" fontId="14" fillId="0" borderId="12" xfId="1" applyFont="1" applyBorder="1" applyAlignment="1">
      <alignment horizontal="left"/>
    </xf>
    <xf numFmtId="0" fontId="14" fillId="0" borderId="11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top" wrapText="1"/>
    </xf>
    <xf numFmtId="0" fontId="14" fillId="0" borderId="6" xfId="1" applyFont="1" applyBorder="1" applyAlignment="1">
      <alignment horizontal="left" vertical="top" wrapText="1"/>
    </xf>
    <xf numFmtId="0" fontId="14" fillId="0" borderId="5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8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2" xfId="1" applyFont="1" applyBorder="1" applyAlignment="1">
      <alignment horizontal="left" vertical="top" wrapText="1"/>
    </xf>
    <xf numFmtId="2" fontId="14" fillId="0" borderId="13" xfId="1" applyNumberFormat="1" applyFont="1" applyBorder="1" applyAlignment="1">
      <alignment horizontal="center" vertical="center" wrapText="1"/>
    </xf>
    <xf numFmtId="2" fontId="14" fillId="0" borderId="12" xfId="1" applyNumberFormat="1" applyFont="1" applyBorder="1" applyAlignment="1">
      <alignment horizontal="center" vertical="center" wrapText="1"/>
    </xf>
    <xf numFmtId="2" fontId="14" fillId="0" borderId="11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/>
    </xf>
    <xf numFmtId="0" fontId="27" fillId="0" borderId="20" xfId="1" applyFont="1" applyBorder="1" applyAlignment="1">
      <alignment horizontal="center"/>
    </xf>
    <xf numFmtId="0" fontId="27" fillId="0" borderId="10" xfId="1" applyFont="1" applyBorder="1" applyAlignment="1">
      <alignment horizontal="center"/>
    </xf>
    <xf numFmtId="0" fontId="27" fillId="0" borderId="7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6" fillId="0" borderId="13" xfId="1" applyFont="1" applyBorder="1" applyAlignment="1">
      <alignment horizontal="left"/>
    </xf>
    <xf numFmtId="0" fontId="26" fillId="0" borderId="12" xfId="1" applyFont="1" applyBorder="1" applyAlignment="1">
      <alignment horizontal="left"/>
    </xf>
    <xf numFmtId="0" fontId="26" fillId="0" borderId="11" xfId="1" applyFont="1" applyBorder="1" applyAlignment="1">
      <alignment horizontal="left"/>
    </xf>
    <xf numFmtId="0" fontId="27" fillId="0" borderId="7" xfId="1" applyFont="1" applyBorder="1" applyAlignment="1">
      <alignment horizontal="center"/>
    </xf>
    <xf numFmtId="0" fontId="27" fillId="0" borderId="5" xfId="1" applyFont="1" applyBorder="1" applyAlignment="1">
      <alignment horizontal="center"/>
    </xf>
    <xf numFmtId="0" fontId="27" fillId="0" borderId="9" xfId="1" applyFont="1" applyBorder="1" applyAlignment="1">
      <alignment horizontal="center"/>
    </xf>
    <xf numFmtId="0" fontId="27" fillId="0" borderId="8" xfId="1" applyFont="1" applyBorder="1" applyAlignment="1">
      <alignment horizontal="center"/>
    </xf>
    <xf numFmtId="0" fontId="27" fillId="0" borderId="4" xfId="1" applyFont="1" applyBorder="1" applyAlignment="1">
      <alignment horizontal="center"/>
    </xf>
    <xf numFmtId="0" fontId="27" fillId="0" borderId="2" xfId="1" applyFont="1" applyBorder="1" applyAlignment="1">
      <alignment horizontal="center"/>
    </xf>
    <xf numFmtId="2" fontId="27" fillId="0" borderId="0" xfId="1" applyNumberFormat="1" applyFont="1" applyAlignment="1">
      <alignment horizontal="left" vertical="center" wrapText="1"/>
    </xf>
    <xf numFmtId="1" fontId="2" fillId="0" borderId="13" xfId="1" applyNumberFormat="1" applyFont="1" applyBorder="1" applyAlignment="1">
      <alignment horizontal="center" vertical="center"/>
    </xf>
    <xf numFmtId="1" fontId="2" fillId="0" borderId="12" xfId="1" applyNumberFormat="1" applyFont="1" applyBorder="1" applyAlignment="1">
      <alignment horizontal="center" vertical="center"/>
    </xf>
    <xf numFmtId="1" fontId="2" fillId="0" borderId="11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/>
    </xf>
    <xf numFmtId="2" fontId="26" fillId="0" borderId="0" xfId="1" applyNumberFormat="1" applyFont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/>
    </xf>
    <xf numFmtId="10" fontId="2" fillId="0" borderId="13" xfId="2" applyNumberFormat="1" applyFont="1" applyFill="1" applyBorder="1" applyAlignment="1">
      <alignment horizontal="center"/>
    </xf>
    <xf numFmtId="10" fontId="2" fillId="0" borderId="12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2" fontId="26" fillId="0" borderId="0" xfId="1" applyNumberFormat="1" applyFont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2" fontId="8" fillId="0" borderId="0" xfId="1" applyNumberFormat="1" applyFont="1" applyAlignment="1">
      <alignment horizontal="left" vertical="top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173" fontId="14" fillId="0" borderId="1" xfId="1" applyNumberFormat="1" applyFont="1" applyBorder="1" applyAlignment="1">
      <alignment horizontal="center" vertical="center" wrapText="1"/>
    </xf>
    <xf numFmtId="9" fontId="2" fillId="0" borderId="1" xfId="11" applyFont="1" applyFill="1" applyBorder="1" applyAlignment="1" applyProtection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14" fontId="2" fillId="0" borderId="1" xfId="1" applyNumberFormat="1" applyFont="1" applyBorder="1" applyAlignment="1">
      <alignment horizontal="center" vertical="center"/>
    </xf>
    <xf numFmtId="9" fontId="2" fillId="0" borderId="1" xfId="9" applyFont="1" applyFill="1" applyBorder="1" applyAlignment="1" applyProtection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2" fillId="0" borderId="1" xfId="10" applyFont="1" applyBorder="1" applyAlignment="1">
      <alignment horizontal="left" vertical="center" wrapText="1"/>
    </xf>
    <xf numFmtId="0" fontId="9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3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4" fillId="0" borderId="13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168" fontId="14" fillId="0" borderId="13" xfId="1" applyNumberFormat="1" applyFont="1" applyBorder="1" applyAlignment="1">
      <alignment horizontal="center" vertical="top"/>
    </xf>
    <xf numFmtId="168" fontId="14" fillId="0" borderId="12" xfId="1" applyNumberFormat="1" applyFont="1" applyBorder="1" applyAlignment="1">
      <alignment horizontal="center" vertical="top"/>
    </xf>
    <xf numFmtId="2" fontId="14" fillId="0" borderId="11" xfId="1" applyNumberFormat="1" applyFont="1" applyBorder="1" applyAlignment="1">
      <alignment horizontal="left" vertical="center"/>
    </xf>
    <xf numFmtId="2" fontId="14" fillId="0" borderId="1" xfId="1" applyNumberFormat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/>
    </xf>
    <xf numFmtId="0" fontId="14" fillId="0" borderId="0" xfId="1" applyFont="1" applyAlignment="1">
      <alignment horizontal="left" vertical="top"/>
    </xf>
    <xf numFmtId="0" fontId="14" fillId="0" borderId="8" xfId="1" applyFont="1" applyBorder="1" applyAlignment="1">
      <alignment horizontal="left" vertical="top"/>
    </xf>
    <xf numFmtId="0" fontId="14" fillId="0" borderId="4" xfId="1" applyFont="1" applyBorder="1" applyAlignment="1">
      <alignment horizontal="left" vertical="top"/>
    </xf>
    <xf numFmtId="0" fontId="14" fillId="0" borderId="3" xfId="1" applyFont="1" applyBorder="1" applyAlignment="1">
      <alignment horizontal="left" vertical="top"/>
    </xf>
    <xf numFmtId="0" fontId="14" fillId="0" borderId="2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top"/>
    </xf>
    <xf numFmtId="0" fontId="2" fillId="0" borderId="6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167" fontId="14" fillId="0" borderId="7" xfId="1" applyNumberFormat="1" applyFont="1" applyBorder="1" applyAlignment="1">
      <alignment horizontal="left" vertical="top"/>
    </xf>
    <xf numFmtId="167" fontId="14" fillId="0" borderId="6" xfId="1" applyNumberFormat="1" applyFont="1" applyBorder="1" applyAlignment="1">
      <alignment horizontal="left" vertical="top"/>
    </xf>
    <xf numFmtId="167" fontId="14" fillId="0" borderId="5" xfId="1" applyNumberFormat="1" applyFont="1" applyBorder="1" applyAlignment="1">
      <alignment horizontal="left" vertical="top"/>
    </xf>
    <xf numFmtId="167" fontId="14" fillId="0" borderId="9" xfId="1" applyNumberFormat="1" applyFont="1" applyBorder="1" applyAlignment="1">
      <alignment horizontal="left" vertical="top"/>
    </xf>
    <xf numFmtId="167" fontId="14" fillId="0" borderId="0" xfId="1" applyNumberFormat="1" applyFont="1" applyAlignment="1">
      <alignment horizontal="left" vertical="top"/>
    </xf>
    <xf numFmtId="167" fontId="14" fillId="0" borderId="8" xfId="1" applyNumberFormat="1" applyFont="1" applyBorder="1" applyAlignment="1">
      <alignment horizontal="left" vertical="top"/>
    </xf>
    <xf numFmtId="167" fontId="14" fillId="0" borderId="4" xfId="1" applyNumberFormat="1" applyFont="1" applyBorder="1" applyAlignment="1">
      <alignment horizontal="left" vertical="top"/>
    </xf>
    <xf numFmtId="167" fontId="14" fillId="0" borderId="3" xfId="1" applyNumberFormat="1" applyFont="1" applyBorder="1" applyAlignment="1">
      <alignment horizontal="left" vertical="top"/>
    </xf>
    <xf numFmtId="167" fontId="14" fillId="0" borderId="2" xfId="1" applyNumberFormat="1" applyFont="1" applyBorder="1" applyAlignment="1">
      <alignment horizontal="left" vertical="top"/>
    </xf>
    <xf numFmtId="0" fontId="2" fillId="0" borderId="7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14" fillId="0" borderId="7" xfId="1" applyFont="1" applyBorder="1" applyAlignment="1">
      <alignment vertical="top" wrapText="1"/>
    </xf>
    <xf numFmtId="0" fontId="14" fillId="0" borderId="6" xfId="1" applyFont="1" applyBorder="1" applyAlignment="1">
      <alignment vertical="top" wrapText="1"/>
    </xf>
    <xf numFmtId="0" fontId="14" fillId="0" borderId="5" xfId="1" applyFont="1" applyBorder="1" applyAlignment="1">
      <alignment vertical="top" wrapText="1"/>
    </xf>
    <xf numFmtId="0" fontId="14" fillId="0" borderId="4" xfId="1" applyFont="1" applyBorder="1" applyAlignment="1">
      <alignment vertical="top" wrapText="1"/>
    </xf>
    <xf numFmtId="0" fontId="14" fillId="0" borderId="3" xfId="1" applyFont="1" applyBorder="1" applyAlignment="1">
      <alignment vertical="top" wrapText="1"/>
    </xf>
    <xf numFmtId="0" fontId="14" fillId="0" borderId="2" xfId="1" applyFont="1" applyBorder="1" applyAlignment="1">
      <alignment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14" fillId="0" borderId="7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top"/>
    </xf>
    <xf numFmtId="0" fontId="20" fillId="0" borderId="1" xfId="1" applyFont="1" applyBorder="1" applyAlignment="1">
      <alignment horizontal="left" vertical="top" wrapText="1"/>
    </xf>
    <xf numFmtId="14" fontId="19" fillId="0" borderId="1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167" fontId="20" fillId="0" borderId="1" xfId="1" applyNumberFormat="1" applyFont="1" applyBorder="1" applyAlignment="1">
      <alignment horizontal="left" vertical="top"/>
    </xf>
    <xf numFmtId="0" fontId="20" fillId="0" borderId="14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0" borderId="7" xfId="1" applyFont="1" applyBorder="1" applyAlignment="1">
      <alignment vertical="top" wrapText="1"/>
    </xf>
    <xf numFmtId="0" fontId="20" fillId="0" borderId="6" xfId="1" applyFont="1" applyBorder="1" applyAlignment="1">
      <alignment vertical="top" wrapText="1"/>
    </xf>
    <xf numFmtId="0" fontId="20" fillId="0" borderId="5" xfId="1" applyFont="1" applyBorder="1" applyAlignment="1">
      <alignment vertical="top" wrapText="1"/>
    </xf>
    <xf numFmtId="0" fontId="20" fillId="0" borderId="4" xfId="1" applyFont="1" applyBorder="1" applyAlignment="1">
      <alignment vertical="top" wrapText="1"/>
    </xf>
    <xf numFmtId="0" fontId="20" fillId="0" borderId="3" xfId="1" applyFont="1" applyBorder="1" applyAlignment="1">
      <alignment vertical="top" wrapText="1"/>
    </xf>
    <xf numFmtId="0" fontId="20" fillId="0" borderId="2" xfId="1" applyFont="1" applyBorder="1" applyAlignment="1">
      <alignment vertical="top" wrapText="1"/>
    </xf>
    <xf numFmtId="0" fontId="19" fillId="0" borderId="7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3" xfId="1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19" fillId="0" borderId="7" xfId="1" applyFont="1" applyBorder="1" applyAlignment="1">
      <alignment vertical="center" wrapText="1"/>
    </xf>
    <xf numFmtId="0" fontId="19" fillId="0" borderId="6" xfId="1" applyFont="1" applyBorder="1" applyAlignment="1">
      <alignment vertical="center" wrapText="1"/>
    </xf>
    <xf numFmtId="0" fontId="19" fillId="0" borderId="5" xfId="1" applyFont="1" applyBorder="1" applyAlignment="1">
      <alignment vertical="center" wrapText="1"/>
    </xf>
    <xf numFmtId="0" fontId="19" fillId="0" borderId="4" xfId="1" applyFont="1" applyBorder="1" applyAlignment="1">
      <alignment vertical="center" wrapText="1"/>
    </xf>
    <xf numFmtId="0" fontId="19" fillId="0" borderId="3" xfId="1" applyFont="1" applyBorder="1" applyAlignment="1">
      <alignment vertical="center" wrapText="1"/>
    </xf>
    <xf numFmtId="0" fontId="19" fillId="0" borderId="2" xfId="1" applyFont="1" applyBorder="1" applyAlignment="1">
      <alignment vertical="center" wrapText="1"/>
    </xf>
    <xf numFmtId="0" fontId="19" fillId="0" borderId="7" xfId="1" applyFont="1" applyBorder="1" applyAlignment="1">
      <alignment horizontal="left" vertical="center"/>
    </xf>
    <xf numFmtId="0" fontId="20" fillId="0" borderId="6" xfId="1" applyFont="1" applyBorder="1" applyAlignment="1">
      <alignment horizontal="left" vertical="center"/>
    </xf>
    <xf numFmtId="0" fontId="20" fillId="0" borderId="5" xfId="1" applyFont="1" applyBorder="1" applyAlignment="1">
      <alignment horizontal="left" vertical="center"/>
    </xf>
    <xf numFmtId="0" fontId="20" fillId="0" borderId="4" xfId="1" applyFont="1" applyBorder="1" applyAlignment="1">
      <alignment horizontal="left" vertical="center"/>
    </xf>
    <xf numFmtId="0" fontId="20" fillId="0" borderId="3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20" fillId="0" borderId="8" xfId="1" applyFont="1" applyBorder="1" applyAlignment="1">
      <alignment horizontal="left" vertical="top" wrapText="1"/>
    </xf>
    <xf numFmtId="0" fontId="20" fillId="0" borderId="4" xfId="1" applyFont="1" applyBorder="1" applyAlignment="1">
      <alignment horizontal="left" vertical="top" wrapText="1"/>
    </xf>
    <xf numFmtId="0" fontId="20" fillId="0" borderId="3" xfId="1" applyFont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167" fontId="20" fillId="0" borderId="13" xfId="1" applyNumberFormat="1" applyFont="1" applyBorder="1" applyAlignment="1">
      <alignment horizontal="left" vertical="top"/>
    </xf>
    <xf numFmtId="167" fontId="20" fillId="0" borderId="12" xfId="1" applyNumberFormat="1" applyFont="1" applyBorder="1" applyAlignment="1">
      <alignment horizontal="left" vertical="top"/>
    </xf>
    <xf numFmtId="167" fontId="20" fillId="0" borderId="11" xfId="1" applyNumberFormat="1" applyFont="1" applyBorder="1" applyAlignment="1">
      <alignment horizontal="left" vertical="top"/>
    </xf>
    <xf numFmtId="0" fontId="20" fillId="0" borderId="7" xfId="1" applyFont="1" applyBorder="1" applyAlignment="1">
      <alignment horizontal="left" vertical="top"/>
    </xf>
    <xf numFmtId="0" fontId="20" fillId="0" borderId="6" xfId="1" applyFont="1" applyBorder="1" applyAlignment="1">
      <alignment horizontal="left" vertical="top"/>
    </xf>
    <xf numFmtId="0" fontId="20" fillId="0" borderId="5" xfId="1" applyFont="1" applyBorder="1" applyAlignment="1">
      <alignment horizontal="left" vertical="top"/>
    </xf>
    <xf numFmtId="0" fontId="20" fillId="0" borderId="9" xfId="1" applyFont="1" applyBorder="1" applyAlignment="1">
      <alignment horizontal="left" vertical="top"/>
    </xf>
    <xf numFmtId="0" fontId="20" fillId="0" borderId="0" xfId="1" applyFont="1" applyAlignment="1">
      <alignment horizontal="left" vertical="top"/>
    </xf>
    <xf numFmtId="0" fontId="20" fillId="0" borderId="8" xfId="1" applyFont="1" applyBorder="1" applyAlignment="1">
      <alignment horizontal="left" vertical="top"/>
    </xf>
    <xf numFmtId="0" fontId="20" fillId="0" borderId="4" xfId="1" applyFont="1" applyBorder="1" applyAlignment="1">
      <alignment horizontal="left" vertical="top"/>
    </xf>
    <xf numFmtId="0" fontId="20" fillId="0" borderId="3" xfId="1" applyFont="1" applyBorder="1" applyAlignment="1">
      <alignment horizontal="left" vertical="top"/>
    </xf>
    <xf numFmtId="0" fontId="20" fillId="0" borderId="2" xfId="1" applyFont="1" applyBorder="1" applyAlignment="1">
      <alignment horizontal="left" vertical="top"/>
    </xf>
    <xf numFmtId="0" fontId="20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168" fontId="20" fillId="0" borderId="13" xfId="1" applyNumberFormat="1" applyFont="1" applyBorder="1" applyAlignment="1">
      <alignment horizontal="center" vertical="top"/>
    </xf>
    <xf numFmtId="168" fontId="20" fillId="0" borderId="12" xfId="1" applyNumberFormat="1" applyFont="1" applyBorder="1" applyAlignment="1">
      <alignment horizontal="center" vertical="top"/>
    </xf>
    <xf numFmtId="2" fontId="20" fillId="0" borderId="11" xfId="1" applyNumberFormat="1" applyFont="1" applyBorder="1" applyAlignment="1">
      <alignment horizontal="left" vertical="center"/>
    </xf>
    <xf numFmtId="2" fontId="20" fillId="0" borderId="1" xfId="1" applyNumberFormat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 wrapText="1"/>
    </xf>
    <xf numFmtId="0" fontId="19" fillId="0" borderId="10" xfId="1" applyFont="1" applyBorder="1" applyAlignment="1">
      <alignment horizontal="left" vertical="center" wrapText="1"/>
    </xf>
    <xf numFmtId="9" fontId="20" fillId="0" borderId="14" xfId="11" applyFont="1" applyFill="1" applyBorder="1" applyAlignment="1">
      <alignment horizontal="center" vertical="center" wrapText="1"/>
    </xf>
    <xf numFmtId="9" fontId="20" fillId="0" borderId="10" xfId="1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top" wrapText="1"/>
    </xf>
    <xf numFmtId="0" fontId="19" fillId="0" borderId="16" xfId="1" applyFont="1" applyBorder="1" applyAlignment="1">
      <alignment horizontal="left" vertical="top" wrapText="1"/>
    </xf>
    <xf numFmtId="0" fontId="19" fillId="0" borderId="15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19" fillId="0" borderId="12" xfId="1" applyNumberFormat="1" applyFont="1" applyBorder="1" applyAlignment="1">
      <alignment horizontal="center" vertical="center" wrapText="1"/>
    </xf>
    <xf numFmtId="2" fontId="19" fillId="0" borderId="11" xfId="1" applyNumberFormat="1" applyFont="1" applyBorder="1" applyAlignment="1">
      <alignment horizontal="center" vertical="center" wrapText="1"/>
    </xf>
    <xf numFmtId="1" fontId="19" fillId="0" borderId="13" xfId="1" applyNumberFormat="1" applyFont="1" applyBorder="1" applyAlignment="1">
      <alignment horizontal="center" vertical="center"/>
    </xf>
    <xf numFmtId="1" fontId="19" fillId="0" borderId="12" xfId="1" applyNumberFormat="1" applyFont="1" applyBorder="1" applyAlignment="1">
      <alignment horizontal="center" vertical="center"/>
    </xf>
    <xf numFmtId="1" fontId="19" fillId="0" borderId="11" xfId="1" applyNumberFormat="1" applyFont="1" applyBorder="1" applyAlignment="1">
      <alignment horizontal="center" vertical="center"/>
    </xf>
    <xf numFmtId="2" fontId="19" fillId="0" borderId="13" xfId="1" applyNumberFormat="1" applyFont="1" applyBorder="1" applyAlignment="1">
      <alignment horizontal="left" vertical="center" wrapText="1"/>
    </xf>
    <xf numFmtId="2" fontId="19" fillId="0" borderId="12" xfId="1" applyNumberFormat="1" applyFont="1" applyBorder="1" applyAlignment="1">
      <alignment horizontal="left" vertical="center" wrapText="1"/>
    </xf>
    <xf numFmtId="2" fontId="19" fillId="0" borderId="11" xfId="1" applyNumberFormat="1" applyFont="1" applyBorder="1" applyAlignment="1">
      <alignment horizontal="left" vertical="center" wrapText="1"/>
    </xf>
    <xf numFmtId="0" fontId="33" fillId="0" borderId="1" xfId="1" applyFont="1" applyBorder="1" applyAlignment="1">
      <alignment horizontal="center" vertical="center" wrapText="1"/>
    </xf>
    <xf numFmtId="173" fontId="20" fillId="0" borderId="1" xfId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20" xfId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0" fontId="19" fillId="0" borderId="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0" fillId="0" borderId="13" xfId="1" applyFont="1" applyBorder="1" applyAlignment="1">
      <alignment horizontal="left"/>
    </xf>
    <xf numFmtId="0" fontId="20" fillId="0" borderId="12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19" fillId="0" borderId="7" xfId="1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20" fillId="0" borderId="7" xfId="1" applyFont="1" applyBorder="1" applyAlignment="1">
      <alignment horizontal="left" vertical="center"/>
    </xf>
    <xf numFmtId="0" fontId="19" fillId="0" borderId="13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0" fillId="0" borderId="7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top" wrapText="1"/>
    </xf>
    <xf numFmtId="0" fontId="20" fillId="0" borderId="5" xfId="1" applyFont="1" applyBorder="1" applyAlignment="1">
      <alignment horizontal="left" vertical="top" wrapText="1"/>
    </xf>
    <xf numFmtId="2" fontId="20" fillId="0" borderId="13" xfId="1" applyNumberFormat="1" applyFont="1" applyBorder="1" applyAlignment="1">
      <alignment horizontal="center" vertical="center" wrapText="1"/>
    </xf>
    <xf numFmtId="2" fontId="20" fillId="0" borderId="12" xfId="1" applyNumberFormat="1" applyFont="1" applyBorder="1" applyAlignment="1">
      <alignment horizontal="center" vertical="center" wrapText="1"/>
    </xf>
    <xf numFmtId="2" fontId="20" fillId="0" borderId="11" xfId="1" applyNumberFormat="1" applyFont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center" vertical="center"/>
    </xf>
    <xf numFmtId="10" fontId="19" fillId="0" borderId="13" xfId="2" applyNumberFormat="1" applyFont="1" applyFill="1" applyBorder="1" applyAlignment="1">
      <alignment horizontal="center"/>
    </xf>
    <xf numFmtId="10" fontId="19" fillId="0" borderId="12" xfId="2" applyNumberFormat="1" applyFont="1" applyFill="1" applyBorder="1" applyAlignment="1">
      <alignment horizontal="center"/>
    </xf>
    <xf numFmtId="10" fontId="19" fillId="0" borderId="11" xfId="2" applyNumberFormat="1" applyFont="1" applyFill="1" applyBorder="1" applyAlignment="1">
      <alignment horizontal="center"/>
    </xf>
    <xf numFmtId="0" fontId="20" fillId="0" borderId="1" xfId="1" applyFont="1" applyBorder="1" applyAlignment="1">
      <alignment horizontal="left" vertical="top"/>
    </xf>
    <xf numFmtId="168" fontId="20" fillId="0" borderId="1" xfId="1" applyNumberFormat="1" applyFont="1" applyBorder="1" applyAlignment="1">
      <alignment horizontal="center" vertical="top"/>
    </xf>
    <xf numFmtId="0" fontId="19" fillId="0" borderId="1" xfId="1" applyFont="1" applyBorder="1" applyAlignment="1">
      <alignment horizontal="center" vertical="center" wrapText="1"/>
    </xf>
    <xf numFmtId="9" fontId="19" fillId="0" borderId="1" xfId="11" applyFont="1" applyFill="1" applyBorder="1" applyAlignment="1" applyProtection="1">
      <alignment horizontal="center" vertical="center"/>
    </xf>
    <xf numFmtId="39" fontId="19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19" fillId="0" borderId="1" xfId="1" applyFont="1" applyBorder="1" applyAlignment="1">
      <alignment horizontal="left" vertical="center"/>
    </xf>
    <xf numFmtId="2" fontId="19" fillId="0" borderId="0" xfId="1" applyNumberFormat="1" applyFont="1" applyAlignment="1">
      <alignment horizontal="left" vertical="top" wrapText="1"/>
    </xf>
    <xf numFmtId="0" fontId="19" fillId="0" borderId="1" xfId="1" applyFont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2" fontId="19" fillId="0" borderId="0" xfId="1" applyNumberFormat="1" applyFont="1" applyAlignment="1">
      <alignment horizontal="left" vertical="center" wrapText="1"/>
    </xf>
    <xf numFmtId="1" fontId="19" fillId="0" borderId="1" xfId="1" applyNumberFormat="1" applyFont="1" applyBorder="1" applyAlignment="1">
      <alignment horizontal="center" vertical="center"/>
    </xf>
    <xf numFmtId="2" fontId="19" fillId="0" borderId="1" xfId="1" applyNumberFormat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/>
    </xf>
    <xf numFmtId="2" fontId="20" fillId="0" borderId="0" xfId="1" applyNumberFormat="1" applyFont="1" applyAlignment="1">
      <alignment horizontal="center" vertical="center" wrapText="1"/>
    </xf>
    <xf numFmtId="10" fontId="19" fillId="0" borderId="1" xfId="2" applyNumberFormat="1" applyFont="1" applyFill="1" applyBorder="1" applyAlignment="1">
      <alignment horizontal="center" vertical="top" wrapText="1"/>
    </xf>
    <xf numFmtId="2" fontId="20" fillId="0" borderId="0" xfId="1" applyNumberFormat="1" applyFont="1" applyAlignment="1">
      <alignment horizontal="center" vertical="center"/>
    </xf>
    <xf numFmtId="0" fontId="20" fillId="0" borderId="1" xfId="1" applyFont="1" applyBorder="1" applyAlignment="1">
      <alignment horizontal="left"/>
    </xf>
    <xf numFmtId="2" fontId="20" fillId="0" borderId="1" xfId="1" applyNumberFormat="1" applyFont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0" xfId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9" fontId="28" fillId="0" borderId="1" xfId="11" applyFont="1" applyFill="1" applyBorder="1" applyAlignment="1" applyProtection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14" fillId="0" borderId="13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14" fillId="0" borderId="1" xfId="1" applyFont="1" applyBorder="1" applyAlignment="1">
      <alignment vertical="center" wrapText="1"/>
    </xf>
    <xf numFmtId="0" fontId="2" fillId="0" borderId="9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7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7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14" fillId="0" borderId="9" xfId="1" applyFont="1" applyBorder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4" fillId="0" borderId="14" xfId="1" applyFont="1" applyBorder="1" applyAlignment="1">
      <alignment vertical="center" wrapText="1"/>
    </xf>
    <xf numFmtId="0" fontId="14" fillId="0" borderId="10" xfId="1" applyFont="1" applyBorder="1" applyAlignment="1">
      <alignment vertical="center" wrapText="1"/>
    </xf>
    <xf numFmtId="167" fontId="14" fillId="0" borderId="1" xfId="1" applyNumberFormat="1" applyFont="1" applyBorder="1" applyAlignment="1">
      <alignment horizontal="left" vertical="top"/>
    </xf>
    <xf numFmtId="0" fontId="14" fillId="0" borderId="1" xfId="1" applyFont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vertical="top" wrapText="1"/>
    </xf>
    <xf numFmtId="168" fontId="2" fillId="0" borderId="1" xfId="1" applyNumberFormat="1" applyFont="1" applyBorder="1" applyAlignment="1">
      <alignment horizontal="left" vertical="top" wrapText="1"/>
    </xf>
    <xf numFmtId="0" fontId="14" fillId="0" borderId="14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left" vertical="center" wrapText="1"/>
    </xf>
    <xf numFmtId="0" fontId="1" fillId="0" borderId="20" xfId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2" fillId="0" borderId="14" xfId="1" applyFont="1" applyBorder="1" applyAlignment="1">
      <alignment vertical="top" wrapText="1"/>
    </xf>
    <xf numFmtId="0" fontId="22" fillId="0" borderId="10" xfId="1" applyFont="1" applyBorder="1" applyAlignment="1">
      <alignment vertical="top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/>
    </xf>
    <xf numFmtId="0" fontId="7" fillId="0" borderId="12" xfId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0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173" fontId="14" fillId="0" borderId="1" xfId="6" applyNumberFormat="1" applyFont="1" applyFill="1" applyBorder="1" applyAlignment="1">
      <alignment horizontal="right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4" fillId="0" borderId="51" xfId="1" applyFont="1" applyBorder="1" applyAlignment="1">
      <alignment horizontal="center"/>
    </xf>
    <xf numFmtId="0" fontId="14" fillId="0" borderId="51" xfId="1" applyFont="1" applyBorder="1" applyAlignment="1">
      <alignment horizontal="left" vertical="center"/>
    </xf>
    <xf numFmtId="0" fontId="14" fillId="0" borderId="53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2" fontId="6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2" fontId="5" fillId="0" borderId="0" xfId="1" applyNumberFormat="1" applyFont="1" applyAlignment="1">
      <alignment horizontal="left" vertical="center" wrapText="1"/>
    </xf>
    <xf numFmtId="2" fontId="2" fillId="0" borderId="1" xfId="1" applyNumberFormat="1" applyFont="1" applyBorder="1" applyAlignment="1">
      <alignment horizontal="left" vertical="center" wrapText="1"/>
    </xf>
    <xf numFmtId="10" fontId="2" fillId="0" borderId="1" xfId="2" applyNumberFormat="1" applyFont="1" applyFill="1" applyBorder="1" applyAlignment="1">
      <alignment horizontal="center"/>
    </xf>
    <xf numFmtId="0" fontId="14" fillId="0" borderId="18" xfId="1" applyFont="1" applyBorder="1" applyAlignment="1">
      <alignment horizontal="left" vertical="top"/>
    </xf>
    <xf numFmtId="0" fontId="14" fillId="0" borderId="9" xfId="1" applyFont="1" applyBorder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48" xfId="1" applyFont="1" applyBorder="1" applyAlignment="1">
      <alignment horizontal="left" vertical="top"/>
    </xf>
    <xf numFmtId="0" fontId="14" fillId="0" borderId="30" xfId="1" applyFont="1" applyBorder="1" applyAlignment="1">
      <alignment horizontal="left" vertical="top"/>
    </xf>
    <xf numFmtId="0" fontId="14" fillId="0" borderId="18" xfId="1" applyFont="1" applyBorder="1" applyAlignment="1">
      <alignment horizontal="left" vertical="top" wrapText="1"/>
    </xf>
    <xf numFmtId="0" fontId="14" fillId="0" borderId="13" xfId="1" applyFont="1" applyBorder="1" applyAlignment="1">
      <alignment horizontal="left" vertical="top" wrapText="1"/>
    </xf>
    <xf numFmtId="0" fontId="14" fillId="0" borderId="49" xfId="1" applyFont="1" applyBorder="1" applyAlignment="1">
      <alignment horizontal="left" vertical="top" wrapText="1"/>
    </xf>
    <xf numFmtId="0" fontId="14" fillId="0" borderId="50" xfId="1" applyFont="1" applyBorder="1" applyAlignment="1">
      <alignment horizontal="left" vertical="top" wrapText="1"/>
    </xf>
    <xf numFmtId="0" fontId="14" fillId="0" borderId="35" xfId="1" applyFont="1" applyBorder="1" applyAlignment="1">
      <alignment horizontal="left" vertical="top" wrapText="1"/>
    </xf>
    <xf numFmtId="167" fontId="14" fillId="0" borderId="9" xfId="1" applyNumberFormat="1" applyFont="1" applyBorder="1" applyAlignment="1">
      <alignment horizontal="left"/>
    </xf>
    <xf numFmtId="167" fontId="14" fillId="0" borderId="0" xfId="1" applyNumberFormat="1" applyFont="1" applyAlignment="1">
      <alignment horizontal="left"/>
    </xf>
    <xf numFmtId="167" fontId="14" fillId="0" borderId="30" xfId="1" applyNumberFormat="1" applyFont="1" applyBorder="1" applyAlignment="1">
      <alignment horizontal="left"/>
    </xf>
    <xf numFmtId="167" fontId="14" fillId="0" borderId="32" xfId="1" applyNumberFormat="1" applyFont="1" applyBorder="1" applyAlignment="1">
      <alignment horizontal="left"/>
    </xf>
    <xf numFmtId="167" fontId="14" fillId="0" borderId="33" xfId="1" applyNumberFormat="1" applyFont="1" applyBorder="1" applyAlignment="1">
      <alignment horizontal="left"/>
    </xf>
    <xf numFmtId="167" fontId="14" fillId="0" borderId="38" xfId="1" applyNumberFormat="1" applyFont="1" applyBorder="1" applyAlignment="1">
      <alignment horizontal="left"/>
    </xf>
    <xf numFmtId="2" fontId="14" fillId="0" borderId="5" xfId="1" applyNumberFormat="1" applyFont="1" applyBorder="1" applyAlignment="1">
      <alignment horizontal="left" vertical="center"/>
    </xf>
    <xf numFmtId="2" fontId="14" fillId="0" borderId="14" xfId="1" applyNumberFormat="1" applyFont="1" applyBorder="1" applyAlignment="1">
      <alignment horizontal="left" vertical="center"/>
    </xf>
    <xf numFmtId="2" fontId="14" fillId="0" borderId="46" xfId="1" applyNumberFormat="1" applyFont="1" applyBorder="1" applyAlignment="1">
      <alignment horizontal="left" vertical="center"/>
    </xf>
    <xf numFmtId="0" fontId="14" fillId="0" borderId="16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/>
    </xf>
    <xf numFmtId="0" fontId="14" fillId="0" borderId="0" xfId="1" applyFont="1" applyAlignment="1">
      <alignment horizontal="left"/>
    </xf>
    <xf numFmtId="0" fontId="14" fillId="0" borderId="30" xfId="1" applyFont="1" applyBorder="1" applyAlignment="1">
      <alignment horizontal="left"/>
    </xf>
    <xf numFmtId="0" fontId="23" fillId="0" borderId="47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14" fontId="2" fillId="0" borderId="14" xfId="5" applyNumberFormat="1" applyFont="1" applyFill="1" applyBorder="1" applyAlignment="1" applyProtection="1">
      <alignment horizontal="center" vertical="center"/>
    </xf>
    <xf numFmtId="14" fontId="2" fillId="0" borderId="10" xfId="5" applyNumberFormat="1" applyFont="1" applyFill="1" applyBorder="1" applyAlignment="1" applyProtection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14" fillId="0" borderId="44" xfId="1" applyFont="1" applyBorder="1" applyAlignment="1">
      <alignment horizontal="center"/>
    </xf>
    <xf numFmtId="0" fontId="14" fillId="0" borderId="46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1" fontId="2" fillId="0" borderId="13" xfId="1" applyNumberFormat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0" fontId="14" fillId="0" borderId="18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/>
    </xf>
    <xf numFmtId="0" fontId="14" fillId="0" borderId="40" xfId="1" applyFont="1" applyBorder="1" applyAlignment="1">
      <alignment horizontal="left"/>
    </xf>
    <xf numFmtId="0" fontId="14" fillId="0" borderId="41" xfId="1" applyFont="1" applyBorder="1" applyAlignment="1">
      <alignment horizontal="left"/>
    </xf>
    <xf numFmtId="0" fontId="14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2" fontId="14" fillId="0" borderId="43" xfId="1" applyNumberFormat="1" applyFont="1" applyBorder="1" applyAlignment="1">
      <alignment horizontal="center" vertical="center" wrapText="1"/>
    </xf>
    <xf numFmtId="0" fontId="27" fillId="0" borderId="21" xfId="1" applyFont="1" applyBorder="1" applyAlignment="1">
      <alignment horizontal="center"/>
    </xf>
    <xf numFmtId="0" fontId="27" fillId="0" borderId="29" xfId="1" applyFont="1" applyBorder="1" applyAlignment="1">
      <alignment horizontal="center"/>
    </xf>
    <xf numFmtId="0" fontId="27" fillId="0" borderId="31" xfId="1" applyFont="1" applyBorder="1" applyAlignment="1">
      <alignment horizontal="center"/>
    </xf>
    <xf numFmtId="0" fontId="27" fillId="0" borderId="22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6" fillId="0" borderId="25" xfId="1" applyFont="1" applyBorder="1" applyAlignment="1">
      <alignment horizontal="left"/>
    </xf>
    <xf numFmtId="0" fontId="26" fillId="0" borderId="26" xfId="1" applyFont="1" applyBorder="1" applyAlignment="1">
      <alignment horizontal="left"/>
    </xf>
    <xf numFmtId="0" fontId="26" fillId="0" borderId="27" xfId="1" applyFont="1" applyBorder="1" applyAlignment="1">
      <alignment horizontal="left"/>
    </xf>
    <xf numFmtId="0" fontId="27" fillId="0" borderId="22" xfId="1" applyFont="1" applyBorder="1" applyAlignment="1">
      <alignment horizontal="center"/>
    </xf>
    <xf numFmtId="0" fontId="27" fillId="0" borderId="28" xfId="1" applyFont="1" applyBorder="1" applyAlignment="1">
      <alignment horizontal="center"/>
    </xf>
    <xf numFmtId="0" fontId="27" fillId="0" borderId="30" xfId="1" applyFont="1" applyBorder="1" applyAlignment="1">
      <alignment horizontal="center"/>
    </xf>
    <xf numFmtId="0" fontId="27" fillId="0" borderId="32" xfId="1" applyFont="1" applyBorder="1" applyAlignment="1">
      <alignment horizontal="center"/>
    </xf>
    <xf numFmtId="0" fontId="27" fillId="0" borderId="38" xfId="1" applyFont="1" applyBorder="1" applyAlignment="1">
      <alignment horizontal="center"/>
    </xf>
    <xf numFmtId="0" fontId="27" fillId="0" borderId="32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26" fillId="0" borderId="35" xfId="1" applyFont="1" applyBorder="1" applyAlignment="1">
      <alignment horizontal="left"/>
    </xf>
    <xf numFmtId="0" fontId="26" fillId="0" borderId="36" xfId="1" applyFont="1" applyBorder="1" applyAlignment="1">
      <alignment horizontal="left"/>
    </xf>
    <xf numFmtId="0" fontId="26" fillId="0" borderId="37" xfId="1" applyFont="1" applyBorder="1" applyAlignment="1">
      <alignment horizontal="left"/>
    </xf>
  </cellXfs>
  <cellStyles count="20">
    <cellStyle name="BodyStyle" xfId="14"/>
    <cellStyle name="Currency" xfId="15"/>
    <cellStyle name="HeaderStyle" xfId="13"/>
    <cellStyle name="Hipervínculo 2" xfId="18"/>
    <cellStyle name="MainTitle" xfId="12"/>
    <cellStyle name="Millares" xfId="5" builtinId="3"/>
    <cellStyle name="Millares 2" xfId="4"/>
    <cellStyle name="Moneda" xfId="6" builtinId="4"/>
    <cellStyle name="Moneda [0]" xfId="7" builtinId="7"/>
    <cellStyle name="Moneda [0] 2" xfId="19"/>
    <cellStyle name="Moneda 2" xfId="3"/>
    <cellStyle name="Moneda 2 2" xfId="16"/>
    <cellStyle name="Moneda 3" xfId="8"/>
    <cellStyle name="Normal" xfId="0" builtinId="0"/>
    <cellStyle name="Normal 2" xfId="1"/>
    <cellStyle name="Normal 3" xfId="10"/>
    <cellStyle name="Normal 4" xfId="17"/>
    <cellStyle name="Porcentaje" xfId="11" builtinId="5"/>
    <cellStyle name="Porcentaje 2" xfId="2"/>
    <cellStyle name="Porcentaje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5268" y="14883"/>
          <a:ext cx="1481733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4314825</xdr:colOff>
          <xdr:row>3</xdr:row>
          <xdr:rowOff>161925</xdr:rowOff>
        </xdr:to>
        <xdr:sp macro="" textlink="">
          <xdr:nvSpPr>
            <xdr:cNvPr id="48129" name="Object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0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5268" y="14883"/>
          <a:ext cx="1481733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5268" y="14883"/>
          <a:ext cx="1481733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4314825</xdr:colOff>
          <xdr:row>3</xdr:row>
          <xdr:rowOff>161925</xdr:rowOff>
        </xdr:to>
        <xdr:sp macro="" textlink="">
          <xdr:nvSpPr>
            <xdr:cNvPr id="48130" name="Object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0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5268" y="14883"/>
          <a:ext cx="1481733" cy="101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5000625</xdr:colOff>
          <xdr:row>3</xdr:row>
          <xdr:rowOff>238125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1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3893" y="14883"/>
          <a:ext cx="1100733" cy="748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5000625</xdr:colOff>
          <xdr:row>3</xdr:row>
          <xdr:rowOff>238125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1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3893" y="14883"/>
          <a:ext cx="1100733" cy="748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5000625</xdr:colOff>
          <xdr:row>3</xdr:row>
          <xdr:rowOff>238125</xdr:rowOff>
        </xdr:to>
        <xdr:sp macro="" textlink="">
          <xdr:nvSpPr>
            <xdr:cNvPr id="43011" name="Object 1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1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3893" y="14883"/>
          <a:ext cx="1100733" cy="748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5000625</xdr:colOff>
          <xdr:row>3</xdr:row>
          <xdr:rowOff>238125</xdr:rowOff>
        </xdr:to>
        <xdr:sp macro="" textlink="">
          <xdr:nvSpPr>
            <xdr:cNvPr id="43012" name="Object 2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1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3893" y="14883"/>
          <a:ext cx="1100733" cy="748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5334000</xdr:colOff>
          <xdr:row>3</xdr:row>
          <xdr:rowOff>238125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2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1693" y="14883"/>
          <a:ext cx="1186458" cy="1005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1</xdr:col>
          <xdr:colOff>4886325</xdr:colOff>
          <xdr:row>2</xdr:row>
          <xdr:rowOff>200025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2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1693" y="14883"/>
          <a:ext cx="1186458" cy="1005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171450</xdr:rowOff>
        </xdr:from>
        <xdr:to>
          <xdr:col>0</xdr:col>
          <xdr:colOff>3819525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1818" y="14883"/>
          <a:ext cx="17674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171450</xdr:rowOff>
        </xdr:from>
        <xdr:to>
          <xdr:col>0</xdr:col>
          <xdr:colOff>3819525</xdr:colOff>
          <xdr:row>3</xdr:row>
          <xdr:rowOff>142875</xdr:rowOff>
        </xdr:to>
        <xdr:sp macro="" textlink="">
          <xdr:nvSpPr>
            <xdr:cNvPr id="24588" name="Object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3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4693" y="14883"/>
          <a:ext cx="1767483" cy="131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600075</xdr:colOff>
          <xdr:row>0</xdr:row>
          <xdr:rowOff>114300</xdr:rowOff>
        </xdr:from>
        <xdr:to>
          <xdr:col>0</xdr:col>
          <xdr:colOff>4314825</xdr:colOff>
          <xdr:row>3</xdr:row>
          <xdr:rowOff>76200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4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499545</xdr:colOff>
      <xdr:row>0</xdr:row>
      <xdr:rowOff>66550</xdr:rowOff>
    </xdr:from>
    <xdr:to>
      <xdr:col>13</xdr:col>
      <xdr:colOff>538370</xdr:colOff>
      <xdr:row>3</xdr:row>
      <xdr:rowOff>118804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2395" y="66550"/>
          <a:ext cx="972275" cy="143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9568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4438650</xdr:colOff>
          <xdr:row>3</xdr:row>
          <xdr:rowOff>161925</xdr:rowOff>
        </xdr:to>
        <xdr:sp macro="" textlink="">
          <xdr:nvSpPr>
            <xdr:cNvPr id="45058" name="Object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04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9568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MATRIZ%20POAI%202024%20apro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2024"/>
      <sheetName val="Hoja1"/>
    </sheetNames>
    <sheetDataSet>
      <sheetData sheetId="0">
        <row r="42">
          <cell r="N42">
            <v>3000000000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5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10"/>
  <sheetViews>
    <sheetView topLeftCell="A51" zoomScale="60" zoomScaleNormal="60" zoomScalePageLayoutView="60" workbookViewId="0">
      <selection activeCell="A53" sqref="A53:A54"/>
    </sheetView>
  </sheetViews>
  <sheetFormatPr baseColWidth="10" defaultColWidth="14.42578125" defaultRowHeight="15.75"/>
  <cols>
    <col min="1" max="1" width="74.42578125" style="1" customWidth="1"/>
    <col min="2" max="2" width="7.5703125" style="1" customWidth="1"/>
    <col min="3" max="3" width="27.140625" style="117" customWidth="1"/>
    <col min="4" max="4" width="18.28515625" style="1" customWidth="1"/>
    <col min="5" max="5" width="25.140625" style="131" customWidth="1"/>
    <col min="6" max="6" width="30.140625" style="131" customWidth="1"/>
    <col min="7" max="7" width="9.85546875" style="1" customWidth="1"/>
    <col min="8" max="8" width="15.42578125" style="1" customWidth="1"/>
    <col min="9" max="9" width="18.140625" style="1" customWidth="1"/>
    <col min="10" max="10" width="15.42578125" style="30" customWidth="1"/>
    <col min="11" max="11" width="19" style="30" customWidth="1"/>
    <col min="12" max="12" width="14.42578125" style="1" customWidth="1"/>
    <col min="13" max="13" width="13" style="1" customWidth="1"/>
    <col min="14" max="14" width="11.5703125" style="1" customWidth="1"/>
    <col min="15" max="15" width="29.5703125" style="1" customWidth="1"/>
    <col min="16" max="16" width="24.42578125" style="1" customWidth="1"/>
    <col min="17" max="17" width="30.85546875" style="1" customWidth="1"/>
    <col min="18" max="18" width="21.140625" style="1" customWidth="1"/>
    <col min="19" max="19" width="38.5703125" style="1" customWidth="1"/>
    <col min="20" max="20" width="14.42578125" style="1" hidden="1" customWidth="1"/>
    <col min="21" max="21" width="27.85546875" style="1" customWidth="1"/>
    <col min="22" max="22" width="25.5703125" style="1" customWidth="1"/>
    <col min="23" max="24" width="14.42578125" style="1"/>
    <col min="25" max="25" width="19.42578125" style="1" customWidth="1"/>
    <col min="26" max="26" width="14.42578125" style="1"/>
    <col min="27" max="27" width="34.42578125" style="1" customWidth="1"/>
    <col min="28" max="28" width="17.5703125" style="1" customWidth="1"/>
    <col min="29" max="29" width="18.140625" style="1" customWidth="1"/>
    <col min="30" max="30" width="28" style="1" customWidth="1"/>
    <col min="31" max="31" width="19.42578125" style="1" customWidth="1"/>
    <col min="32" max="16384" width="14.42578125" style="1"/>
  </cols>
  <sheetData>
    <row r="1" spans="1:25" s="93" customFormat="1" ht="20.25">
      <c r="A1" s="307"/>
      <c r="B1" s="310" t="s">
        <v>177</v>
      </c>
      <c r="C1" s="311"/>
      <c r="D1" s="311"/>
      <c r="E1" s="311"/>
      <c r="F1" s="311"/>
      <c r="G1" s="311"/>
      <c r="H1" s="312"/>
      <c r="I1" s="316" t="s">
        <v>178</v>
      </c>
      <c r="J1" s="317"/>
      <c r="K1" s="317"/>
      <c r="L1" s="318"/>
      <c r="M1" s="319"/>
      <c r="N1" s="320"/>
      <c r="O1" s="92"/>
    </row>
    <row r="2" spans="1:25" s="93" customFormat="1" ht="20.25">
      <c r="A2" s="308"/>
      <c r="B2" s="313"/>
      <c r="C2" s="314"/>
      <c r="D2" s="314"/>
      <c r="E2" s="314"/>
      <c r="F2" s="314"/>
      <c r="G2" s="314"/>
      <c r="H2" s="315"/>
      <c r="I2" s="316" t="s">
        <v>179</v>
      </c>
      <c r="J2" s="317"/>
      <c r="K2" s="317"/>
      <c r="L2" s="318"/>
      <c r="M2" s="321"/>
      <c r="N2" s="322"/>
      <c r="O2" s="92"/>
    </row>
    <row r="3" spans="1:25" s="93" customFormat="1" ht="20.25">
      <c r="A3" s="308"/>
      <c r="B3" s="310" t="s">
        <v>180</v>
      </c>
      <c r="C3" s="311"/>
      <c r="D3" s="311"/>
      <c r="E3" s="311"/>
      <c r="F3" s="311"/>
      <c r="G3" s="311"/>
      <c r="H3" s="312"/>
      <c r="I3" s="316" t="s">
        <v>181</v>
      </c>
      <c r="J3" s="317"/>
      <c r="K3" s="317"/>
      <c r="L3" s="318"/>
      <c r="M3" s="321"/>
      <c r="N3" s="322"/>
      <c r="O3" s="92"/>
    </row>
    <row r="4" spans="1:25" s="93" customFormat="1" ht="20.25">
      <c r="A4" s="309"/>
      <c r="B4" s="313"/>
      <c r="C4" s="314"/>
      <c r="D4" s="314"/>
      <c r="E4" s="314"/>
      <c r="F4" s="314"/>
      <c r="G4" s="314"/>
      <c r="H4" s="315"/>
      <c r="I4" s="316" t="s">
        <v>182</v>
      </c>
      <c r="J4" s="317"/>
      <c r="K4" s="317"/>
      <c r="L4" s="318"/>
      <c r="M4" s="323"/>
      <c r="N4" s="324"/>
      <c r="O4" s="92"/>
    </row>
    <row r="5" spans="1:25" s="93" customFormat="1" ht="20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92"/>
    </row>
    <row r="6" spans="1:25" s="93" customFormat="1" ht="20.25">
      <c r="A6" s="280" t="s">
        <v>183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2"/>
      <c r="O6" s="92"/>
    </row>
    <row r="7" spans="1:25" s="93" customFormat="1" ht="20.25">
      <c r="A7" s="95" t="s">
        <v>339</v>
      </c>
      <c r="B7" s="283" t="s">
        <v>321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5"/>
    </row>
    <row r="8" spans="1:25" s="93" customFormat="1" ht="20.25">
      <c r="A8" s="246" t="s">
        <v>46</v>
      </c>
      <c r="B8" s="286" t="s">
        <v>67</v>
      </c>
      <c r="C8" s="287"/>
      <c r="D8" s="287"/>
      <c r="E8" s="287"/>
      <c r="F8" s="288"/>
      <c r="G8" s="289" t="s">
        <v>184</v>
      </c>
      <c r="H8" s="290"/>
      <c r="I8" s="291"/>
      <c r="J8" s="298" t="s">
        <v>31</v>
      </c>
      <c r="K8" s="299"/>
      <c r="L8" s="299"/>
      <c r="M8" s="299"/>
      <c r="N8" s="300"/>
      <c r="O8" s="96"/>
      <c r="Q8" s="333"/>
      <c r="R8" s="333"/>
      <c r="S8" s="333"/>
      <c r="T8" s="333"/>
      <c r="U8" s="333"/>
    </row>
    <row r="9" spans="1:25" s="93" customFormat="1" ht="20.25">
      <c r="A9" s="133" t="s">
        <v>30</v>
      </c>
      <c r="B9" s="287" t="s">
        <v>185</v>
      </c>
      <c r="C9" s="287"/>
      <c r="D9" s="287"/>
      <c r="E9" s="287"/>
      <c r="F9" s="288"/>
      <c r="G9" s="292"/>
      <c r="H9" s="293"/>
      <c r="I9" s="294"/>
      <c r="J9" s="12" t="s">
        <v>29</v>
      </c>
      <c r="K9" s="334" t="s">
        <v>28</v>
      </c>
      <c r="L9" s="334"/>
      <c r="M9" s="334"/>
      <c r="N9" s="12" t="s">
        <v>27</v>
      </c>
      <c r="O9" s="96"/>
      <c r="Q9" s="97"/>
      <c r="R9" s="97"/>
      <c r="S9" s="97"/>
      <c r="T9" s="97"/>
      <c r="U9" s="97"/>
    </row>
    <row r="10" spans="1:25" s="93" customFormat="1" ht="20.25">
      <c r="A10" s="247" t="s">
        <v>26</v>
      </c>
      <c r="B10" s="301" t="s">
        <v>186</v>
      </c>
      <c r="C10" s="302"/>
      <c r="D10" s="302"/>
      <c r="E10" s="302"/>
      <c r="F10" s="303"/>
      <c r="G10" s="292"/>
      <c r="H10" s="293"/>
      <c r="I10" s="294"/>
      <c r="J10" s="22"/>
      <c r="K10" s="335"/>
      <c r="L10" s="336"/>
      <c r="M10" s="337"/>
      <c r="N10" s="248"/>
      <c r="O10" s="96"/>
      <c r="Q10" s="98"/>
      <c r="R10" s="338"/>
      <c r="S10" s="338"/>
      <c r="T10" s="338"/>
      <c r="U10" s="98"/>
      <c r="W10" s="94"/>
      <c r="X10" s="94"/>
    </row>
    <row r="11" spans="1:25" s="93" customFormat="1" ht="45" customHeight="1">
      <c r="A11" s="249" t="s">
        <v>187</v>
      </c>
      <c r="B11" s="301" t="s">
        <v>188</v>
      </c>
      <c r="C11" s="302"/>
      <c r="D11" s="302"/>
      <c r="E11" s="302"/>
      <c r="F11" s="303"/>
      <c r="G11" s="292"/>
      <c r="H11" s="293"/>
      <c r="I11" s="294"/>
      <c r="J11" s="6"/>
      <c r="K11" s="304"/>
      <c r="L11" s="305"/>
      <c r="M11" s="306"/>
      <c r="N11" s="250"/>
      <c r="O11" s="96"/>
      <c r="Q11" s="99"/>
      <c r="R11" s="325"/>
      <c r="S11" s="325"/>
      <c r="T11" s="325"/>
      <c r="U11" s="23"/>
      <c r="W11" s="101"/>
      <c r="X11" s="24"/>
      <c r="Y11" s="102"/>
    </row>
    <row r="12" spans="1:25" s="93" customFormat="1" ht="20.25">
      <c r="A12" s="251" t="s">
        <v>24</v>
      </c>
      <c r="B12" s="326">
        <v>2020730010010</v>
      </c>
      <c r="C12" s="327"/>
      <c r="D12" s="327"/>
      <c r="E12" s="327"/>
      <c r="F12" s="328"/>
      <c r="G12" s="292"/>
      <c r="H12" s="293"/>
      <c r="I12" s="294"/>
      <c r="J12" s="25"/>
      <c r="K12" s="329"/>
      <c r="L12" s="330"/>
      <c r="M12" s="331"/>
      <c r="N12" s="250"/>
      <c r="O12" s="96"/>
      <c r="Q12" s="99"/>
      <c r="R12" s="325"/>
      <c r="S12" s="325"/>
      <c r="T12" s="325"/>
      <c r="U12" s="23"/>
      <c r="W12" s="101"/>
      <c r="X12" s="24"/>
      <c r="Y12" s="102"/>
    </row>
    <row r="13" spans="1:25" s="93" customFormat="1" ht="20.25">
      <c r="A13" s="332" t="s">
        <v>261</v>
      </c>
      <c r="B13" s="332"/>
      <c r="C13" s="332"/>
      <c r="D13" s="332"/>
      <c r="E13" s="332"/>
      <c r="F13" s="332"/>
      <c r="G13" s="295"/>
      <c r="H13" s="296"/>
      <c r="I13" s="297"/>
      <c r="J13" s="6"/>
      <c r="K13" s="329"/>
      <c r="L13" s="330"/>
      <c r="M13" s="331"/>
      <c r="N13" s="252"/>
      <c r="O13" s="96"/>
      <c r="Q13" s="103"/>
      <c r="R13" s="325"/>
      <c r="S13" s="325"/>
      <c r="T13" s="100"/>
      <c r="U13" s="23"/>
      <c r="V13" s="104"/>
      <c r="W13" s="101"/>
      <c r="X13" s="24"/>
      <c r="Y13" s="102"/>
    </row>
    <row r="14" spans="1:25">
      <c r="A14" s="342" t="s">
        <v>23</v>
      </c>
      <c r="B14" s="343" t="s">
        <v>97</v>
      </c>
      <c r="C14" s="344" t="s">
        <v>22</v>
      </c>
      <c r="D14" s="339" t="s">
        <v>21</v>
      </c>
      <c r="E14" s="345" t="s">
        <v>189</v>
      </c>
      <c r="F14" s="339" t="s">
        <v>190</v>
      </c>
      <c r="G14" s="339"/>
      <c r="H14" s="339"/>
      <c r="I14" s="339"/>
      <c r="J14" s="339" t="s">
        <v>20</v>
      </c>
      <c r="K14" s="339"/>
      <c r="L14" s="340" t="s">
        <v>19</v>
      </c>
      <c r="M14" s="340"/>
      <c r="N14" s="340"/>
      <c r="Q14" s="105"/>
      <c r="R14" s="341"/>
      <c r="S14" s="341"/>
      <c r="U14" s="3"/>
      <c r="W14" s="2"/>
      <c r="X14" s="26"/>
      <c r="Y14" s="106"/>
    </row>
    <row r="15" spans="1:25">
      <c r="A15" s="342"/>
      <c r="B15" s="339"/>
      <c r="C15" s="344"/>
      <c r="D15" s="339"/>
      <c r="E15" s="345"/>
      <c r="F15" s="339"/>
      <c r="G15" s="339"/>
      <c r="H15" s="339"/>
      <c r="I15" s="339"/>
      <c r="J15" s="339"/>
      <c r="K15" s="339"/>
      <c r="L15" s="339" t="s">
        <v>18</v>
      </c>
      <c r="M15" s="339" t="s">
        <v>17</v>
      </c>
      <c r="N15" s="342" t="s">
        <v>16</v>
      </c>
      <c r="Q15" s="107"/>
      <c r="R15" s="341"/>
      <c r="S15" s="341"/>
      <c r="U15" s="26"/>
      <c r="W15" s="2"/>
      <c r="X15" s="26"/>
      <c r="Y15" s="106"/>
    </row>
    <row r="16" spans="1:25">
      <c r="A16" s="342"/>
      <c r="B16" s="339"/>
      <c r="C16" s="344"/>
      <c r="D16" s="339"/>
      <c r="E16" s="345"/>
      <c r="F16" s="108" t="s">
        <v>15</v>
      </c>
      <c r="G16" s="14" t="s">
        <v>14</v>
      </c>
      <c r="H16" s="14" t="s">
        <v>13</v>
      </c>
      <c r="I16" s="27" t="s">
        <v>191</v>
      </c>
      <c r="J16" s="14" t="s">
        <v>12</v>
      </c>
      <c r="K16" s="13" t="s">
        <v>11</v>
      </c>
      <c r="L16" s="339"/>
      <c r="M16" s="339"/>
      <c r="N16" s="342"/>
      <c r="Q16" s="107"/>
      <c r="R16" s="341"/>
      <c r="S16" s="341"/>
      <c r="U16" s="26"/>
      <c r="W16" s="2"/>
      <c r="X16" s="26"/>
      <c r="Y16" s="106"/>
    </row>
    <row r="17" spans="1:25" ht="45.75" customHeight="1">
      <c r="A17" s="347" t="s">
        <v>277</v>
      </c>
      <c r="B17" s="14" t="s">
        <v>3</v>
      </c>
      <c r="C17" s="347" t="s">
        <v>192</v>
      </c>
      <c r="D17" s="109">
        <v>560</v>
      </c>
      <c r="E17" s="18">
        <f>+F17</f>
        <v>80000000</v>
      </c>
      <c r="F17" s="18">
        <v>80000000</v>
      </c>
      <c r="G17" s="19">
        <v>0</v>
      </c>
      <c r="H17" s="19">
        <v>0</v>
      </c>
      <c r="I17" s="19">
        <v>0</v>
      </c>
      <c r="J17" s="348">
        <v>45292</v>
      </c>
      <c r="K17" s="348">
        <v>45657</v>
      </c>
      <c r="L17" s="349">
        <f>D18/D17</f>
        <v>0</v>
      </c>
      <c r="M17" s="346">
        <f>E18/E17</f>
        <v>0</v>
      </c>
      <c r="N17" s="346">
        <f>F18/F17</f>
        <v>0</v>
      </c>
      <c r="Q17" s="107"/>
      <c r="R17" s="341"/>
      <c r="S17" s="341"/>
      <c r="U17" s="3"/>
      <c r="W17" s="2"/>
      <c r="X17" s="26"/>
      <c r="Y17" s="106"/>
    </row>
    <row r="18" spans="1:25" ht="94.5" customHeight="1">
      <c r="A18" s="347"/>
      <c r="B18" s="14" t="s">
        <v>2</v>
      </c>
      <c r="C18" s="347"/>
      <c r="D18" s="109"/>
      <c r="E18" s="18">
        <f>F18</f>
        <v>0</v>
      </c>
      <c r="F18" s="18">
        <f>G18</f>
        <v>0</v>
      </c>
      <c r="G18" s="19">
        <v>0</v>
      </c>
      <c r="H18" s="19">
        <v>0</v>
      </c>
      <c r="I18" s="19">
        <v>0</v>
      </c>
      <c r="J18" s="348"/>
      <c r="K18" s="348"/>
      <c r="L18" s="349"/>
      <c r="M18" s="346"/>
      <c r="N18" s="346"/>
      <c r="U18" s="110"/>
      <c r="W18" s="2"/>
      <c r="X18" s="26"/>
      <c r="Y18" s="106"/>
    </row>
    <row r="19" spans="1:25" ht="32.25" customHeight="1">
      <c r="A19" s="347" t="s">
        <v>278</v>
      </c>
      <c r="B19" s="14" t="s">
        <v>3</v>
      </c>
      <c r="C19" s="347" t="s">
        <v>262</v>
      </c>
      <c r="D19" s="109">
        <v>210</v>
      </c>
      <c r="E19" s="18">
        <f>+F19</f>
        <v>80000000</v>
      </c>
      <c r="F19" s="18">
        <v>80000000</v>
      </c>
      <c r="G19" s="19">
        <v>0</v>
      </c>
      <c r="H19" s="19">
        <v>0</v>
      </c>
      <c r="I19" s="19">
        <v>0</v>
      </c>
      <c r="J19" s="348">
        <f>+J17</f>
        <v>45292</v>
      </c>
      <c r="K19" s="348">
        <f>+K17</f>
        <v>45657</v>
      </c>
      <c r="L19" s="349">
        <f>D20/D19</f>
        <v>0</v>
      </c>
      <c r="M19" s="346">
        <f>E20/E19</f>
        <v>0</v>
      </c>
      <c r="N19" s="346">
        <f>F20/F19</f>
        <v>0</v>
      </c>
      <c r="U19" s="110"/>
      <c r="W19" s="2"/>
      <c r="X19" s="26"/>
      <c r="Y19" s="106"/>
    </row>
    <row r="20" spans="1:25" ht="42" customHeight="1">
      <c r="A20" s="347"/>
      <c r="B20" s="14" t="s">
        <v>2</v>
      </c>
      <c r="C20" s="347"/>
      <c r="D20" s="109"/>
      <c r="E20" s="18">
        <f>F20</f>
        <v>0</v>
      </c>
      <c r="F20" s="18">
        <f>G20</f>
        <v>0</v>
      </c>
      <c r="G20" s="19">
        <v>0</v>
      </c>
      <c r="H20" s="19">
        <v>0</v>
      </c>
      <c r="I20" s="19">
        <v>0</v>
      </c>
      <c r="J20" s="348"/>
      <c r="K20" s="348"/>
      <c r="L20" s="349"/>
      <c r="M20" s="346"/>
      <c r="N20" s="346"/>
      <c r="U20" s="110"/>
      <c r="W20" s="2"/>
      <c r="X20" s="26"/>
      <c r="Y20" s="106"/>
    </row>
    <row r="21" spans="1:25" ht="15.75" hidden="1" customHeight="1">
      <c r="A21" s="350" t="s">
        <v>279</v>
      </c>
      <c r="B21" s="14" t="s">
        <v>3</v>
      </c>
      <c r="C21" s="347" t="s">
        <v>263</v>
      </c>
      <c r="D21" s="109">
        <v>100</v>
      </c>
      <c r="E21" s="16"/>
      <c r="F21" s="16">
        <f>+E21</f>
        <v>0</v>
      </c>
      <c r="G21" s="19">
        <v>0</v>
      </c>
      <c r="H21" s="19">
        <v>0</v>
      </c>
      <c r="I21" s="19">
        <v>0</v>
      </c>
      <c r="J21" s="348">
        <f t="shared" ref="J21:K21" si="0">+J19</f>
        <v>45292</v>
      </c>
      <c r="K21" s="348">
        <f t="shared" si="0"/>
        <v>45657</v>
      </c>
      <c r="L21" s="349">
        <f>D22/D21</f>
        <v>0.5</v>
      </c>
      <c r="M21" s="346">
        <v>0</v>
      </c>
      <c r="N21" s="346">
        <v>0</v>
      </c>
      <c r="U21" s="110"/>
    </row>
    <row r="22" spans="1:25" ht="100.5" customHeight="1">
      <c r="A22" s="350"/>
      <c r="B22" s="14" t="s">
        <v>2</v>
      </c>
      <c r="C22" s="347"/>
      <c r="D22" s="109">
        <v>50</v>
      </c>
      <c r="E22" s="16">
        <f>+F22</f>
        <v>32000000</v>
      </c>
      <c r="F22" s="16">
        <v>32000000</v>
      </c>
      <c r="G22" s="19">
        <v>0</v>
      </c>
      <c r="H22" s="19">
        <v>0</v>
      </c>
      <c r="I22" s="19">
        <v>0</v>
      </c>
      <c r="J22" s="348"/>
      <c r="K22" s="348"/>
      <c r="L22" s="349"/>
      <c r="M22" s="346"/>
      <c r="N22" s="346"/>
      <c r="Y22" s="106"/>
    </row>
    <row r="23" spans="1:25" ht="36.75" customHeight="1">
      <c r="A23" s="347" t="s">
        <v>280</v>
      </c>
      <c r="B23" s="14" t="s">
        <v>3</v>
      </c>
      <c r="C23" s="347" t="s">
        <v>196</v>
      </c>
      <c r="D23" s="10">
        <v>1</v>
      </c>
      <c r="E23" s="16">
        <f>+F23</f>
        <v>12100000</v>
      </c>
      <c r="F23" s="16">
        <v>12100000</v>
      </c>
      <c r="G23" s="19">
        <v>0</v>
      </c>
      <c r="H23" s="19">
        <v>0</v>
      </c>
      <c r="I23" s="19">
        <v>0</v>
      </c>
      <c r="J23" s="348">
        <f t="shared" ref="J23:K23" si="1">+J21</f>
        <v>45292</v>
      </c>
      <c r="K23" s="348">
        <f t="shared" si="1"/>
        <v>45657</v>
      </c>
      <c r="L23" s="349">
        <f>D24/D23</f>
        <v>0</v>
      </c>
      <c r="M23" s="346">
        <f>E24/E23</f>
        <v>0</v>
      </c>
      <c r="N23" s="346">
        <f>F24/F23</f>
        <v>0</v>
      </c>
    </row>
    <row r="24" spans="1:25" ht="64.5" customHeight="1">
      <c r="A24" s="347"/>
      <c r="B24" s="14" t="s">
        <v>2</v>
      </c>
      <c r="C24" s="347"/>
      <c r="D24" s="10"/>
      <c r="E24" s="16"/>
      <c r="F24" s="16"/>
      <c r="G24" s="19">
        <v>0</v>
      </c>
      <c r="H24" s="19">
        <v>0</v>
      </c>
      <c r="I24" s="19">
        <v>0</v>
      </c>
      <c r="J24" s="348"/>
      <c r="K24" s="348"/>
      <c r="L24" s="349"/>
      <c r="M24" s="346"/>
      <c r="N24" s="346"/>
    </row>
    <row r="25" spans="1:25" ht="57" customHeight="1">
      <c r="A25" s="347" t="s">
        <v>281</v>
      </c>
      <c r="B25" s="14" t="s">
        <v>3</v>
      </c>
      <c r="C25" s="347" t="s">
        <v>197</v>
      </c>
      <c r="D25" s="10">
        <v>1</v>
      </c>
      <c r="E25" s="16">
        <f>+F25</f>
        <v>289545250</v>
      </c>
      <c r="F25" s="16">
        <f>404545250-115000000</f>
        <v>289545250</v>
      </c>
      <c r="G25" s="19">
        <v>0</v>
      </c>
      <c r="H25" s="19">
        <v>0</v>
      </c>
      <c r="I25" s="19">
        <v>0</v>
      </c>
      <c r="J25" s="348">
        <f t="shared" ref="J25:K25" si="2">+J23</f>
        <v>45292</v>
      </c>
      <c r="K25" s="348">
        <f t="shared" si="2"/>
        <v>45657</v>
      </c>
      <c r="L25" s="349">
        <f>D26/D25</f>
        <v>0</v>
      </c>
      <c r="M25" s="346">
        <f>E26/E25</f>
        <v>0</v>
      </c>
      <c r="N25" s="346">
        <f>F26/F25</f>
        <v>0</v>
      </c>
    </row>
    <row r="26" spans="1:25" ht="26.25" customHeight="1">
      <c r="A26" s="347"/>
      <c r="B26" s="14" t="s">
        <v>2</v>
      </c>
      <c r="C26" s="347"/>
      <c r="D26" s="10"/>
      <c r="E26" s="16"/>
      <c r="F26" s="16"/>
      <c r="G26" s="19">
        <v>0</v>
      </c>
      <c r="H26" s="19">
        <v>0</v>
      </c>
      <c r="I26" s="19">
        <v>0</v>
      </c>
      <c r="J26" s="348"/>
      <c r="K26" s="348"/>
      <c r="L26" s="349"/>
      <c r="M26" s="346"/>
      <c r="N26" s="346"/>
    </row>
    <row r="27" spans="1:25">
      <c r="A27" s="350" t="s">
        <v>283</v>
      </c>
      <c r="B27" s="14" t="s">
        <v>3</v>
      </c>
      <c r="C27" s="347" t="s">
        <v>193</v>
      </c>
      <c r="D27" s="10">
        <v>1</v>
      </c>
      <c r="E27" s="16">
        <f>+F27</f>
        <v>45000000</v>
      </c>
      <c r="F27" s="16">
        <v>45000000</v>
      </c>
      <c r="G27" s="19">
        <v>0</v>
      </c>
      <c r="H27" s="19">
        <v>0</v>
      </c>
      <c r="I27" s="19">
        <v>0</v>
      </c>
      <c r="J27" s="348">
        <f t="shared" ref="J27:K27" si="3">+J25</f>
        <v>45292</v>
      </c>
      <c r="K27" s="348">
        <f t="shared" si="3"/>
        <v>45657</v>
      </c>
      <c r="L27" s="349">
        <f>D28/D27</f>
        <v>0</v>
      </c>
      <c r="M27" s="346">
        <f>E28/E27</f>
        <v>0</v>
      </c>
      <c r="N27" s="346">
        <f>F28/F27</f>
        <v>0</v>
      </c>
    </row>
    <row r="28" spans="1:25" ht="47.25" customHeight="1">
      <c r="A28" s="350"/>
      <c r="B28" s="14" t="s">
        <v>2</v>
      </c>
      <c r="C28" s="347"/>
      <c r="D28" s="10"/>
      <c r="E28" s="16"/>
      <c r="F28" s="16"/>
      <c r="G28" s="19">
        <v>0</v>
      </c>
      <c r="H28" s="19">
        <v>0</v>
      </c>
      <c r="I28" s="19">
        <v>0</v>
      </c>
      <c r="J28" s="348"/>
      <c r="K28" s="348"/>
      <c r="L28" s="349"/>
      <c r="M28" s="346"/>
      <c r="N28" s="346"/>
    </row>
    <row r="29" spans="1:25">
      <c r="A29" s="347" t="s">
        <v>282</v>
      </c>
      <c r="B29" s="14" t="s">
        <v>3</v>
      </c>
      <c r="C29" s="347" t="s">
        <v>198</v>
      </c>
      <c r="D29" s="10">
        <v>1</v>
      </c>
      <c r="E29" s="16">
        <f>+F29</f>
        <v>28000000</v>
      </c>
      <c r="F29" s="16">
        <v>28000000</v>
      </c>
      <c r="G29" s="19">
        <v>0</v>
      </c>
      <c r="H29" s="19">
        <v>0</v>
      </c>
      <c r="I29" s="19">
        <v>0</v>
      </c>
      <c r="J29" s="348">
        <f t="shared" ref="J29:K29" si="4">+J27</f>
        <v>45292</v>
      </c>
      <c r="K29" s="348">
        <f t="shared" si="4"/>
        <v>45657</v>
      </c>
      <c r="L29" s="349">
        <f>D30/D29</f>
        <v>0</v>
      </c>
      <c r="M29" s="346">
        <f>E30/E29</f>
        <v>0</v>
      </c>
      <c r="N29" s="346">
        <f>F30/F29</f>
        <v>0</v>
      </c>
      <c r="O29" s="351"/>
    </row>
    <row r="30" spans="1:25" ht="41.1" customHeight="1">
      <c r="A30" s="347"/>
      <c r="B30" s="14" t="s">
        <v>2</v>
      </c>
      <c r="C30" s="347"/>
      <c r="D30" s="10"/>
      <c r="E30" s="111"/>
      <c r="F30" s="111"/>
      <c r="G30" s="19">
        <v>0</v>
      </c>
      <c r="H30" s="19">
        <v>0</v>
      </c>
      <c r="I30" s="19">
        <v>0</v>
      </c>
      <c r="J30" s="348"/>
      <c r="K30" s="348"/>
      <c r="L30" s="349"/>
      <c r="M30" s="346"/>
      <c r="N30" s="346"/>
      <c r="O30" s="351"/>
    </row>
    <row r="31" spans="1:25" ht="40.5" customHeight="1">
      <c r="A31" s="352" t="s">
        <v>285</v>
      </c>
      <c r="B31" s="112" t="s">
        <v>3</v>
      </c>
      <c r="C31" s="352" t="s">
        <v>205</v>
      </c>
      <c r="D31" s="113">
        <v>1</v>
      </c>
      <c r="E31" s="114">
        <f>+F31</f>
        <v>22000000</v>
      </c>
      <c r="F31" s="114">
        <v>22000000</v>
      </c>
      <c r="G31" s="19">
        <v>0</v>
      </c>
      <c r="H31" s="19">
        <v>0</v>
      </c>
      <c r="I31" s="19">
        <v>0</v>
      </c>
      <c r="J31" s="348">
        <f t="shared" ref="J31:K31" si="5">+J29</f>
        <v>45292</v>
      </c>
      <c r="K31" s="348">
        <f t="shared" si="5"/>
        <v>45657</v>
      </c>
      <c r="L31" s="349">
        <f>D32/D31</f>
        <v>0</v>
      </c>
      <c r="M31" s="346">
        <f>E32/E31</f>
        <v>0</v>
      </c>
      <c r="N31" s="346">
        <f>F32/F31</f>
        <v>0</v>
      </c>
    </row>
    <row r="32" spans="1:25" ht="46.5" customHeight="1">
      <c r="A32" s="352"/>
      <c r="B32" s="112" t="s">
        <v>2</v>
      </c>
      <c r="C32" s="352"/>
      <c r="D32" s="113"/>
      <c r="E32" s="114"/>
      <c r="F32" s="114"/>
      <c r="G32" s="19">
        <v>0</v>
      </c>
      <c r="H32" s="19">
        <v>0</v>
      </c>
      <c r="I32" s="19">
        <v>0</v>
      </c>
      <c r="J32" s="348"/>
      <c r="K32" s="348"/>
      <c r="L32" s="349"/>
      <c r="M32" s="346"/>
      <c r="N32" s="346"/>
    </row>
    <row r="33" spans="1:15">
      <c r="A33" s="347" t="s">
        <v>286</v>
      </c>
      <c r="B33" s="14" t="s">
        <v>3</v>
      </c>
      <c r="C33" s="347" t="s">
        <v>199</v>
      </c>
      <c r="D33" s="10">
        <v>1</v>
      </c>
      <c r="E33" s="16">
        <f>+F33</f>
        <v>27600000</v>
      </c>
      <c r="F33" s="16">
        <v>27600000</v>
      </c>
      <c r="G33" s="19">
        <v>0</v>
      </c>
      <c r="H33" s="19">
        <v>0</v>
      </c>
      <c r="I33" s="19">
        <v>0</v>
      </c>
      <c r="J33" s="348">
        <f t="shared" ref="J33:K33" si="6">+J31</f>
        <v>45292</v>
      </c>
      <c r="K33" s="348">
        <f t="shared" si="6"/>
        <v>45657</v>
      </c>
      <c r="L33" s="349">
        <f>D34/D33</f>
        <v>0</v>
      </c>
      <c r="M33" s="346">
        <f>E34/E33</f>
        <v>0</v>
      </c>
      <c r="N33" s="346">
        <f>F34/F33</f>
        <v>0</v>
      </c>
    </row>
    <row r="34" spans="1:15" ht="36.950000000000003" customHeight="1">
      <c r="A34" s="347"/>
      <c r="B34" s="14" t="s">
        <v>2</v>
      </c>
      <c r="C34" s="347"/>
      <c r="D34" s="10"/>
      <c r="E34" s="16"/>
      <c r="F34" s="16"/>
      <c r="G34" s="19">
        <v>0</v>
      </c>
      <c r="H34" s="19">
        <v>0</v>
      </c>
      <c r="I34" s="19">
        <v>0</v>
      </c>
      <c r="J34" s="348"/>
      <c r="K34" s="348"/>
      <c r="L34" s="349"/>
      <c r="M34" s="346"/>
      <c r="N34" s="346"/>
    </row>
    <row r="35" spans="1:15" ht="27.75" customHeight="1">
      <c r="A35" s="347" t="s">
        <v>284</v>
      </c>
      <c r="B35" s="14" t="s">
        <v>3</v>
      </c>
      <c r="C35" s="347" t="s">
        <v>200</v>
      </c>
      <c r="D35" s="10">
        <v>15</v>
      </c>
      <c r="E35" s="16">
        <f>+F35</f>
        <v>15000000</v>
      </c>
      <c r="F35" s="16">
        <v>15000000</v>
      </c>
      <c r="G35" s="19">
        <v>0</v>
      </c>
      <c r="H35" s="19">
        <v>0</v>
      </c>
      <c r="I35" s="19">
        <v>0</v>
      </c>
      <c r="J35" s="348">
        <f t="shared" ref="J35:K35" si="7">+J33</f>
        <v>45292</v>
      </c>
      <c r="K35" s="348">
        <f t="shared" si="7"/>
        <v>45657</v>
      </c>
      <c r="L35" s="349">
        <f>D36/D35</f>
        <v>0</v>
      </c>
      <c r="M35" s="346">
        <f>E36/E35</f>
        <v>0</v>
      </c>
      <c r="N35" s="346">
        <f>F36/F35</f>
        <v>0</v>
      </c>
    </row>
    <row r="36" spans="1:15" ht="32.25" customHeight="1">
      <c r="A36" s="347"/>
      <c r="B36" s="14" t="s">
        <v>2</v>
      </c>
      <c r="C36" s="347"/>
      <c r="D36" s="10"/>
      <c r="E36" s="111"/>
      <c r="F36" s="111"/>
      <c r="G36" s="19">
        <v>0</v>
      </c>
      <c r="H36" s="19">
        <v>0</v>
      </c>
      <c r="I36" s="19">
        <v>0</v>
      </c>
      <c r="J36" s="348"/>
      <c r="K36" s="348"/>
      <c r="L36" s="349"/>
      <c r="M36" s="346"/>
      <c r="N36" s="346"/>
    </row>
    <row r="37" spans="1:15" ht="27.75" customHeight="1">
      <c r="A37" s="347" t="s">
        <v>287</v>
      </c>
      <c r="B37" s="14" t="s">
        <v>3</v>
      </c>
      <c r="C37" s="347" t="s">
        <v>201</v>
      </c>
      <c r="D37" s="10">
        <v>1</v>
      </c>
      <c r="E37" s="16">
        <f>+F37</f>
        <v>24200000</v>
      </c>
      <c r="F37" s="16">
        <v>24200000</v>
      </c>
      <c r="G37" s="19">
        <v>0</v>
      </c>
      <c r="H37" s="19">
        <v>0</v>
      </c>
      <c r="I37" s="19">
        <v>0</v>
      </c>
      <c r="J37" s="348">
        <f t="shared" ref="J37:K37" si="8">+J35</f>
        <v>45292</v>
      </c>
      <c r="K37" s="348">
        <f t="shared" si="8"/>
        <v>45657</v>
      </c>
      <c r="L37" s="349">
        <f>D38/D37</f>
        <v>0</v>
      </c>
      <c r="M37" s="346">
        <f>E38/E37</f>
        <v>0</v>
      </c>
      <c r="N37" s="346">
        <f>F38/F37</f>
        <v>0</v>
      </c>
    </row>
    <row r="38" spans="1:15" ht="42.6" customHeight="1">
      <c r="A38" s="347"/>
      <c r="B38" s="14" t="s">
        <v>2</v>
      </c>
      <c r="C38" s="347"/>
      <c r="D38" s="10"/>
      <c r="E38" s="111"/>
      <c r="F38" s="111"/>
      <c r="G38" s="19">
        <v>0</v>
      </c>
      <c r="H38" s="19">
        <v>0</v>
      </c>
      <c r="I38" s="19">
        <v>0</v>
      </c>
      <c r="J38" s="348"/>
      <c r="K38" s="348"/>
      <c r="L38" s="349"/>
      <c r="M38" s="346"/>
      <c r="N38" s="346"/>
    </row>
    <row r="39" spans="1:15">
      <c r="A39" s="352" t="s">
        <v>290</v>
      </c>
      <c r="B39" s="112" t="s">
        <v>3</v>
      </c>
      <c r="C39" s="352" t="s">
        <v>194</v>
      </c>
      <c r="D39" s="113">
        <v>1</v>
      </c>
      <c r="E39" s="114">
        <f>+F39</f>
        <v>9600000</v>
      </c>
      <c r="F39" s="114">
        <v>9600000</v>
      </c>
      <c r="G39" s="19">
        <v>0</v>
      </c>
      <c r="H39" s="19">
        <v>0</v>
      </c>
      <c r="I39" s="19">
        <v>0</v>
      </c>
      <c r="J39" s="348">
        <f t="shared" ref="J39:K39" si="9">+J37</f>
        <v>45292</v>
      </c>
      <c r="K39" s="348">
        <f t="shared" si="9"/>
        <v>45657</v>
      </c>
      <c r="L39" s="349">
        <f>D40/D39</f>
        <v>0</v>
      </c>
      <c r="M39" s="346">
        <f>E40/E39</f>
        <v>0</v>
      </c>
      <c r="N39" s="346">
        <f>F40/F39</f>
        <v>0</v>
      </c>
    </row>
    <row r="40" spans="1:15" ht="41.25" customHeight="1">
      <c r="A40" s="352"/>
      <c r="B40" s="112" t="s">
        <v>2</v>
      </c>
      <c r="C40" s="352"/>
      <c r="D40" s="113"/>
      <c r="E40" s="114"/>
      <c r="F40" s="114"/>
      <c r="G40" s="19">
        <v>0</v>
      </c>
      <c r="H40" s="19">
        <v>0</v>
      </c>
      <c r="I40" s="19">
        <v>0</v>
      </c>
      <c r="J40" s="348"/>
      <c r="K40" s="348"/>
      <c r="L40" s="349"/>
      <c r="M40" s="346"/>
      <c r="N40" s="346"/>
    </row>
    <row r="41" spans="1:15" ht="24" customHeight="1">
      <c r="A41" s="352" t="s">
        <v>289</v>
      </c>
      <c r="B41" s="112" t="s">
        <v>3</v>
      </c>
      <c r="C41" s="352" t="s">
        <v>203</v>
      </c>
      <c r="D41" s="113">
        <v>5</v>
      </c>
      <c r="E41" s="114">
        <f>+F41</f>
        <v>19900000</v>
      </c>
      <c r="F41" s="114">
        <v>19900000</v>
      </c>
      <c r="G41" s="19">
        <v>0</v>
      </c>
      <c r="H41" s="19">
        <v>0</v>
      </c>
      <c r="I41" s="19">
        <v>0</v>
      </c>
      <c r="J41" s="348">
        <f t="shared" ref="J41:K41" si="10">+J39</f>
        <v>45292</v>
      </c>
      <c r="K41" s="348">
        <f t="shared" si="10"/>
        <v>45657</v>
      </c>
      <c r="L41" s="349">
        <f>D42/D41</f>
        <v>0</v>
      </c>
      <c r="M41" s="346">
        <f>E42/E41</f>
        <v>0</v>
      </c>
      <c r="N41" s="346">
        <f>F42/F41</f>
        <v>0</v>
      </c>
    </row>
    <row r="42" spans="1:15" ht="40.5" customHeight="1">
      <c r="A42" s="352"/>
      <c r="B42" s="112" t="s">
        <v>2</v>
      </c>
      <c r="C42" s="352"/>
      <c r="D42" s="113"/>
      <c r="E42" s="114"/>
      <c r="F42" s="114"/>
      <c r="G42" s="19">
        <v>0</v>
      </c>
      <c r="H42" s="19">
        <v>0</v>
      </c>
      <c r="I42" s="19">
        <v>0</v>
      </c>
      <c r="J42" s="348"/>
      <c r="K42" s="348"/>
      <c r="L42" s="349"/>
      <c r="M42" s="346"/>
      <c r="N42" s="346"/>
    </row>
    <row r="43" spans="1:15">
      <c r="A43" s="352" t="s">
        <v>291</v>
      </c>
      <c r="B43" s="112" t="s">
        <v>3</v>
      </c>
      <c r="C43" s="352" t="s">
        <v>205</v>
      </c>
      <c r="D43" s="113">
        <v>1</v>
      </c>
      <c r="E43" s="114">
        <f>+F43</f>
        <v>43200000</v>
      </c>
      <c r="F43" s="114">
        <v>43200000</v>
      </c>
      <c r="G43" s="19">
        <v>0</v>
      </c>
      <c r="H43" s="19">
        <v>0</v>
      </c>
      <c r="I43" s="19">
        <v>0</v>
      </c>
      <c r="J43" s="348">
        <f t="shared" ref="J43:K43" si="11">+J41</f>
        <v>45292</v>
      </c>
      <c r="K43" s="348">
        <f t="shared" si="11"/>
        <v>45657</v>
      </c>
      <c r="L43" s="349">
        <f>D44/D43</f>
        <v>0</v>
      </c>
      <c r="M43" s="346">
        <f>E44/E43</f>
        <v>0</v>
      </c>
      <c r="N43" s="346">
        <f>F44/F43</f>
        <v>0</v>
      </c>
    </row>
    <row r="44" spans="1:15" ht="42" customHeight="1">
      <c r="A44" s="352"/>
      <c r="B44" s="112" t="s">
        <v>2</v>
      </c>
      <c r="C44" s="352"/>
      <c r="D44" s="113"/>
      <c r="E44" s="114"/>
      <c r="F44" s="114"/>
      <c r="G44" s="19">
        <v>0</v>
      </c>
      <c r="H44" s="19">
        <v>0</v>
      </c>
      <c r="I44" s="19">
        <v>0</v>
      </c>
      <c r="J44" s="348"/>
      <c r="K44" s="348"/>
      <c r="L44" s="349"/>
      <c r="M44" s="346"/>
      <c r="N44" s="346"/>
    </row>
    <row r="45" spans="1:15" ht="24" customHeight="1">
      <c r="A45" s="347" t="s">
        <v>288</v>
      </c>
      <c r="B45" s="14" t="s">
        <v>3</v>
      </c>
      <c r="C45" s="347" t="s">
        <v>202</v>
      </c>
      <c r="D45" s="10">
        <v>126</v>
      </c>
      <c r="E45" s="111">
        <f>+F45</f>
        <v>70204250</v>
      </c>
      <c r="F45" s="111">
        <v>70204250</v>
      </c>
      <c r="G45" s="19">
        <v>0</v>
      </c>
      <c r="H45" s="19">
        <v>0</v>
      </c>
      <c r="I45" s="19">
        <v>0</v>
      </c>
      <c r="J45" s="348">
        <f t="shared" ref="J45:K45" si="12">+J43</f>
        <v>45292</v>
      </c>
      <c r="K45" s="348">
        <f t="shared" si="12"/>
        <v>45657</v>
      </c>
      <c r="L45" s="349">
        <f>D46/D45</f>
        <v>0</v>
      </c>
      <c r="M45" s="346">
        <f>E46/E45</f>
        <v>0</v>
      </c>
      <c r="N45" s="346">
        <f>F46/F45</f>
        <v>0</v>
      </c>
    </row>
    <row r="46" spans="1:15" ht="24" customHeight="1">
      <c r="A46" s="347"/>
      <c r="B46" s="14" t="s">
        <v>2</v>
      </c>
      <c r="C46" s="347"/>
      <c r="D46" s="10"/>
      <c r="E46" s="111"/>
      <c r="F46" s="111"/>
      <c r="G46" s="19">
        <v>0</v>
      </c>
      <c r="H46" s="19">
        <v>0</v>
      </c>
      <c r="I46" s="19">
        <v>0</v>
      </c>
      <c r="J46" s="348"/>
      <c r="K46" s="348"/>
      <c r="L46" s="349"/>
      <c r="M46" s="346"/>
      <c r="N46" s="346"/>
    </row>
    <row r="47" spans="1:15" ht="25.5" customHeight="1">
      <c r="A47" s="352" t="s">
        <v>322</v>
      </c>
      <c r="B47" s="112" t="s">
        <v>3</v>
      </c>
      <c r="C47" s="352" t="s">
        <v>204</v>
      </c>
      <c r="D47" s="113">
        <v>1</v>
      </c>
      <c r="E47" s="114">
        <f>+F47</f>
        <v>60380000</v>
      </c>
      <c r="F47" s="114">
        <v>60380000</v>
      </c>
      <c r="G47" s="19">
        <v>0</v>
      </c>
      <c r="H47" s="19">
        <v>0</v>
      </c>
      <c r="I47" s="19">
        <v>0</v>
      </c>
      <c r="J47" s="348">
        <f t="shared" ref="J47:K47" si="13">+J45</f>
        <v>45292</v>
      </c>
      <c r="K47" s="348">
        <f t="shared" si="13"/>
        <v>45657</v>
      </c>
      <c r="L47" s="349">
        <f>D48/D47</f>
        <v>0</v>
      </c>
      <c r="M47" s="346">
        <f>E48/E47</f>
        <v>0</v>
      </c>
      <c r="N47" s="346">
        <f>F48/F47</f>
        <v>0</v>
      </c>
      <c r="O47" s="353"/>
    </row>
    <row r="48" spans="1:15" ht="47.45" customHeight="1">
      <c r="A48" s="352"/>
      <c r="B48" s="112" t="s">
        <v>2</v>
      </c>
      <c r="C48" s="352"/>
      <c r="D48" s="113"/>
      <c r="E48" s="114"/>
      <c r="F48" s="114"/>
      <c r="G48" s="19">
        <v>0</v>
      </c>
      <c r="H48" s="19">
        <v>0</v>
      </c>
      <c r="I48" s="19">
        <v>0</v>
      </c>
      <c r="J48" s="348"/>
      <c r="K48" s="348"/>
      <c r="L48" s="349"/>
      <c r="M48" s="346"/>
      <c r="N48" s="346"/>
      <c r="O48" s="353"/>
    </row>
    <row r="49" spans="1:17">
      <c r="A49" s="352" t="s">
        <v>292</v>
      </c>
      <c r="B49" s="112" t="s">
        <v>3</v>
      </c>
      <c r="C49" s="352" t="s">
        <v>206</v>
      </c>
      <c r="D49" s="113">
        <v>1</v>
      </c>
      <c r="E49" s="114">
        <f>+F49</f>
        <v>32500000</v>
      </c>
      <c r="F49" s="114">
        <v>32500000</v>
      </c>
      <c r="G49" s="19">
        <v>0</v>
      </c>
      <c r="H49" s="19">
        <v>0</v>
      </c>
      <c r="I49" s="19">
        <v>0</v>
      </c>
      <c r="J49" s="348">
        <f t="shared" ref="J49:K49" si="14">+J47</f>
        <v>45292</v>
      </c>
      <c r="K49" s="348">
        <f t="shared" si="14"/>
        <v>45657</v>
      </c>
      <c r="L49" s="349">
        <f>D50/D49</f>
        <v>0</v>
      </c>
      <c r="M49" s="346">
        <f>E50/E49</f>
        <v>0</v>
      </c>
      <c r="N49" s="346">
        <f>F50/F49</f>
        <v>0</v>
      </c>
    </row>
    <row r="50" spans="1:17">
      <c r="A50" s="352"/>
      <c r="B50" s="112" t="s">
        <v>2</v>
      </c>
      <c r="C50" s="352"/>
      <c r="D50" s="113"/>
      <c r="E50" s="85"/>
      <c r="F50" s="85"/>
      <c r="G50" s="19">
        <v>0</v>
      </c>
      <c r="H50" s="19">
        <v>0</v>
      </c>
      <c r="I50" s="19">
        <v>0</v>
      </c>
      <c r="J50" s="348"/>
      <c r="K50" s="348"/>
      <c r="L50" s="349"/>
      <c r="M50" s="346"/>
      <c r="N50" s="346"/>
    </row>
    <row r="51" spans="1:17" ht="24.75" customHeight="1">
      <c r="A51" s="347" t="s">
        <v>293</v>
      </c>
      <c r="B51" s="14" t="s">
        <v>3</v>
      </c>
      <c r="C51" s="347" t="s">
        <v>195</v>
      </c>
      <c r="D51" s="10">
        <v>10</v>
      </c>
      <c r="E51" s="16">
        <f>+F51</f>
        <v>57800000</v>
      </c>
      <c r="F51" s="16">
        <v>57800000</v>
      </c>
      <c r="G51" s="19">
        <v>0</v>
      </c>
      <c r="H51" s="19">
        <v>0</v>
      </c>
      <c r="I51" s="19">
        <v>0</v>
      </c>
      <c r="J51" s="348">
        <f t="shared" ref="J51:K51" si="15">+J49</f>
        <v>45292</v>
      </c>
      <c r="K51" s="348">
        <f t="shared" si="15"/>
        <v>45657</v>
      </c>
      <c r="L51" s="349">
        <f>D52/D51</f>
        <v>0</v>
      </c>
      <c r="M51" s="346">
        <f>E52/E51</f>
        <v>0</v>
      </c>
      <c r="N51" s="346">
        <f>F52/F51</f>
        <v>0</v>
      </c>
      <c r="O51" s="351"/>
    </row>
    <row r="52" spans="1:17" ht="56.25" customHeight="1">
      <c r="A52" s="347"/>
      <c r="B52" s="14" t="s">
        <v>2</v>
      </c>
      <c r="C52" s="347"/>
      <c r="D52" s="10"/>
      <c r="E52" s="111"/>
      <c r="F52" s="111"/>
      <c r="G52" s="19">
        <v>0</v>
      </c>
      <c r="H52" s="19">
        <v>0</v>
      </c>
      <c r="I52" s="19">
        <v>0</v>
      </c>
      <c r="J52" s="348"/>
      <c r="K52" s="348"/>
      <c r="L52" s="349"/>
      <c r="M52" s="346"/>
      <c r="N52" s="346"/>
      <c r="O52" s="351"/>
      <c r="P52" s="115"/>
      <c r="Q52" s="116"/>
    </row>
    <row r="53" spans="1:17" ht="17.45" customHeight="1">
      <c r="A53" s="352" t="s">
        <v>317</v>
      </c>
      <c r="B53" s="112" t="s">
        <v>3</v>
      </c>
      <c r="C53" s="352" t="s">
        <v>205</v>
      </c>
      <c r="D53" s="113">
        <v>1</v>
      </c>
      <c r="E53" s="114">
        <f>+F53</f>
        <v>19170500</v>
      </c>
      <c r="F53" s="114">
        <v>19170500</v>
      </c>
      <c r="G53" s="19">
        <v>0</v>
      </c>
      <c r="H53" s="19">
        <v>0</v>
      </c>
      <c r="I53" s="19">
        <v>0</v>
      </c>
      <c r="J53" s="348">
        <f t="shared" ref="J53:K53" si="16">+J51</f>
        <v>45292</v>
      </c>
      <c r="K53" s="348">
        <f t="shared" si="16"/>
        <v>45657</v>
      </c>
      <c r="L53" s="349">
        <f>D54/D53</f>
        <v>0</v>
      </c>
      <c r="M53" s="346">
        <f>E54/E53</f>
        <v>0</v>
      </c>
      <c r="N53" s="346">
        <f>F54/F53</f>
        <v>0</v>
      </c>
    </row>
    <row r="54" spans="1:17" ht="38.25" customHeight="1">
      <c r="A54" s="352"/>
      <c r="B54" s="112" t="s">
        <v>2</v>
      </c>
      <c r="C54" s="352"/>
      <c r="D54" s="113"/>
      <c r="E54" s="114"/>
      <c r="F54" s="114"/>
      <c r="G54" s="19">
        <v>0</v>
      </c>
      <c r="H54" s="19">
        <v>0</v>
      </c>
      <c r="I54" s="19">
        <v>0</v>
      </c>
      <c r="J54" s="348"/>
      <c r="K54" s="348"/>
      <c r="L54" s="349"/>
      <c r="M54" s="346"/>
      <c r="N54" s="346"/>
    </row>
    <row r="55" spans="1:17" ht="29.45" customHeight="1">
      <c r="A55" s="347" t="s">
        <v>294</v>
      </c>
      <c r="B55" s="14" t="s">
        <v>3</v>
      </c>
      <c r="C55" s="347" t="s">
        <v>264</v>
      </c>
      <c r="D55" s="109">
        <v>2</v>
      </c>
      <c r="E55" s="16">
        <f>+F55</f>
        <v>24000000</v>
      </c>
      <c r="F55" s="16">
        <v>24000000</v>
      </c>
      <c r="G55" s="19">
        <v>0</v>
      </c>
      <c r="H55" s="19">
        <v>0</v>
      </c>
      <c r="I55" s="19">
        <v>0</v>
      </c>
      <c r="J55" s="348">
        <f t="shared" ref="J55:K55" si="17">+J53</f>
        <v>45292</v>
      </c>
      <c r="K55" s="348">
        <f t="shared" si="17"/>
        <v>45657</v>
      </c>
      <c r="L55" s="349">
        <f>D56/D55</f>
        <v>0</v>
      </c>
      <c r="M55" s="346">
        <f>E56/E55</f>
        <v>0</v>
      </c>
      <c r="N55" s="346">
        <f>F56/F55</f>
        <v>0</v>
      </c>
      <c r="O55" s="354"/>
    </row>
    <row r="56" spans="1:17">
      <c r="A56" s="347"/>
      <c r="B56" s="14" t="s">
        <v>2</v>
      </c>
      <c r="C56" s="347"/>
      <c r="D56" s="10"/>
      <c r="E56" s="16"/>
      <c r="F56" s="16"/>
      <c r="G56" s="19">
        <v>0</v>
      </c>
      <c r="H56" s="19">
        <v>0</v>
      </c>
      <c r="I56" s="19">
        <v>0</v>
      </c>
      <c r="J56" s="348"/>
      <c r="K56" s="348"/>
      <c r="L56" s="349"/>
      <c r="M56" s="346"/>
      <c r="N56" s="346"/>
      <c r="O56" s="354"/>
    </row>
    <row r="57" spans="1:17">
      <c r="A57" s="342" t="s">
        <v>10</v>
      </c>
      <c r="B57" s="14" t="s">
        <v>3</v>
      </c>
      <c r="C57" s="347"/>
      <c r="D57" s="10"/>
      <c r="E57" s="78">
        <f>+E17+E19+E22+E23+E25+E27+E29+E31+E33+E35+E37+E39+E41+E43+E45+E47+E49+E51+E53+E55</f>
        <v>992200000</v>
      </c>
      <c r="F57" s="78">
        <f>+F17+F19+F22+F23+F25+F27+F29+F31+F33+F35+F37+F39+F41+F43+F45+F47+F49+F51+F53+F55</f>
        <v>992200000</v>
      </c>
      <c r="G57" s="19">
        <v>0</v>
      </c>
      <c r="H57" s="19">
        <v>0</v>
      </c>
      <c r="I57" s="19">
        <v>0</v>
      </c>
      <c r="J57" s="348"/>
      <c r="K57" s="348"/>
      <c r="L57" s="355"/>
      <c r="M57" s="355"/>
      <c r="N57" s="356"/>
    </row>
    <row r="58" spans="1:17">
      <c r="A58" s="342"/>
      <c r="B58" s="14" t="s">
        <v>2</v>
      </c>
      <c r="C58" s="347"/>
      <c r="D58" s="10"/>
      <c r="E58" s="78"/>
      <c r="F58" s="78"/>
      <c r="G58" s="19">
        <v>0</v>
      </c>
      <c r="H58" s="19">
        <v>0</v>
      </c>
      <c r="I58" s="19">
        <v>0</v>
      </c>
      <c r="J58" s="348"/>
      <c r="K58" s="348"/>
      <c r="L58" s="355"/>
      <c r="M58" s="355"/>
      <c r="N58" s="356"/>
    </row>
    <row r="59" spans="1:17">
      <c r="A59" s="118"/>
      <c r="B59" s="118"/>
      <c r="C59" s="119"/>
      <c r="D59" s="120"/>
      <c r="E59" s="28"/>
      <c r="F59" s="121"/>
      <c r="G59" s="122"/>
      <c r="H59" s="29"/>
      <c r="I59" s="123"/>
      <c r="J59" s="124"/>
      <c r="K59" s="125"/>
      <c r="L59" s="126"/>
      <c r="M59" s="126"/>
      <c r="N59" s="253"/>
    </row>
    <row r="60" spans="1:17">
      <c r="A60" s="70" t="s">
        <v>9</v>
      </c>
      <c r="B60" s="357" t="s">
        <v>8</v>
      </c>
      <c r="C60" s="358"/>
      <c r="D60" s="359"/>
      <c r="E60" s="360" t="s">
        <v>7</v>
      </c>
      <c r="F60" s="361"/>
      <c r="G60" s="361"/>
      <c r="H60" s="361"/>
      <c r="I60" s="127"/>
      <c r="J60" s="362" t="s">
        <v>6</v>
      </c>
      <c r="K60" s="363"/>
      <c r="L60" s="363"/>
      <c r="M60" s="363"/>
      <c r="N60" s="363"/>
    </row>
    <row r="61" spans="1:17">
      <c r="A61" s="292" t="s">
        <v>207</v>
      </c>
      <c r="B61" s="292" t="s">
        <v>208</v>
      </c>
      <c r="C61" s="293"/>
      <c r="D61" s="294"/>
      <c r="E61" s="364" t="s">
        <v>209</v>
      </c>
      <c r="F61" s="365"/>
      <c r="G61" s="366"/>
      <c r="H61" s="15" t="s">
        <v>3</v>
      </c>
      <c r="I61" s="128">
        <v>1</v>
      </c>
      <c r="J61" s="370" t="s">
        <v>276</v>
      </c>
      <c r="K61" s="370"/>
      <c r="L61" s="370"/>
      <c r="M61" s="370"/>
      <c r="N61" s="370"/>
    </row>
    <row r="62" spans="1:17" ht="53.1" customHeight="1">
      <c r="A62" s="295"/>
      <c r="B62" s="295"/>
      <c r="C62" s="296"/>
      <c r="D62" s="297"/>
      <c r="E62" s="367"/>
      <c r="F62" s="368"/>
      <c r="G62" s="369"/>
      <c r="H62" s="14" t="s">
        <v>2</v>
      </c>
      <c r="I62" s="129"/>
      <c r="J62" s="370"/>
      <c r="K62" s="370"/>
      <c r="L62" s="370"/>
      <c r="M62" s="370"/>
      <c r="N62" s="370"/>
    </row>
    <row r="63" spans="1:17">
      <c r="A63" s="370" t="s">
        <v>210</v>
      </c>
      <c r="B63" s="292" t="s">
        <v>211</v>
      </c>
      <c r="C63" s="372"/>
      <c r="D63" s="373"/>
      <c r="E63" s="377" t="s">
        <v>212</v>
      </c>
      <c r="F63" s="378"/>
      <c r="G63" s="379"/>
      <c r="H63" s="14" t="s">
        <v>3</v>
      </c>
      <c r="I63" s="129">
        <v>1</v>
      </c>
      <c r="J63" s="370"/>
      <c r="K63" s="370"/>
      <c r="L63" s="370"/>
      <c r="M63" s="370"/>
      <c r="N63" s="370"/>
    </row>
    <row r="64" spans="1:17">
      <c r="A64" s="371"/>
      <c r="B64" s="374"/>
      <c r="C64" s="375"/>
      <c r="D64" s="376"/>
      <c r="E64" s="380"/>
      <c r="F64" s="381"/>
      <c r="G64" s="382"/>
      <c r="H64" s="14" t="s">
        <v>2</v>
      </c>
      <c r="I64" s="129"/>
      <c r="J64" s="370"/>
      <c r="K64" s="370"/>
      <c r="L64" s="370"/>
      <c r="M64" s="370"/>
      <c r="N64" s="370"/>
    </row>
    <row r="65" spans="1:50">
      <c r="A65" s="370" t="s">
        <v>213</v>
      </c>
      <c r="B65" s="292" t="s">
        <v>214</v>
      </c>
      <c r="C65" s="372"/>
      <c r="D65" s="373"/>
      <c r="E65" s="404" t="s">
        <v>215</v>
      </c>
      <c r="F65" s="405"/>
      <c r="G65" s="406"/>
      <c r="H65" s="14" t="s">
        <v>3</v>
      </c>
      <c r="I65" s="129">
        <v>1</v>
      </c>
      <c r="J65" s="370"/>
      <c r="K65" s="370"/>
      <c r="L65" s="370"/>
      <c r="M65" s="370"/>
      <c r="N65" s="370"/>
    </row>
    <row r="66" spans="1:50" ht="38.450000000000003" customHeight="1">
      <c r="A66" s="371"/>
      <c r="B66" s="374"/>
      <c r="C66" s="375"/>
      <c r="D66" s="376"/>
      <c r="E66" s="367"/>
      <c r="F66" s="368"/>
      <c r="G66" s="369"/>
      <c r="H66" s="14" t="s">
        <v>2</v>
      </c>
      <c r="I66" s="129"/>
      <c r="J66" s="370"/>
      <c r="K66" s="370"/>
      <c r="L66" s="370"/>
      <c r="M66" s="370"/>
      <c r="N66" s="370"/>
    </row>
    <row r="67" spans="1:50">
      <c r="A67" s="370" t="s">
        <v>210</v>
      </c>
      <c r="B67" s="410" t="s">
        <v>216</v>
      </c>
      <c r="C67" s="411"/>
      <c r="D67" s="412"/>
      <c r="E67" s="410" t="s">
        <v>217</v>
      </c>
      <c r="F67" s="411"/>
      <c r="G67" s="412"/>
      <c r="H67" s="14" t="s">
        <v>3</v>
      </c>
      <c r="I67" s="129">
        <v>126</v>
      </c>
      <c r="J67" s="370"/>
      <c r="K67" s="370"/>
      <c r="L67" s="370"/>
      <c r="M67" s="370"/>
      <c r="N67" s="370"/>
    </row>
    <row r="68" spans="1:50" ht="35.1" customHeight="1">
      <c r="A68" s="371"/>
      <c r="B68" s="413"/>
      <c r="C68" s="414"/>
      <c r="D68" s="415"/>
      <c r="E68" s="413"/>
      <c r="F68" s="414"/>
      <c r="G68" s="415"/>
      <c r="H68" s="14" t="s">
        <v>2</v>
      </c>
      <c r="I68" s="129"/>
      <c r="J68" s="383" t="s">
        <v>57</v>
      </c>
      <c r="K68" s="384"/>
      <c r="L68" s="384"/>
      <c r="M68" s="384"/>
      <c r="N68" s="385"/>
    </row>
    <row r="69" spans="1:50">
      <c r="A69" s="370" t="s">
        <v>218</v>
      </c>
      <c r="B69" s="392" t="s">
        <v>219</v>
      </c>
      <c r="C69" s="393"/>
      <c r="D69" s="394"/>
      <c r="E69" s="377" t="s">
        <v>220</v>
      </c>
      <c r="F69" s="378"/>
      <c r="G69" s="379"/>
      <c r="H69" s="14" t="s">
        <v>3</v>
      </c>
      <c r="I69" s="129">
        <v>1</v>
      </c>
      <c r="J69" s="386"/>
      <c r="K69" s="387"/>
      <c r="L69" s="387"/>
      <c r="M69" s="387"/>
      <c r="N69" s="388"/>
    </row>
    <row r="70" spans="1:50" ht="71.45" customHeight="1">
      <c r="A70" s="371"/>
      <c r="B70" s="395"/>
      <c r="C70" s="396"/>
      <c r="D70" s="397"/>
      <c r="E70" s="380"/>
      <c r="F70" s="381"/>
      <c r="G70" s="382"/>
      <c r="H70" s="14" t="s">
        <v>2</v>
      </c>
      <c r="I70" s="129"/>
      <c r="J70" s="389"/>
      <c r="K70" s="390"/>
      <c r="L70" s="390"/>
      <c r="M70" s="390"/>
      <c r="N70" s="391"/>
    </row>
    <row r="71" spans="1:50">
      <c r="A71" s="370" t="s">
        <v>218</v>
      </c>
      <c r="B71" s="398" t="s">
        <v>221</v>
      </c>
      <c r="C71" s="399"/>
      <c r="D71" s="400"/>
      <c r="E71" s="404" t="s">
        <v>222</v>
      </c>
      <c r="F71" s="405"/>
      <c r="G71" s="406"/>
      <c r="H71" s="14" t="s">
        <v>3</v>
      </c>
      <c r="I71" s="129">
        <v>1</v>
      </c>
      <c r="J71" s="407" t="s">
        <v>340</v>
      </c>
      <c r="K71" s="408"/>
      <c r="L71" s="408"/>
      <c r="M71" s="408"/>
      <c r="N71" s="409"/>
    </row>
    <row r="72" spans="1:50" ht="91.5" customHeight="1">
      <c r="A72" s="371"/>
      <c r="B72" s="401"/>
      <c r="C72" s="402"/>
      <c r="D72" s="403"/>
      <c r="E72" s="367"/>
      <c r="F72" s="368"/>
      <c r="G72" s="369"/>
      <c r="H72" s="14" t="s">
        <v>2</v>
      </c>
      <c r="I72" s="129"/>
      <c r="J72" s="374"/>
      <c r="K72" s="375"/>
      <c r="L72" s="375"/>
      <c r="M72" s="375"/>
      <c r="N72" s="376"/>
    </row>
    <row r="73" spans="1:50" ht="57.6" customHeight="1">
      <c r="A73" s="370" t="s">
        <v>218</v>
      </c>
      <c r="B73" s="392" t="s">
        <v>223</v>
      </c>
      <c r="C73" s="393"/>
      <c r="D73" s="394"/>
      <c r="E73" s="377" t="s">
        <v>224</v>
      </c>
      <c r="F73" s="378"/>
      <c r="G73" s="379"/>
      <c r="H73" s="14" t="s">
        <v>3</v>
      </c>
      <c r="I73" s="129">
        <v>1</v>
      </c>
      <c r="J73" s="407" t="s">
        <v>57</v>
      </c>
      <c r="K73" s="408"/>
      <c r="L73" s="408"/>
      <c r="M73" s="408"/>
      <c r="N73" s="409"/>
    </row>
    <row r="74" spans="1:50">
      <c r="A74" s="371"/>
      <c r="B74" s="395"/>
      <c r="C74" s="396"/>
      <c r="D74" s="397"/>
      <c r="E74" s="380"/>
      <c r="F74" s="381"/>
      <c r="G74" s="382"/>
      <c r="H74" s="14" t="s">
        <v>2</v>
      </c>
      <c r="I74" s="129"/>
      <c r="J74" s="416"/>
      <c r="K74" s="372"/>
      <c r="L74" s="372"/>
      <c r="M74" s="372"/>
      <c r="N74" s="373"/>
    </row>
    <row r="75" spans="1:50">
      <c r="A75" s="370" t="s">
        <v>218</v>
      </c>
      <c r="B75" s="398" t="s">
        <v>225</v>
      </c>
      <c r="C75" s="393"/>
      <c r="D75" s="394"/>
      <c r="E75" s="377" t="s">
        <v>226</v>
      </c>
      <c r="F75" s="378"/>
      <c r="G75" s="379"/>
      <c r="H75" s="14" t="s">
        <v>3</v>
      </c>
      <c r="I75" s="129">
        <v>1</v>
      </c>
      <c r="J75" s="416"/>
      <c r="K75" s="372"/>
      <c r="L75" s="372"/>
      <c r="M75" s="372"/>
      <c r="N75" s="373"/>
    </row>
    <row r="76" spans="1:50" ht="65.45" customHeight="1">
      <c r="A76" s="371"/>
      <c r="B76" s="395"/>
      <c r="C76" s="396"/>
      <c r="D76" s="397"/>
      <c r="E76" s="380"/>
      <c r="F76" s="381"/>
      <c r="G76" s="382"/>
      <c r="H76" s="14" t="s">
        <v>2</v>
      </c>
      <c r="I76" s="129"/>
      <c r="J76" s="416"/>
      <c r="K76" s="372"/>
      <c r="L76" s="372"/>
      <c r="M76" s="372"/>
      <c r="N76" s="373"/>
    </row>
    <row r="77" spans="1:50">
      <c r="A77" s="370" t="s">
        <v>227</v>
      </c>
      <c r="B77" s="350" t="s">
        <v>228</v>
      </c>
      <c r="C77" s="350"/>
      <c r="D77" s="350"/>
      <c r="E77" s="350" t="s">
        <v>229</v>
      </c>
      <c r="F77" s="350"/>
      <c r="G77" s="350"/>
      <c r="H77" s="14" t="s">
        <v>3</v>
      </c>
      <c r="I77" s="129">
        <v>30</v>
      </c>
      <c r="J77" s="416"/>
      <c r="K77" s="372"/>
      <c r="L77" s="372"/>
      <c r="M77" s="372"/>
      <c r="N77" s="373"/>
    </row>
    <row r="78" spans="1:50" ht="16.5">
      <c r="A78" s="371"/>
      <c r="B78" s="350"/>
      <c r="C78" s="350"/>
      <c r="D78" s="350"/>
      <c r="E78" s="350"/>
      <c r="F78" s="350"/>
      <c r="G78" s="350"/>
      <c r="H78" s="14" t="s">
        <v>2</v>
      </c>
      <c r="I78" s="129"/>
      <c r="J78" s="374"/>
      <c r="K78" s="375"/>
      <c r="L78" s="375"/>
      <c r="M78" s="375"/>
      <c r="N78" s="376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</row>
    <row r="79" spans="1:50" ht="16.5">
      <c r="A79" s="289" t="s">
        <v>1</v>
      </c>
      <c r="B79" s="290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1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</row>
    <row r="80" spans="1:50" ht="16.5">
      <c r="A80" s="295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7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</row>
    <row r="81" spans="15:50" ht="16.5"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</row>
    <row r="82" spans="15:50" ht="16.5"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</row>
    <row r="83" spans="15:50" ht="16.5"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</row>
    <row r="84" spans="15:50" ht="16.5"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</row>
    <row r="85" spans="15:50" ht="16.5"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</row>
    <row r="86" spans="15:50" ht="16.5"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</row>
    <row r="87" spans="15:50" ht="16.5"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</row>
    <row r="88" spans="15:50" ht="16.5"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</row>
    <row r="89" spans="15:50" ht="16.5"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</row>
    <row r="90" spans="15:50" ht="16.5"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</row>
    <row r="91" spans="15:50" ht="16.5"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</row>
    <row r="92" spans="15:50" ht="16.5"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</row>
    <row r="93" spans="15:50" ht="16.5"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</row>
    <row r="94" spans="15:50" ht="16.5"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</row>
    <row r="95" spans="15:50" ht="16.5"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</row>
    <row r="96" spans="15:50" ht="16.5"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</row>
    <row r="97" spans="15:50" ht="16.5"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</row>
    <row r="98" spans="15:50" ht="16.5"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</row>
    <row r="99" spans="15:50" ht="16.5"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</row>
    <row r="100" spans="15:50" ht="16.5"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</row>
    <row r="101" spans="15:50" ht="16.5"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</row>
    <row r="102" spans="15:50" ht="16.5"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</row>
    <row r="103" spans="15:50" ht="16.5"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</row>
    <row r="104" spans="15:50" ht="16.5"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</row>
    <row r="105" spans="15:50" ht="16.5"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</row>
    <row r="106" spans="15:50" ht="16.5"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</row>
    <row r="107" spans="15:50" ht="16.5"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</row>
    <row r="108" spans="15:50" ht="16.5"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</row>
    <row r="109" spans="15:50" ht="16.5"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</row>
    <row r="110" spans="15:50" ht="16.5"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</row>
  </sheetData>
  <autoFilter ref="A1:AX110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</autoFilter>
  <mergeCells count="230">
    <mergeCell ref="A79:N80"/>
    <mergeCell ref="A73:A74"/>
    <mergeCell ref="B73:D74"/>
    <mergeCell ref="E73:G74"/>
    <mergeCell ref="J73:N78"/>
    <mergeCell ref="A75:A76"/>
    <mergeCell ref="B75:D76"/>
    <mergeCell ref="E75:G76"/>
    <mergeCell ref="A77:A78"/>
    <mergeCell ref="B77:D78"/>
    <mergeCell ref="E77:G78"/>
    <mergeCell ref="J68:N70"/>
    <mergeCell ref="A69:A70"/>
    <mergeCell ref="B69:D70"/>
    <mergeCell ref="E69:G70"/>
    <mergeCell ref="A71:A72"/>
    <mergeCell ref="B71:D72"/>
    <mergeCell ref="E71:G72"/>
    <mergeCell ref="J71:N72"/>
    <mergeCell ref="A65:A66"/>
    <mergeCell ref="B65:D66"/>
    <mergeCell ref="E65:G66"/>
    <mergeCell ref="A67:A68"/>
    <mergeCell ref="B67:D68"/>
    <mergeCell ref="E67:G68"/>
    <mergeCell ref="B60:D60"/>
    <mergeCell ref="E60:H60"/>
    <mergeCell ref="J60:N60"/>
    <mergeCell ref="A61:A62"/>
    <mergeCell ref="B61:D62"/>
    <mergeCell ref="E61:G62"/>
    <mergeCell ref="J61:N67"/>
    <mergeCell ref="A63:A64"/>
    <mergeCell ref="B63:D64"/>
    <mergeCell ref="E63:G64"/>
    <mergeCell ref="N55:N56"/>
    <mergeCell ref="O55:O56"/>
    <mergeCell ref="A57:A58"/>
    <mergeCell ref="C57:C58"/>
    <mergeCell ref="J57:J58"/>
    <mergeCell ref="K57:K58"/>
    <mergeCell ref="L57:L58"/>
    <mergeCell ref="M57:M58"/>
    <mergeCell ref="N57:N58"/>
    <mergeCell ref="A55:A56"/>
    <mergeCell ref="C55:C56"/>
    <mergeCell ref="J55:J56"/>
    <mergeCell ref="K55:K56"/>
    <mergeCell ref="L55:L56"/>
    <mergeCell ref="M55:M56"/>
    <mergeCell ref="N51:N52"/>
    <mergeCell ref="O51:O52"/>
    <mergeCell ref="A53:A54"/>
    <mergeCell ref="C53:C54"/>
    <mergeCell ref="J53:J54"/>
    <mergeCell ref="K53:K54"/>
    <mergeCell ref="L53:L54"/>
    <mergeCell ref="M53:M54"/>
    <mergeCell ref="N53:N54"/>
    <mergeCell ref="A51:A52"/>
    <mergeCell ref="C51:C52"/>
    <mergeCell ref="J51:J52"/>
    <mergeCell ref="K51:K52"/>
    <mergeCell ref="L51:L52"/>
    <mergeCell ref="M51:M52"/>
    <mergeCell ref="O47:O48"/>
    <mergeCell ref="A49:A50"/>
    <mergeCell ref="C49:C50"/>
    <mergeCell ref="J49:J50"/>
    <mergeCell ref="K49:K50"/>
    <mergeCell ref="L49:L50"/>
    <mergeCell ref="M49:M50"/>
    <mergeCell ref="N49:N50"/>
    <mergeCell ref="N45:N46"/>
    <mergeCell ref="A47:A48"/>
    <mergeCell ref="C47:C48"/>
    <mergeCell ref="J47:J48"/>
    <mergeCell ref="K47:K48"/>
    <mergeCell ref="L47:L48"/>
    <mergeCell ref="M47:M48"/>
    <mergeCell ref="N47:N48"/>
    <mergeCell ref="A45:A46"/>
    <mergeCell ref="C45:C46"/>
    <mergeCell ref="J45:J46"/>
    <mergeCell ref="K45:K46"/>
    <mergeCell ref="L45:L46"/>
    <mergeCell ref="M45:M46"/>
    <mergeCell ref="N41:N42"/>
    <mergeCell ref="A43:A44"/>
    <mergeCell ref="C43:C44"/>
    <mergeCell ref="J43:J44"/>
    <mergeCell ref="K43:K44"/>
    <mergeCell ref="L43:L44"/>
    <mergeCell ref="M43:M44"/>
    <mergeCell ref="N43:N44"/>
    <mergeCell ref="A41:A42"/>
    <mergeCell ref="C41:C42"/>
    <mergeCell ref="J41:J42"/>
    <mergeCell ref="K41:K42"/>
    <mergeCell ref="L41:L42"/>
    <mergeCell ref="M41:M42"/>
    <mergeCell ref="N37:N38"/>
    <mergeCell ref="A39:A40"/>
    <mergeCell ref="C39:C40"/>
    <mergeCell ref="J39:J40"/>
    <mergeCell ref="K39:K40"/>
    <mergeCell ref="L39:L40"/>
    <mergeCell ref="M39:M40"/>
    <mergeCell ref="N39:N40"/>
    <mergeCell ref="A37:A38"/>
    <mergeCell ref="C37:C38"/>
    <mergeCell ref="J37:J38"/>
    <mergeCell ref="K37:K38"/>
    <mergeCell ref="L37:L38"/>
    <mergeCell ref="M37:M38"/>
    <mergeCell ref="N33:N34"/>
    <mergeCell ref="A35:A36"/>
    <mergeCell ref="C35:C36"/>
    <mergeCell ref="J35:J36"/>
    <mergeCell ref="K35:K36"/>
    <mergeCell ref="L35:L36"/>
    <mergeCell ref="M35:M36"/>
    <mergeCell ref="N35:N36"/>
    <mergeCell ref="A33:A34"/>
    <mergeCell ref="C33:C34"/>
    <mergeCell ref="J33:J34"/>
    <mergeCell ref="K33:K34"/>
    <mergeCell ref="L33:L34"/>
    <mergeCell ref="M33:M34"/>
    <mergeCell ref="N29:N30"/>
    <mergeCell ref="O29:O30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J29:J30"/>
    <mergeCell ref="K29:K30"/>
    <mergeCell ref="L29:L30"/>
    <mergeCell ref="M29:M30"/>
    <mergeCell ref="N25:N26"/>
    <mergeCell ref="A27:A28"/>
    <mergeCell ref="C27:C28"/>
    <mergeCell ref="J27:J28"/>
    <mergeCell ref="K27:K28"/>
    <mergeCell ref="L27:L28"/>
    <mergeCell ref="M27:M28"/>
    <mergeCell ref="N27:N28"/>
    <mergeCell ref="A25:A26"/>
    <mergeCell ref="C25:C26"/>
    <mergeCell ref="J25:J26"/>
    <mergeCell ref="K25:K26"/>
    <mergeCell ref="L25:L26"/>
    <mergeCell ref="M25:M26"/>
    <mergeCell ref="N21:N22"/>
    <mergeCell ref="A23:A24"/>
    <mergeCell ref="C23:C24"/>
    <mergeCell ref="J23:J24"/>
    <mergeCell ref="K23:K24"/>
    <mergeCell ref="L23:L24"/>
    <mergeCell ref="M23:M24"/>
    <mergeCell ref="N23:N24"/>
    <mergeCell ref="A21:A22"/>
    <mergeCell ref="C21:C22"/>
    <mergeCell ref="J21:J22"/>
    <mergeCell ref="K21:K22"/>
    <mergeCell ref="L21:L22"/>
    <mergeCell ref="M21:M22"/>
    <mergeCell ref="N17:N18"/>
    <mergeCell ref="R17:S17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7" right="0.7" top="0.75" bottom="0.75" header="0.3" footer="0.3"/>
  <pageSetup paperSize="124" scale="42" orientation="landscape" r:id="rId1"/>
  <drawing r:id="rId2"/>
  <legacyDrawing r:id="rId3"/>
  <oleObjects>
    <mc:AlternateContent xmlns:mc="http://schemas.openxmlformats.org/markup-compatibility/2006">
      <mc:Choice Requires="x14">
        <oleObject shapeId="48129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4314825</xdr:colOff>
                <xdr:row>3</xdr:row>
                <xdr:rowOff>161925</xdr:rowOff>
              </to>
            </anchor>
          </objectPr>
        </oleObject>
      </mc:Choice>
      <mc:Fallback>
        <oleObject shapeId="48129" r:id="rId4"/>
      </mc:Fallback>
    </mc:AlternateContent>
    <mc:AlternateContent xmlns:mc="http://schemas.openxmlformats.org/markup-compatibility/2006">
      <mc:Choice Requires="x14">
        <oleObject shapeId="48130" r:id="rId6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4314825</xdr:colOff>
                <xdr:row>3</xdr:row>
                <xdr:rowOff>161925</xdr:rowOff>
              </to>
            </anchor>
          </objectPr>
        </oleObject>
      </mc:Choice>
      <mc:Fallback>
        <oleObject shapeId="4813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1"/>
  <sheetViews>
    <sheetView topLeftCell="A36" zoomScale="60" zoomScaleNormal="60" zoomScalePageLayoutView="80" workbookViewId="0">
      <selection activeCell="B12" sqref="B12:F12"/>
    </sheetView>
  </sheetViews>
  <sheetFormatPr baseColWidth="10" defaultColWidth="11.42578125" defaultRowHeight="14.25"/>
  <cols>
    <col min="1" max="1" width="60.140625" style="273" customWidth="1"/>
    <col min="2" max="2" width="26.5703125" style="273" customWidth="1"/>
    <col min="3" max="3" width="33" style="277" customWidth="1"/>
    <col min="4" max="4" width="22.28515625" style="273" customWidth="1"/>
    <col min="5" max="5" width="21.5703125" style="278" bestFit="1" customWidth="1"/>
    <col min="6" max="6" width="23.140625" style="278" customWidth="1"/>
    <col min="7" max="7" width="25.5703125" style="273" customWidth="1"/>
    <col min="8" max="9" width="11.42578125" style="273"/>
    <col min="10" max="10" width="15.5703125" style="273" customWidth="1"/>
    <col min="11" max="11" width="24.42578125" style="273" customWidth="1"/>
    <col min="12" max="12" width="14.42578125" style="273" customWidth="1"/>
    <col min="13" max="13" width="12.7109375" style="273" customWidth="1"/>
    <col min="14" max="14" width="19.42578125" style="273" customWidth="1"/>
    <col min="15" max="15" width="44.140625" style="273" customWidth="1"/>
    <col min="16" max="16384" width="11.42578125" style="273"/>
  </cols>
  <sheetData>
    <row r="1" spans="1:16" ht="15">
      <c r="A1" s="519"/>
      <c r="B1" s="522" t="s">
        <v>171</v>
      </c>
      <c r="C1" s="523"/>
      <c r="D1" s="523"/>
      <c r="E1" s="523"/>
      <c r="F1" s="523"/>
      <c r="G1" s="523"/>
      <c r="H1" s="524"/>
      <c r="I1" s="528" t="s">
        <v>172</v>
      </c>
      <c r="J1" s="529"/>
      <c r="K1" s="529"/>
      <c r="L1" s="530"/>
      <c r="M1" s="531"/>
      <c r="N1" s="532"/>
      <c r="O1" s="135"/>
      <c r="P1" s="135"/>
    </row>
    <row r="2" spans="1:16" ht="15">
      <c r="A2" s="520"/>
      <c r="B2" s="525"/>
      <c r="C2" s="526"/>
      <c r="D2" s="526"/>
      <c r="E2" s="526"/>
      <c r="F2" s="526"/>
      <c r="G2" s="526"/>
      <c r="H2" s="527"/>
      <c r="I2" s="528" t="s">
        <v>173</v>
      </c>
      <c r="J2" s="529"/>
      <c r="K2" s="529"/>
      <c r="L2" s="530"/>
      <c r="M2" s="533"/>
      <c r="N2" s="534"/>
      <c r="O2" s="135"/>
      <c r="P2" s="135"/>
    </row>
    <row r="3" spans="1:16" ht="15">
      <c r="A3" s="520"/>
      <c r="B3" s="522" t="s">
        <v>174</v>
      </c>
      <c r="C3" s="523"/>
      <c r="D3" s="523"/>
      <c r="E3" s="523"/>
      <c r="F3" s="523"/>
      <c r="G3" s="523"/>
      <c r="H3" s="524"/>
      <c r="I3" s="528" t="s">
        <v>175</v>
      </c>
      <c r="J3" s="529"/>
      <c r="K3" s="529"/>
      <c r="L3" s="530"/>
      <c r="M3" s="533"/>
      <c r="N3" s="534"/>
      <c r="O3" s="135"/>
      <c r="P3" s="135"/>
    </row>
    <row r="4" spans="1:16" ht="15">
      <c r="A4" s="521"/>
      <c r="B4" s="525"/>
      <c r="C4" s="526"/>
      <c r="D4" s="526"/>
      <c r="E4" s="526"/>
      <c r="F4" s="526"/>
      <c r="G4" s="526"/>
      <c r="H4" s="527"/>
      <c r="I4" s="528" t="s">
        <v>176</v>
      </c>
      <c r="J4" s="529"/>
      <c r="K4" s="529"/>
      <c r="L4" s="530"/>
      <c r="M4" s="535"/>
      <c r="N4" s="536"/>
      <c r="O4" s="135"/>
      <c r="P4" s="135"/>
    </row>
    <row r="5" spans="1:16">
      <c r="A5" s="537"/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135"/>
      <c r="P5" s="135"/>
    </row>
    <row r="6" spans="1:16" ht="36.75" customHeight="1">
      <c r="A6" s="528" t="s">
        <v>230</v>
      </c>
      <c r="B6" s="529"/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29"/>
      <c r="N6" s="530"/>
      <c r="O6" s="135"/>
      <c r="P6" s="135"/>
    </row>
    <row r="7" spans="1:16" ht="40.5" customHeight="1">
      <c r="A7" s="138" t="s">
        <v>334</v>
      </c>
      <c r="B7" s="538" t="s">
        <v>324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135"/>
      <c r="P7" s="135"/>
    </row>
    <row r="8" spans="1:16" ht="33" customHeight="1">
      <c r="A8" s="139" t="s">
        <v>32</v>
      </c>
      <c r="B8" s="539" t="s">
        <v>38</v>
      </c>
      <c r="C8" s="540"/>
      <c r="D8" s="540"/>
      <c r="E8" s="540"/>
      <c r="F8" s="541"/>
      <c r="G8" s="542" t="s">
        <v>231</v>
      </c>
      <c r="H8" s="543"/>
      <c r="I8" s="544"/>
      <c r="J8" s="545" t="s">
        <v>31</v>
      </c>
      <c r="K8" s="546"/>
      <c r="L8" s="546"/>
      <c r="M8" s="546"/>
      <c r="N8" s="547"/>
      <c r="O8" s="135"/>
      <c r="P8" s="135"/>
    </row>
    <row r="9" spans="1:16" ht="51.75" customHeight="1">
      <c r="A9" s="140" t="s">
        <v>30</v>
      </c>
      <c r="B9" s="540" t="s">
        <v>39</v>
      </c>
      <c r="C9" s="540"/>
      <c r="D9" s="540"/>
      <c r="E9" s="540"/>
      <c r="F9" s="541"/>
      <c r="G9" s="450"/>
      <c r="H9" s="451"/>
      <c r="I9" s="452"/>
      <c r="J9" s="141" t="s">
        <v>29</v>
      </c>
      <c r="K9" s="548" t="s">
        <v>28</v>
      </c>
      <c r="L9" s="548"/>
      <c r="M9" s="548"/>
      <c r="N9" s="141" t="s">
        <v>27</v>
      </c>
      <c r="O9" s="274"/>
      <c r="P9" s="135"/>
    </row>
    <row r="10" spans="1:16" ht="15">
      <c r="A10" s="142" t="s">
        <v>26</v>
      </c>
      <c r="B10" s="500" t="s">
        <v>40</v>
      </c>
      <c r="C10" s="501"/>
      <c r="D10" s="501"/>
      <c r="E10" s="501"/>
      <c r="F10" s="502"/>
      <c r="G10" s="450"/>
      <c r="H10" s="451"/>
      <c r="I10" s="452"/>
      <c r="J10" s="20"/>
      <c r="K10" s="549"/>
      <c r="L10" s="550"/>
      <c r="M10" s="551"/>
      <c r="N10" s="143"/>
      <c r="O10" s="135"/>
      <c r="P10" s="135"/>
    </row>
    <row r="11" spans="1:16" ht="49.5" customHeight="1">
      <c r="A11" s="142" t="s">
        <v>25</v>
      </c>
      <c r="B11" s="500" t="s">
        <v>37</v>
      </c>
      <c r="C11" s="501"/>
      <c r="D11" s="501"/>
      <c r="E11" s="501"/>
      <c r="F11" s="502"/>
      <c r="G11" s="450"/>
      <c r="H11" s="451"/>
      <c r="I11" s="452"/>
      <c r="J11" s="144"/>
      <c r="K11" s="503"/>
      <c r="L11" s="504"/>
      <c r="M11" s="505"/>
      <c r="N11" s="145"/>
      <c r="O11" s="135"/>
      <c r="P11" s="135"/>
    </row>
    <row r="12" spans="1:16" ht="39" customHeight="1">
      <c r="A12" s="146" t="s">
        <v>24</v>
      </c>
      <c r="B12" s="506">
        <v>2020730010042</v>
      </c>
      <c r="C12" s="507"/>
      <c r="D12" s="507"/>
      <c r="E12" s="507"/>
      <c r="F12" s="508"/>
      <c r="G12" s="450"/>
      <c r="H12" s="451"/>
      <c r="I12" s="452"/>
      <c r="J12" s="147"/>
      <c r="K12" s="509"/>
      <c r="L12" s="510"/>
      <c r="M12" s="511"/>
      <c r="N12" s="145"/>
      <c r="O12" s="135"/>
      <c r="P12" s="135"/>
    </row>
    <row r="13" spans="1:16" ht="46.5" customHeight="1">
      <c r="A13" s="419" t="s">
        <v>252</v>
      </c>
      <c r="B13" s="420"/>
      <c r="C13" s="420"/>
      <c r="D13" s="420"/>
      <c r="E13" s="420"/>
      <c r="F13" s="421"/>
      <c r="G13" s="453"/>
      <c r="H13" s="454"/>
      <c r="I13" s="455"/>
      <c r="J13" s="144"/>
      <c r="K13" s="509"/>
      <c r="L13" s="510"/>
      <c r="M13" s="511"/>
      <c r="N13" s="21"/>
      <c r="O13" s="135"/>
      <c r="P13" s="135"/>
    </row>
    <row r="14" spans="1:16" ht="15">
      <c r="A14" s="499" t="s">
        <v>23</v>
      </c>
      <c r="B14" s="512" t="s">
        <v>232</v>
      </c>
      <c r="C14" s="449" t="s">
        <v>22</v>
      </c>
      <c r="D14" s="497" t="s">
        <v>21</v>
      </c>
      <c r="E14" s="513" t="s">
        <v>98</v>
      </c>
      <c r="F14" s="496" t="s">
        <v>99</v>
      </c>
      <c r="G14" s="456"/>
      <c r="H14" s="456"/>
      <c r="I14" s="457"/>
      <c r="J14" s="497" t="s">
        <v>20</v>
      </c>
      <c r="K14" s="497"/>
      <c r="L14" s="498" t="s">
        <v>19</v>
      </c>
      <c r="M14" s="498"/>
      <c r="N14" s="498"/>
      <c r="O14" s="135"/>
      <c r="P14" s="135"/>
    </row>
    <row r="15" spans="1:16">
      <c r="A15" s="499"/>
      <c r="B15" s="497"/>
      <c r="C15" s="449"/>
      <c r="D15" s="497"/>
      <c r="E15" s="513"/>
      <c r="F15" s="458"/>
      <c r="G15" s="459"/>
      <c r="H15" s="459"/>
      <c r="I15" s="460"/>
      <c r="J15" s="497"/>
      <c r="K15" s="497"/>
      <c r="L15" s="497" t="s">
        <v>18</v>
      </c>
      <c r="M15" s="497" t="s">
        <v>17</v>
      </c>
      <c r="N15" s="499" t="s">
        <v>16</v>
      </c>
      <c r="O15" s="499" t="s">
        <v>343</v>
      </c>
      <c r="P15" s="135"/>
    </row>
    <row r="16" spans="1:16" ht="45">
      <c r="A16" s="499"/>
      <c r="B16" s="497"/>
      <c r="C16" s="449"/>
      <c r="D16" s="497"/>
      <c r="E16" s="513"/>
      <c r="F16" s="150" t="s">
        <v>15</v>
      </c>
      <c r="G16" s="148" t="s">
        <v>14</v>
      </c>
      <c r="H16" s="148" t="s">
        <v>13</v>
      </c>
      <c r="I16" s="151" t="s">
        <v>90</v>
      </c>
      <c r="J16" s="148" t="s">
        <v>12</v>
      </c>
      <c r="K16" s="149" t="s">
        <v>11</v>
      </c>
      <c r="L16" s="497"/>
      <c r="M16" s="497"/>
      <c r="N16" s="499"/>
      <c r="O16" s="499"/>
      <c r="P16" s="135"/>
    </row>
    <row r="17" spans="1:29" ht="15">
      <c r="A17" s="490" t="s">
        <v>295</v>
      </c>
      <c r="B17" s="148" t="s">
        <v>3</v>
      </c>
      <c r="C17" s="490" t="s">
        <v>148</v>
      </c>
      <c r="D17" s="152">
        <v>20</v>
      </c>
      <c r="E17" s="153">
        <f>+F17</f>
        <v>1210000</v>
      </c>
      <c r="F17" s="153">
        <v>1210000</v>
      </c>
      <c r="G17" s="154">
        <v>0</v>
      </c>
      <c r="H17" s="154">
        <v>0</v>
      </c>
      <c r="I17" s="154">
        <v>0</v>
      </c>
      <c r="J17" s="418">
        <v>45292</v>
      </c>
      <c r="K17" s="418">
        <v>45657</v>
      </c>
      <c r="L17" s="488">
        <f>D18/D17</f>
        <v>0</v>
      </c>
      <c r="M17" s="488">
        <f>E18/E17</f>
        <v>0</v>
      </c>
      <c r="N17" s="488" t="e">
        <f>L17*L17/M17</f>
        <v>#DIV/0!</v>
      </c>
      <c r="O17" s="514"/>
      <c r="P17" s="135"/>
    </row>
    <row r="18" spans="1:29" ht="15">
      <c r="A18" s="490"/>
      <c r="B18" s="148" t="s">
        <v>2</v>
      </c>
      <c r="C18" s="490"/>
      <c r="D18" s="152"/>
      <c r="E18" s="153">
        <v>0</v>
      </c>
      <c r="F18" s="153">
        <v>0</v>
      </c>
      <c r="G18" s="154">
        <v>0</v>
      </c>
      <c r="H18" s="154">
        <v>0</v>
      </c>
      <c r="I18" s="154">
        <v>0</v>
      </c>
      <c r="J18" s="418"/>
      <c r="K18" s="418"/>
      <c r="L18" s="489"/>
      <c r="M18" s="489"/>
      <c r="N18" s="489"/>
      <c r="O18" s="514"/>
      <c r="P18" s="135"/>
    </row>
    <row r="19" spans="1:29" ht="36.75" customHeight="1">
      <c r="A19" s="495" t="s">
        <v>315</v>
      </c>
      <c r="B19" s="148" t="s">
        <v>3</v>
      </c>
      <c r="C19" s="486" t="s">
        <v>149</v>
      </c>
      <c r="D19" s="155">
        <v>1</v>
      </c>
      <c r="E19" s="153">
        <f>+F19</f>
        <v>140000000</v>
      </c>
      <c r="F19" s="153">
        <v>140000000</v>
      </c>
      <c r="G19" s="154">
        <v>0</v>
      </c>
      <c r="H19" s="154">
        <v>0</v>
      </c>
      <c r="I19" s="154">
        <v>0</v>
      </c>
      <c r="J19" s="418">
        <v>45292</v>
      </c>
      <c r="K19" s="418">
        <f>+K17</f>
        <v>45657</v>
      </c>
      <c r="L19" s="488">
        <f t="shared" ref="L19:M19" si="0">D20/D19</f>
        <v>0</v>
      </c>
      <c r="M19" s="488">
        <f t="shared" si="0"/>
        <v>0</v>
      </c>
      <c r="N19" s="488" t="e">
        <f t="shared" ref="N19" si="1">L19*L19/M19</f>
        <v>#DIV/0!</v>
      </c>
      <c r="O19" s="275"/>
      <c r="P19" s="135"/>
    </row>
    <row r="20" spans="1:29" ht="15">
      <c r="A20" s="495"/>
      <c r="B20" s="148" t="s">
        <v>2</v>
      </c>
      <c r="C20" s="487"/>
      <c r="D20" s="152"/>
      <c r="E20" s="153"/>
      <c r="F20" s="153"/>
      <c r="G20" s="154">
        <v>0</v>
      </c>
      <c r="H20" s="154">
        <v>0</v>
      </c>
      <c r="I20" s="154">
        <v>0</v>
      </c>
      <c r="J20" s="418"/>
      <c r="K20" s="418"/>
      <c r="L20" s="489"/>
      <c r="M20" s="489"/>
      <c r="N20" s="489"/>
      <c r="O20" s="275"/>
      <c r="P20" s="135"/>
    </row>
    <row r="21" spans="1:29" ht="28.5" customHeight="1">
      <c r="A21" s="493" t="s">
        <v>299</v>
      </c>
      <c r="B21" s="148" t="s">
        <v>3</v>
      </c>
      <c r="C21" s="486" t="s">
        <v>253</v>
      </c>
      <c r="D21" s="152">
        <v>16</v>
      </c>
      <c r="E21" s="153">
        <f>+F21</f>
        <v>210000000</v>
      </c>
      <c r="F21" s="156">
        <v>210000000</v>
      </c>
      <c r="G21" s="154">
        <v>0</v>
      </c>
      <c r="H21" s="154">
        <v>0</v>
      </c>
      <c r="I21" s="154">
        <v>0</v>
      </c>
      <c r="J21" s="418">
        <v>45292</v>
      </c>
      <c r="K21" s="418">
        <f t="shared" ref="K21" si="2">+K19</f>
        <v>45657</v>
      </c>
      <c r="L21" s="488">
        <f t="shared" ref="L21:M21" si="3">D22/D21</f>
        <v>0</v>
      </c>
      <c r="M21" s="488">
        <f t="shared" si="3"/>
        <v>0</v>
      </c>
      <c r="N21" s="488" t="e">
        <f t="shared" ref="N21" si="4">L21*L21/M21</f>
        <v>#DIV/0!</v>
      </c>
      <c r="O21" s="275"/>
      <c r="P21" s="135"/>
    </row>
    <row r="22" spans="1:29" ht="15">
      <c r="A22" s="494"/>
      <c r="B22" s="148" t="s">
        <v>2</v>
      </c>
      <c r="C22" s="487"/>
      <c r="D22" s="152"/>
      <c r="E22" s="153"/>
      <c r="F22" s="153"/>
      <c r="G22" s="154">
        <v>0</v>
      </c>
      <c r="H22" s="154">
        <v>0</v>
      </c>
      <c r="I22" s="154">
        <v>0</v>
      </c>
      <c r="J22" s="418"/>
      <c r="K22" s="418"/>
      <c r="L22" s="489"/>
      <c r="M22" s="489"/>
      <c r="N22" s="489"/>
      <c r="O22" s="275"/>
      <c r="P22" s="135"/>
    </row>
    <row r="23" spans="1:29" ht="15">
      <c r="A23" s="491" t="s">
        <v>300</v>
      </c>
      <c r="B23" s="148" t="s">
        <v>3</v>
      </c>
      <c r="C23" s="486" t="s">
        <v>254</v>
      </c>
      <c r="D23" s="152">
        <v>1</v>
      </c>
      <c r="E23" s="153">
        <f>+F23</f>
        <v>150000000</v>
      </c>
      <c r="F23" s="156">
        <v>150000000</v>
      </c>
      <c r="G23" s="154">
        <v>0</v>
      </c>
      <c r="H23" s="154">
        <v>0</v>
      </c>
      <c r="I23" s="154">
        <v>0</v>
      </c>
      <c r="J23" s="418">
        <v>45292</v>
      </c>
      <c r="K23" s="418">
        <f t="shared" ref="K23" si="5">+K21</f>
        <v>45657</v>
      </c>
      <c r="L23" s="488">
        <f t="shared" ref="L23:M23" si="6">D24/D23</f>
        <v>0</v>
      </c>
      <c r="M23" s="488">
        <f t="shared" si="6"/>
        <v>0</v>
      </c>
      <c r="N23" s="488" t="e">
        <f t="shared" ref="N23" si="7">L23*L23/M23</f>
        <v>#DIV/0!</v>
      </c>
      <c r="O23" s="275"/>
      <c r="P23" s="135"/>
    </row>
    <row r="24" spans="1:29" ht="15">
      <c r="A24" s="492"/>
      <c r="B24" s="157" t="s">
        <v>2</v>
      </c>
      <c r="C24" s="487"/>
      <c r="D24" s="152"/>
      <c r="E24" s="153"/>
      <c r="F24" s="153"/>
      <c r="G24" s="154">
        <v>0</v>
      </c>
      <c r="H24" s="154">
        <v>0</v>
      </c>
      <c r="I24" s="154">
        <v>0</v>
      </c>
      <c r="J24" s="418"/>
      <c r="K24" s="418"/>
      <c r="L24" s="489"/>
      <c r="M24" s="489"/>
      <c r="N24" s="489"/>
      <c r="O24" s="275"/>
      <c r="P24" s="135"/>
    </row>
    <row r="25" spans="1:29" ht="15">
      <c r="A25" s="490" t="s">
        <v>301</v>
      </c>
      <c r="B25" s="148" t="s">
        <v>3</v>
      </c>
      <c r="C25" s="486" t="s">
        <v>255</v>
      </c>
      <c r="D25" s="152">
        <v>1</v>
      </c>
      <c r="E25" s="153">
        <f>+F25</f>
        <v>80000000</v>
      </c>
      <c r="F25" s="153">
        <v>80000000</v>
      </c>
      <c r="G25" s="154">
        <v>0</v>
      </c>
      <c r="H25" s="154">
        <v>0</v>
      </c>
      <c r="I25" s="154">
        <v>0</v>
      </c>
      <c r="J25" s="418">
        <v>45292</v>
      </c>
      <c r="K25" s="418">
        <f t="shared" ref="K25" si="8">+K23</f>
        <v>45657</v>
      </c>
      <c r="L25" s="488">
        <f t="shared" ref="L25:M25" si="9">D26/D25</f>
        <v>0</v>
      </c>
      <c r="M25" s="488">
        <f t="shared" si="9"/>
        <v>0</v>
      </c>
      <c r="N25" s="488" t="e">
        <f>L25*L25/M25</f>
        <v>#DIV/0!</v>
      </c>
      <c r="O25" s="275"/>
      <c r="P25" s="135"/>
    </row>
    <row r="26" spans="1:29" ht="15">
      <c r="A26" s="490"/>
      <c r="B26" s="148" t="s">
        <v>2</v>
      </c>
      <c r="C26" s="487"/>
      <c r="D26" s="152"/>
      <c r="E26" s="153"/>
      <c r="F26" s="153"/>
      <c r="G26" s="154">
        <v>0</v>
      </c>
      <c r="H26" s="154">
        <v>0</v>
      </c>
      <c r="I26" s="154">
        <v>0</v>
      </c>
      <c r="J26" s="418"/>
      <c r="K26" s="418"/>
      <c r="L26" s="489"/>
      <c r="M26" s="489"/>
      <c r="N26" s="489"/>
      <c r="O26" s="275"/>
      <c r="P26" s="135"/>
    </row>
    <row r="27" spans="1:29" ht="15">
      <c r="A27" s="491" t="s">
        <v>296</v>
      </c>
      <c r="B27" s="148" t="s">
        <v>3</v>
      </c>
      <c r="C27" s="486" t="s">
        <v>256</v>
      </c>
      <c r="D27" s="152">
        <v>7333</v>
      </c>
      <c r="E27" s="153">
        <f>+F27</f>
        <v>80000000</v>
      </c>
      <c r="F27" s="153">
        <v>80000000</v>
      </c>
      <c r="G27" s="154">
        <v>0</v>
      </c>
      <c r="H27" s="154">
        <v>0</v>
      </c>
      <c r="I27" s="154">
        <v>0</v>
      </c>
      <c r="J27" s="418">
        <v>45292</v>
      </c>
      <c r="K27" s="418">
        <f t="shared" ref="K27" si="10">+K25</f>
        <v>45657</v>
      </c>
      <c r="L27" s="488">
        <f t="shared" ref="L27:M27" si="11">D28/D27</f>
        <v>0</v>
      </c>
      <c r="M27" s="488">
        <f t="shared" si="11"/>
        <v>0</v>
      </c>
      <c r="N27" s="488" t="e">
        <f t="shared" ref="N27" si="12">L27*L27/M27</f>
        <v>#DIV/0!</v>
      </c>
      <c r="O27" s="515"/>
      <c r="P27" s="135"/>
    </row>
    <row r="28" spans="1:29" ht="15">
      <c r="A28" s="491"/>
      <c r="B28" s="148" t="s">
        <v>2</v>
      </c>
      <c r="C28" s="487"/>
      <c r="D28" s="158"/>
      <c r="E28" s="153"/>
      <c r="F28" s="153"/>
      <c r="G28" s="154">
        <v>0</v>
      </c>
      <c r="H28" s="154">
        <v>0</v>
      </c>
      <c r="I28" s="154">
        <v>0</v>
      </c>
      <c r="J28" s="418"/>
      <c r="K28" s="418"/>
      <c r="L28" s="489"/>
      <c r="M28" s="489"/>
      <c r="N28" s="489"/>
      <c r="O28" s="51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</row>
    <row r="29" spans="1:29" ht="15">
      <c r="A29" s="431" t="s">
        <v>297</v>
      </c>
      <c r="B29" s="148" t="s">
        <v>3</v>
      </c>
      <c r="C29" s="486" t="s">
        <v>257</v>
      </c>
      <c r="D29" s="152">
        <v>50</v>
      </c>
      <c r="E29" s="153">
        <f>+F29</f>
        <v>54160000</v>
      </c>
      <c r="F29" s="156">
        <v>54160000</v>
      </c>
      <c r="G29" s="154">
        <v>0</v>
      </c>
      <c r="H29" s="154">
        <v>0</v>
      </c>
      <c r="I29" s="154">
        <v>0</v>
      </c>
      <c r="J29" s="418">
        <v>45292</v>
      </c>
      <c r="K29" s="418">
        <f t="shared" ref="K29:K31" si="13">+K27</f>
        <v>45657</v>
      </c>
      <c r="L29" s="488">
        <f t="shared" ref="L29:M29" si="14">D30/D29</f>
        <v>0</v>
      </c>
      <c r="M29" s="488">
        <f t="shared" si="14"/>
        <v>0</v>
      </c>
      <c r="N29" s="488" t="e">
        <f t="shared" ref="N29" si="15">L29*L29/M29</f>
        <v>#DIV/0!</v>
      </c>
      <c r="O29" s="516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1:29" ht="15">
      <c r="A30" s="434"/>
      <c r="B30" s="148" t="s">
        <v>2</v>
      </c>
      <c r="C30" s="487"/>
      <c r="D30" s="152"/>
      <c r="E30" s="153"/>
      <c r="F30" s="153"/>
      <c r="G30" s="154">
        <v>0</v>
      </c>
      <c r="H30" s="154">
        <v>0</v>
      </c>
      <c r="I30" s="154">
        <v>0</v>
      </c>
      <c r="J30" s="418"/>
      <c r="K30" s="418"/>
      <c r="L30" s="489"/>
      <c r="M30" s="489"/>
      <c r="N30" s="489"/>
      <c r="O30" s="516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</row>
    <row r="31" spans="1:29" ht="15">
      <c r="A31" s="486" t="s">
        <v>325</v>
      </c>
      <c r="B31" s="148" t="s">
        <v>3</v>
      </c>
      <c r="C31" s="486" t="s">
        <v>103</v>
      </c>
      <c r="D31" s="152">
        <v>1</v>
      </c>
      <c r="E31" s="153">
        <f>+F31</f>
        <v>1210000</v>
      </c>
      <c r="F31" s="153">
        <v>1210000</v>
      </c>
      <c r="G31" s="154"/>
      <c r="H31" s="154"/>
      <c r="I31" s="154"/>
      <c r="J31" s="418">
        <v>45292</v>
      </c>
      <c r="K31" s="418">
        <f t="shared" si="13"/>
        <v>45657</v>
      </c>
      <c r="L31" s="159"/>
      <c r="M31" s="159"/>
      <c r="N31" s="159"/>
      <c r="O31" s="276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1:29" ht="15">
      <c r="A32" s="487"/>
      <c r="B32" s="148" t="s">
        <v>2</v>
      </c>
      <c r="C32" s="487"/>
      <c r="D32" s="152"/>
      <c r="E32" s="153"/>
      <c r="F32" s="153"/>
      <c r="G32" s="154"/>
      <c r="H32" s="154"/>
      <c r="I32" s="154"/>
      <c r="J32" s="418"/>
      <c r="K32" s="418"/>
      <c r="L32" s="159"/>
      <c r="M32" s="159"/>
      <c r="N32" s="159"/>
      <c r="O32" s="276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</row>
    <row r="33" spans="1:70" ht="15">
      <c r="A33" s="486" t="s">
        <v>298</v>
      </c>
      <c r="B33" s="148" t="s">
        <v>3</v>
      </c>
      <c r="C33" s="490" t="s">
        <v>150</v>
      </c>
      <c r="D33" s="152">
        <v>1</v>
      </c>
      <c r="E33" s="153">
        <f>+F33</f>
        <v>151210000</v>
      </c>
      <c r="F33" s="153">
        <f>150000000+1210000</f>
        <v>151210000</v>
      </c>
      <c r="G33" s="154">
        <v>0</v>
      </c>
      <c r="H33" s="154">
        <v>0</v>
      </c>
      <c r="I33" s="154">
        <v>0</v>
      </c>
      <c r="J33" s="418">
        <f>+J29</f>
        <v>45292</v>
      </c>
      <c r="K33" s="418">
        <f>+K29</f>
        <v>45657</v>
      </c>
      <c r="L33" s="488">
        <f t="shared" ref="L33:M35" si="16">D34/D33</f>
        <v>0</v>
      </c>
      <c r="M33" s="488">
        <f t="shared" si="16"/>
        <v>0</v>
      </c>
      <c r="N33" s="488" t="e">
        <f t="shared" ref="N33" si="17">L33*L33/M33</f>
        <v>#DIV/0!</v>
      </c>
      <c r="O33" s="517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</row>
    <row r="34" spans="1:70" ht="15">
      <c r="A34" s="487"/>
      <c r="B34" s="148" t="s">
        <v>2</v>
      </c>
      <c r="C34" s="490"/>
      <c r="D34" s="152"/>
      <c r="E34" s="153">
        <f t="shared" ref="E34" si="18">F34+G34+H34+I34</f>
        <v>0</v>
      </c>
      <c r="F34" s="153">
        <v>0</v>
      </c>
      <c r="G34" s="154">
        <v>0</v>
      </c>
      <c r="H34" s="154">
        <v>0</v>
      </c>
      <c r="I34" s="154">
        <v>0</v>
      </c>
      <c r="J34" s="418"/>
      <c r="K34" s="418"/>
      <c r="L34" s="489"/>
      <c r="M34" s="489"/>
      <c r="N34" s="489"/>
      <c r="O34" s="517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</row>
    <row r="35" spans="1:70" ht="15">
      <c r="A35" s="486" t="s">
        <v>302</v>
      </c>
      <c r="B35" s="148" t="s">
        <v>3</v>
      </c>
      <c r="C35" s="486" t="s">
        <v>101</v>
      </c>
      <c r="D35" s="152">
        <v>1</v>
      </c>
      <c r="E35" s="153">
        <f>+F35</f>
        <v>58210000</v>
      </c>
      <c r="F35" s="153">
        <v>58210000</v>
      </c>
      <c r="G35" s="154">
        <v>0</v>
      </c>
      <c r="H35" s="154">
        <v>0</v>
      </c>
      <c r="I35" s="154">
        <v>0</v>
      </c>
      <c r="J35" s="418">
        <f>+J33</f>
        <v>45292</v>
      </c>
      <c r="K35" s="418">
        <f>+K33</f>
        <v>45657</v>
      </c>
      <c r="L35" s="488">
        <f t="shared" si="16"/>
        <v>0</v>
      </c>
      <c r="M35" s="488">
        <f t="shared" si="16"/>
        <v>0</v>
      </c>
      <c r="N35" s="488" t="e">
        <f t="shared" ref="N35" si="19">L35*L35/M35</f>
        <v>#DIV/0!</v>
      </c>
      <c r="O35" s="518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</row>
    <row r="36" spans="1:70" ht="15">
      <c r="A36" s="487"/>
      <c r="B36" s="148" t="s">
        <v>2</v>
      </c>
      <c r="C36" s="487"/>
      <c r="D36" s="152"/>
      <c r="E36" s="153"/>
      <c r="F36" s="153"/>
      <c r="G36" s="154">
        <v>0</v>
      </c>
      <c r="H36" s="154">
        <v>0</v>
      </c>
      <c r="I36" s="154">
        <v>0</v>
      </c>
      <c r="J36" s="418"/>
      <c r="K36" s="418"/>
      <c r="L36" s="489"/>
      <c r="M36" s="489"/>
      <c r="N36" s="489"/>
      <c r="O36" s="518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</row>
    <row r="37" spans="1:70" ht="15">
      <c r="A37" s="479" t="s">
        <v>10</v>
      </c>
      <c r="B37" s="148" t="s">
        <v>3</v>
      </c>
      <c r="C37" s="486"/>
      <c r="D37" s="152"/>
      <c r="E37" s="160">
        <f>+E35+E31+E29+E27+E25+E23+E21+E19+E17+E33</f>
        <v>926000000</v>
      </c>
      <c r="F37" s="160">
        <f>+F35+F31+F29+F27+F25+F23+F21+F19+F17+F33</f>
        <v>926000000</v>
      </c>
      <c r="G37" s="154">
        <v>0</v>
      </c>
      <c r="H37" s="154">
        <v>0</v>
      </c>
      <c r="I37" s="161">
        <f>I35+I33+I29+I27+I25+I23+I21+I19+I17</f>
        <v>0</v>
      </c>
      <c r="J37" s="418">
        <f t="shared" ref="J37" si="20">+J33</f>
        <v>45292</v>
      </c>
      <c r="K37" s="418">
        <f>+K33</f>
        <v>45657</v>
      </c>
      <c r="L37" s="488" t="e">
        <f t="shared" ref="L37" si="21">D38/D37</f>
        <v>#DIV/0!</v>
      </c>
      <c r="M37" s="488">
        <f t="shared" ref="M37" si="22">E38/E37</f>
        <v>0</v>
      </c>
      <c r="N37" s="488" t="e">
        <f t="shared" ref="N37" si="23">L37*L37/M37</f>
        <v>#DIV/0!</v>
      </c>
      <c r="O37" s="27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</row>
    <row r="38" spans="1:70" ht="15">
      <c r="A38" s="479"/>
      <c r="B38" s="148" t="s">
        <v>2</v>
      </c>
      <c r="C38" s="487"/>
      <c r="D38" s="152"/>
      <c r="E38" s="162"/>
      <c r="F38" s="163"/>
      <c r="G38" s="164"/>
      <c r="H38" s="165"/>
      <c r="I38" s="161">
        <f>I36+I34+I30+I28+I26+I24+I22+I20+I18</f>
        <v>0</v>
      </c>
      <c r="J38" s="418"/>
      <c r="K38" s="418"/>
      <c r="L38" s="489"/>
      <c r="M38" s="489"/>
      <c r="N38" s="489"/>
      <c r="O38" s="27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</row>
    <row r="39" spans="1:70">
      <c r="A39" s="11"/>
      <c r="B39" s="136"/>
      <c r="C39" s="166"/>
      <c r="D39" s="11"/>
      <c r="E39" s="167"/>
      <c r="F39" s="168"/>
      <c r="G39" s="169"/>
      <c r="H39" s="170"/>
      <c r="I39" s="170"/>
      <c r="J39" s="171"/>
      <c r="K39" s="171"/>
      <c r="L39" s="172"/>
      <c r="M39" s="173"/>
      <c r="N39" s="174"/>
      <c r="O39" s="27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</row>
    <row r="40" spans="1:70" ht="15">
      <c r="A40" s="175" t="s">
        <v>9</v>
      </c>
      <c r="B40" s="479" t="s">
        <v>8</v>
      </c>
      <c r="C40" s="480"/>
      <c r="D40" s="481"/>
      <c r="E40" s="482" t="s">
        <v>7</v>
      </c>
      <c r="F40" s="483"/>
      <c r="G40" s="483"/>
      <c r="H40" s="483"/>
      <c r="I40" s="176"/>
      <c r="J40" s="484" t="s">
        <v>6</v>
      </c>
      <c r="K40" s="485"/>
      <c r="L40" s="485"/>
      <c r="M40" s="485"/>
      <c r="N40" s="485"/>
      <c r="O40" s="27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</row>
    <row r="41" spans="1:70" ht="15">
      <c r="A41" s="461" t="s">
        <v>233</v>
      </c>
      <c r="B41" s="450" t="s">
        <v>234</v>
      </c>
      <c r="C41" s="451"/>
      <c r="D41" s="452"/>
      <c r="E41" s="461" t="s">
        <v>235</v>
      </c>
      <c r="F41" s="462"/>
      <c r="G41" s="463"/>
      <c r="H41" s="177" t="s">
        <v>3</v>
      </c>
      <c r="I41" s="178">
        <v>20</v>
      </c>
      <c r="J41" s="470" t="s">
        <v>274</v>
      </c>
      <c r="K41" s="471"/>
      <c r="L41" s="471"/>
      <c r="M41" s="471"/>
      <c r="N41" s="472"/>
      <c r="O41" s="27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</row>
    <row r="42" spans="1:70" ht="15">
      <c r="A42" s="458"/>
      <c r="B42" s="453"/>
      <c r="C42" s="454"/>
      <c r="D42" s="455"/>
      <c r="E42" s="458"/>
      <c r="F42" s="459"/>
      <c r="G42" s="460"/>
      <c r="H42" s="148" t="s">
        <v>2</v>
      </c>
      <c r="I42" s="179"/>
      <c r="J42" s="473"/>
      <c r="K42" s="474"/>
      <c r="L42" s="474"/>
      <c r="M42" s="474"/>
      <c r="N42" s="475"/>
      <c r="O42" s="27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</row>
    <row r="43" spans="1:70" ht="15">
      <c r="A43" s="449" t="s">
        <v>236</v>
      </c>
      <c r="B43" s="450" t="s">
        <v>237</v>
      </c>
      <c r="C43" s="451"/>
      <c r="D43" s="452"/>
      <c r="E43" s="443" t="s">
        <v>41</v>
      </c>
      <c r="F43" s="444"/>
      <c r="G43" s="445"/>
      <c r="H43" s="148" t="s">
        <v>3</v>
      </c>
      <c r="I43" s="179">
        <v>1</v>
      </c>
      <c r="J43" s="473"/>
      <c r="K43" s="474"/>
      <c r="L43" s="474"/>
      <c r="M43" s="474"/>
      <c r="N43" s="475"/>
      <c r="O43" s="27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</row>
    <row r="44" spans="1:70" ht="15">
      <c r="A44" s="449"/>
      <c r="B44" s="453"/>
      <c r="C44" s="454"/>
      <c r="D44" s="455"/>
      <c r="E44" s="446"/>
      <c r="F44" s="447"/>
      <c r="G44" s="448"/>
      <c r="H44" s="148" t="s">
        <v>2</v>
      </c>
      <c r="I44" s="179"/>
      <c r="J44" s="473"/>
      <c r="K44" s="474"/>
      <c r="L44" s="474"/>
      <c r="M44" s="474"/>
      <c r="N44" s="475"/>
      <c r="O44" s="27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</row>
    <row r="45" spans="1:70" ht="15">
      <c r="A45" s="449" t="s">
        <v>238</v>
      </c>
      <c r="B45" s="461" t="s">
        <v>239</v>
      </c>
      <c r="C45" s="462"/>
      <c r="D45" s="463"/>
      <c r="E45" s="464" t="s">
        <v>42</v>
      </c>
      <c r="F45" s="465"/>
      <c r="G45" s="466"/>
      <c r="H45" s="148" t="s">
        <v>3</v>
      </c>
      <c r="I45" s="179">
        <v>16</v>
      </c>
      <c r="J45" s="476"/>
      <c r="K45" s="477"/>
      <c r="L45" s="477"/>
      <c r="M45" s="477"/>
      <c r="N45" s="478"/>
      <c r="O45" s="27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</row>
    <row r="46" spans="1:70" ht="42.75" customHeight="1">
      <c r="A46" s="449"/>
      <c r="B46" s="458"/>
      <c r="C46" s="459"/>
      <c r="D46" s="460"/>
      <c r="E46" s="434"/>
      <c r="F46" s="435"/>
      <c r="G46" s="436"/>
      <c r="H46" s="148" t="s">
        <v>2</v>
      </c>
      <c r="I46" s="179"/>
      <c r="J46" s="467" t="s">
        <v>0</v>
      </c>
      <c r="K46" s="468"/>
      <c r="L46" s="468"/>
      <c r="M46" s="468"/>
      <c r="N46" s="469"/>
      <c r="O46" s="27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</row>
    <row r="47" spans="1:70" ht="15">
      <c r="A47" s="449" t="s">
        <v>240</v>
      </c>
      <c r="B47" s="450" t="s">
        <v>241</v>
      </c>
      <c r="C47" s="451"/>
      <c r="D47" s="452"/>
      <c r="E47" s="443" t="s">
        <v>43</v>
      </c>
      <c r="F47" s="444"/>
      <c r="G47" s="445"/>
      <c r="H47" s="148" t="s">
        <v>3</v>
      </c>
      <c r="I47" s="179">
        <v>1</v>
      </c>
      <c r="J47" s="470" t="s">
        <v>336</v>
      </c>
      <c r="K47" s="471"/>
      <c r="L47" s="471"/>
      <c r="M47" s="471"/>
      <c r="N47" s="472"/>
      <c r="O47" s="27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</row>
    <row r="48" spans="1:70" ht="15">
      <c r="A48" s="449"/>
      <c r="B48" s="453"/>
      <c r="C48" s="454"/>
      <c r="D48" s="455"/>
      <c r="E48" s="446"/>
      <c r="F48" s="447"/>
      <c r="G48" s="448"/>
      <c r="H48" s="148" t="s">
        <v>2</v>
      </c>
      <c r="I48" s="179"/>
      <c r="J48" s="473"/>
      <c r="K48" s="474"/>
      <c r="L48" s="474"/>
      <c r="M48" s="474"/>
      <c r="N48" s="475"/>
      <c r="O48" s="27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</row>
    <row r="49" spans="1:70" ht="15">
      <c r="A49" s="449" t="s">
        <v>242</v>
      </c>
      <c r="B49" s="450" t="s">
        <v>243</v>
      </c>
      <c r="C49" s="451"/>
      <c r="D49" s="452"/>
      <c r="E49" s="443" t="s">
        <v>44</v>
      </c>
      <c r="F49" s="444"/>
      <c r="G49" s="445"/>
      <c r="H49" s="148" t="s">
        <v>3</v>
      </c>
      <c r="I49" s="179">
        <v>1</v>
      </c>
      <c r="J49" s="473"/>
      <c r="K49" s="474"/>
      <c r="L49" s="474"/>
      <c r="M49" s="474"/>
      <c r="N49" s="475"/>
      <c r="O49" s="27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</row>
    <row r="50" spans="1:70" ht="15">
      <c r="A50" s="449"/>
      <c r="B50" s="453"/>
      <c r="C50" s="454"/>
      <c r="D50" s="455"/>
      <c r="E50" s="446"/>
      <c r="F50" s="447"/>
      <c r="G50" s="448"/>
      <c r="H50" s="148" t="s">
        <v>2</v>
      </c>
      <c r="I50" s="179"/>
      <c r="J50" s="473"/>
      <c r="K50" s="474"/>
      <c r="L50" s="474"/>
      <c r="M50" s="474"/>
      <c r="N50" s="475"/>
      <c r="O50" s="27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</row>
    <row r="51" spans="1:70" ht="15">
      <c r="A51" s="449" t="s">
        <v>244</v>
      </c>
      <c r="B51" s="450" t="s">
        <v>245</v>
      </c>
      <c r="C51" s="451"/>
      <c r="D51" s="452"/>
      <c r="E51" s="431" t="s">
        <v>102</v>
      </c>
      <c r="F51" s="456"/>
      <c r="G51" s="457"/>
      <c r="H51" s="148" t="s">
        <v>3</v>
      </c>
      <c r="I51" s="179">
        <v>7333</v>
      </c>
      <c r="J51" s="473"/>
      <c r="K51" s="474"/>
      <c r="L51" s="474"/>
      <c r="M51" s="474"/>
      <c r="N51" s="475"/>
      <c r="O51" s="27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</row>
    <row r="52" spans="1:70" ht="32.25" customHeight="1">
      <c r="A52" s="449"/>
      <c r="B52" s="453"/>
      <c r="C52" s="454"/>
      <c r="D52" s="455"/>
      <c r="E52" s="458"/>
      <c r="F52" s="459"/>
      <c r="G52" s="460"/>
      <c r="H52" s="148" t="s">
        <v>2</v>
      </c>
      <c r="I52" s="179"/>
      <c r="J52" s="476"/>
      <c r="K52" s="477"/>
      <c r="L52" s="477"/>
      <c r="M52" s="477"/>
      <c r="N52" s="478"/>
      <c r="O52" s="27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</row>
    <row r="53" spans="1:70" ht="15">
      <c r="A53" s="423" t="s">
        <v>244</v>
      </c>
      <c r="B53" s="425" t="s">
        <v>246</v>
      </c>
      <c r="C53" s="426"/>
      <c r="D53" s="427"/>
      <c r="E53" s="431" t="s">
        <v>45</v>
      </c>
      <c r="F53" s="432"/>
      <c r="G53" s="433"/>
      <c r="H53" s="148" t="s">
        <v>3</v>
      </c>
      <c r="I53" s="179">
        <v>50</v>
      </c>
      <c r="J53" s="422" t="s">
        <v>0</v>
      </c>
      <c r="K53" s="422"/>
      <c r="L53" s="422"/>
      <c r="M53" s="422"/>
      <c r="N53" s="422"/>
      <c r="O53" s="27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</row>
    <row r="54" spans="1:70" ht="15">
      <c r="A54" s="424"/>
      <c r="B54" s="428"/>
      <c r="C54" s="429"/>
      <c r="D54" s="430"/>
      <c r="E54" s="434"/>
      <c r="F54" s="435"/>
      <c r="G54" s="436"/>
      <c r="H54" s="157" t="s">
        <v>2</v>
      </c>
      <c r="I54" s="180"/>
      <c r="J54" s="422"/>
      <c r="K54" s="422"/>
      <c r="L54" s="422"/>
      <c r="M54" s="422"/>
      <c r="N54" s="422"/>
      <c r="O54" s="27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</row>
    <row r="55" spans="1:70" ht="15">
      <c r="A55" s="423" t="s">
        <v>247</v>
      </c>
      <c r="B55" s="425" t="s">
        <v>248</v>
      </c>
      <c r="C55" s="426"/>
      <c r="D55" s="427"/>
      <c r="E55" s="431" t="s">
        <v>103</v>
      </c>
      <c r="F55" s="432"/>
      <c r="G55" s="433"/>
      <c r="H55" s="148" t="s">
        <v>3</v>
      </c>
      <c r="I55" s="180">
        <v>1</v>
      </c>
      <c r="J55" s="422"/>
      <c r="K55" s="422"/>
      <c r="L55" s="422"/>
      <c r="M55" s="422"/>
      <c r="N55" s="422"/>
      <c r="O55" s="27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</row>
    <row r="56" spans="1:70" ht="15">
      <c r="A56" s="424"/>
      <c r="B56" s="428"/>
      <c r="C56" s="429"/>
      <c r="D56" s="430"/>
      <c r="E56" s="434"/>
      <c r="F56" s="435"/>
      <c r="G56" s="436"/>
      <c r="H56" s="157" t="s">
        <v>2</v>
      </c>
      <c r="I56" s="179"/>
      <c r="J56" s="422"/>
      <c r="K56" s="422"/>
      <c r="L56" s="422"/>
      <c r="M56" s="422"/>
      <c r="N56" s="422"/>
      <c r="O56" s="27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</row>
    <row r="57" spans="1:70" ht="15">
      <c r="A57" s="423" t="s">
        <v>247</v>
      </c>
      <c r="B57" s="437" t="s">
        <v>249</v>
      </c>
      <c r="C57" s="438"/>
      <c r="D57" s="439"/>
      <c r="E57" s="431" t="s">
        <v>83</v>
      </c>
      <c r="F57" s="432"/>
      <c r="G57" s="433"/>
      <c r="H57" s="157" t="s">
        <v>3</v>
      </c>
      <c r="I57" s="180">
        <v>1</v>
      </c>
      <c r="J57" s="422"/>
      <c r="K57" s="422"/>
      <c r="L57" s="422"/>
      <c r="M57" s="422"/>
      <c r="N57" s="422"/>
      <c r="O57" s="27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</row>
    <row r="58" spans="1:70" ht="15">
      <c r="A58" s="424"/>
      <c r="B58" s="440"/>
      <c r="C58" s="441"/>
      <c r="D58" s="442"/>
      <c r="E58" s="434"/>
      <c r="F58" s="435"/>
      <c r="G58" s="436"/>
      <c r="H58" s="157" t="s">
        <v>2</v>
      </c>
      <c r="I58" s="180"/>
      <c r="J58" s="422"/>
      <c r="K58" s="422"/>
      <c r="L58" s="422"/>
      <c r="M58" s="422"/>
      <c r="N58" s="422"/>
      <c r="O58" s="27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</row>
    <row r="59" spans="1:70" ht="15">
      <c r="A59" s="423" t="s">
        <v>250</v>
      </c>
      <c r="B59" s="437" t="s">
        <v>251</v>
      </c>
      <c r="C59" s="438"/>
      <c r="D59" s="439"/>
      <c r="E59" s="431" t="s">
        <v>88</v>
      </c>
      <c r="F59" s="432"/>
      <c r="G59" s="433"/>
      <c r="H59" s="157" t="s">
        <v>3</v>
      </c>
      <c r="I59" s="180">
        <v>1</v>
      </c>
      <c r="J59" s="422"/>
      <c r="K59" s="422"/>
      <c r="L59" s="422"/>
      <c r="M59" s="422"/>
      <c r="N59" s="422"/>
      <c r="O59" s="27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</row>
    <row r="60" spans="1:70" ht="15">
      <c r="A60" s="424"/>
      <c r="B60" s="440"/>
      <c r="C60" s="441"/>
      <c r="D60" s="442"/>
      <c r="E60" s="434"/>
      <c r="F60" s="435"/>
      <c r="G60" s="436"/>
      <c r="H60" s="157" t="s">
        <v>2</v>
      </c>
      <c r="I60" s="180"/>
      <c r="J60" s="422"/>
      <c r="K60" s="422"/>
      <c r="L60" s="422"/>
      <c r="M60" s="422"/>
      <c r="N60" s="422"/>
      <c r="O60" s="27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35"/>
      <c r="BP60" s="135"/>
      <c r="BQ60" s="135"/>
      <c r="BR60" s="135"/>
    </row>
    <row r="61" spans="1:70">
      <c r="A61" s="417" t="s">
        <v>104</v>
      </c>
      <c r="B61" s="417"/>
      <c r="C61" s="417"/>
      <c r="D61" s="417"/>
      <c r="E61" s="417"/>
      <c r="F61" s="417"/>
      <c r="G61" s="417"/>
      <c r="H61" s="417"/>
      <c r="I61" s="417"/>
      <c r="J61" s="422"/>
      <c r="K61" s="422"/>
      <c r="L61" s="422"/>
      <c r="M61" s="422"/>
      <c r="N61" s="422"/>
      <c r="O61" s="27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</row>
    <row r="62" spans="1:70">
      <c r="A62" s="417"/>
      <c r="B62" s="417"/>
      <c r="C62" s="417"/>
      <c r="D62" s="417"/>
      <c r="E62" s="417"/>
      <c r="F62" s="417"/>
      <c r="G62" s="417"/>
      <c r="H62" s="417"/>
      <c r="I62" s="417"/>
      <c r="J62" s="422"/>
      <c r="K62" s="422"/>
      <c r="L62" s="422"/>
      <c r="M62" s="422"/>
      <c r="N62" s="422"/>
      <c r="O62" s="27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</row>
    <row r="63" spans="1:70">
      <c r="A63" s="135"/>
      <c r="B63" s="135"/>
      <c r="C63" s="181"/>
      <c r="D63" s="135"/>
      <c r="E63" s="182"/>
      <c r="F63" s="182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</row>
    <row r="64" spans="1:70">
      <c r="A64" s="135"/>
      <c r="B64" s="135"/>
      <c r="C64" s="181"/>
      <c r="D64" s="135"/>
      <c r="E64" s="182"/>
      <c r="F64" s="182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</row>
    <row r="65" spans="1:70" ht="51" customHeight="1">
      <c r="A65" s="135"/>
      <c r="B65" s="135"/>
      <c r="C65" s="181"/>
      <c r="D65" s="135"/>
      <c r="E65" s="182"/>
      <c r="F65" s="183"/>
      <c r="G65" s="184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</row>
    <row r="66" spans="1:70">
      <c r="A66" s="135"/>
      <c r="B66" s="135"/>
      <c r="C66" s="181"/>
      <c r="D66" s="135"/>
      <c r="E66" s="182"/>
      <c r="F66" s="182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</row>
    <row r="67" spans="1:70">
      <c r="A67" s="135"/>
      <c r="B67" s="135"/>
      <c r="C67" s="181"/>
      <c r="D67" s="135"/>
      <c r="E67" s="182"/>
      <c r="F67" s="182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</row>
    <row r="68" spans="1:70">
      <c r="A68" s="135"/>
      <c r="B68" s="135"/>
      <c r="C68" s="181"/>
      <c r="D68" s="135"/>
      <c r="E68" s="182"/>
      <c r="F68" s="182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</row>
    <row r="69" spans="1:70">
      <c r="A69" s="135"/>
      <c r="B69" s="135"/>
      <c r="C69" s="181"/>
      <c r="D69" s="135"/>
      <c r="E69" s="182"/>
      <c r="F69" s="182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</row>
    <row r="70" spans="1:70">
      <c r="A70" s="135"/>
      <c r="B70" s="135"/>
      <c r="C70" s="181"/>
      <c r="D70" s="135"/>
      <c r="E70" s="182"/>
      <c r="F70" s="182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</row>
    <row r="71" spans="1:70">
      <c r="A71" s="135"/>
      <c r="B71" s="135"/>
      <c r="C71" s="181"/>
      <c r="D71" s="135"/>
      <c r="E71" s="182"/>
      <c r="F71" s="182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</row>
    <row r="72" spans="1:70">
      <c r="A72" s="135"/>
      <c r="B72" s="135"/>
      <c r="C72" s="181"/>
      <c r="D72" s="135"/>
      <c r="E72" s="182"/>
      <c r="F72" s="182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</row>
    <row r="73" spans="1:70">
      <c r="A73" s="135"/>
      <c r="B73" s="135"/>
      <c r="C73" s="181"/>
      <c r="D73" s="135"/>
      <c r="E73" s="182"/>
      <c r="F73" s="182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</row>
    <row r="74" spans="1:70">
      <c r="A74" s="135"/>
      <c r="B74" s="135"/>
      <c r="C74" s="181"/>
      <c r="D74" s="135"/>
      <c r="E74" s="182"/>
      <c r="F74" s="182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</row>
    <row r="75" spans="1:70">
      <c r="A75" s="135"/>
      <c r="B75" s="135"/>
      <c r="C75" s="181"/>
      <c r="D75" s="135"/>
      <c r="E75" s="182"/>
      <c r="F75" s="182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</row>
    <row r="76" spans="1:70">
      <c r="A76" s="135"/>
      <c r="B76" s="135"/>
      <c r="C76" s="181"/>
      <c r="D76" s="135"/>
      <c r="E76" s="182"/>
      <c r="F76" s="182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</row>
    <row r="77" spans="1:70">
      <c r="A77" s="135"/>
      <c r="B77" s="135"/>
      <c r="C77" s="181"/>
      <c r="D77" s="135"/>
      <c r="E77" s="182"/>
      <c r="F77" s="182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</row>
    <row r="78" spans="1:70">
      <c r="A78" s="135"/>
      <c r="B78" s="135"/>
      <c r="C78" s="181"/>
      <c r="D78" s="135"/>
      <c r="E78" s="182"/>
      <c r="F78" s="182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</row>
    <row r="79" spans="1:70">
      <c r="A79" s="135"/>
      <c r="B79" s="135"/>
      <c r="C79" s="181"/>
      <c r="D79" s="135"/>
      <c r="E79" s="182"/>
      <c r="F79" s="182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</row>
    <row r="80" spans="1:70">
      <c r="A80" s="135"/>
      <c r="B80" s="135"/>
      <c r="C80" s="181"/>
      <c r="D80" s="135"/>
      <c r="E80" s="182"/>
      <c r="F80" s="182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</row>
    <row r="81" spans="1:63">
      <c r="A81" s="135"/>
      <c r="B81" s="135"/>
      <c r="C81" s="181"/>
      <c r="D81" s="135"/>
      <c r="E81" s="182"/>
      <c r="F81" s="182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  <c r="BI81" s="135"/>
      <c r="BJ81" s="135"/>
      <c r="BK81" s="135"/>
    </row>
    <row r="82" spans="1:63">
      <c r="A82" s="135"/>
      <c r="B82" s="135"/>
      <c r="C82" s="181"/>
      <c r="D82" s="135"/>
      <c r="E82" s="182"/>
      <c r="F82" s="182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5"/>
      <c r="BJ82" s="135"/>
      <c r="BK82" s="135"/>
    </row>
    <row r="83" spans="1:63">
      <c r="A83" s="135"/>
      <c r="B83" s="135"/>
      <c r="C83" s="181"/>
      <c r="D83" s="135"/>
      <c r="E83" s="182"/>
      <c r="F83" s="182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5"/>
      <c r="BJ83" s="135"/>
      <c r="BK83" s="135"/>
    </row>
    <row r="84" spans="1:63">
      <c r="A84" s="135"/>
      <c r="B84" s="135"/>
      <c r="C84" s="181"/>
      <c r="D84" s="135"/>
      <c r="E84" s="182"/>
      <c r="F84" s="182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5"/>
      <c r="BJ84" s="135"/>
      <c r="BK84" s="135"/>
    </row>
    <row r="85" spans="1:63">
      <c r="A85" s="135"/>
      <c r="B85" s="135"/>
      <c r="C85" s="181"/>
      <c r="D85" s="135"/>
      <c r="E85" s="182"/>
      <c r="F85" s="182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</row>
    <row r="86" spans="1:63">
      <c r="A86" s="135"/>
      <c r="B86" s="135"/>
      <c r="C86" s="181"/>
      <c r="D86" s="135"/>
      <c r="E86" s="182"/>
      <c r="F86" s="182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</row>
    <row r="87" spans="1:63">
      <c r="A87" s="135"/>
      <c r="B87" s="135"/>
      <c r="C87" s="181"/>
      <c r="D87" s="135"/>
      <c r="E87" s="182"/>
      <c r="F87" s="182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</row>
    <row r="88" spans="1:63">
      <c r="A88" s="135"/>
      <c r="B88" s="135"/>
      <c r="C88" s="181"/>
      <c r="D88" s="135"/>
      <c r="E88" s="182"/>
      <c r="F88" s="182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</row>
    <row r="89" spans="1:63">
      <c r="A89" s="135"/>
      <c r="B89" s="135"/>
      <c r="C89" s="181"/>
      <c r="D89" s="135"/>
      <c r="E89" s="182"/>
      <c r="F89" s="182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</row>
    <row r="90" spans="1:63">
      <c r="A90" s="135"/>
      <c r="B90" s="135"/>
      <c r="C90" s="181"/>
      <c r="D90" s="135"/>
      <c r="E90" s="182"/>
      <c r="F90" s="182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</row>
    <row r="91" spans="1:63">
      <c r="A91" s="135"/>
      <c r="B91" s="135"/>
      <c r="C91" s="181"/>
      <c r="D91" s="135"/>
      <c r="E91" s="182"/>
      <c r="F91" s="182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</row>
  </sheetData>
  <mergeCells count="153">
    <mergeCell ref="O15:O16"/>
    <mergeCell ref="O17:O18"/>
    <mergeCell ref="O27:O28"/>
    <mergeCell ref="O29:O30"/>
    <mergeCell ref="O33:O34"/>
    <mergeCell ref="O35:O36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9:F9"/>
    <mergeCell ref="K9:M9"/>
    <mergeCell ref="B10:F10"/>
    <mergeCell ref="K10:M10"/>
    <mergeCell ref="B11:F11"/>
    <mergeCell ref="K11:M11"/>
    <mergeCell ref="B12:F12"/>
    <mergeCell ref="K12:M12"/>
    <mergeCell ref="K13:M13"/>
    <mergeCell ref="A14:A16"/>
    <mergeCell ref="B14:B16"/>
    <mergeCell ref="C14:C16"/>
    <mergeCell ref="D14:D16"/>
    <mergeCell ref="E14:E16"/>
    <mergeCell ref="A17:A18"/>
    <mergeCell ref="C17:C18"/>
    <mergeCell ref="J17:J18"/>
    <mergeCell ref="K17:K18"/>
    <mergeCell ref="L17:L18"/>
    <mergeCell ref="M17:M18"/>
    <mergeCell ref="N17:N18"/>
    <mergeCell ref="F14:I15"/>
    <mergeCell ref="J14:K15"/>
    <mergeCell ref="L14:N14"/>
    <mergeCell ref="L15:L16"/>
    <mergeCell ref="M15:M16"/>
    <mergeCell ref="N15:N16"/>
    <mergeCell ref="N19:N20"/>
    <mergeCell ref="A21:A22"/>
    <mergeCell ref="C21:C22"/>
    <mergeCell ref="J21:J22"/>
    <mergeCell ref="K21:K22"/>
    <mergeCell ref="L21:L22"/>
    <mergeCell ref="M21:M22"/>
    <mergeCell ref="N21:N22"/>
    <mergeCell ref="A19:A20"/>
    <mergeCell ref="C19:C20"/>
    <mergeCell ref="J19:J20"/>
    <mergeCell ref="K19:K20"/>
    <mergeCell ref="L19:L20"/>
    <mergeCell ref="M19:M20"/>
    <mergeCell ref="N23:N24"/>
    <mergeCell ref="A25:A26"/>
    <mergeCell ref="C25:C26"/>
    <mergeCell ref="J25:J26"/>
    <mergeCell ref="K25:K26"/>
    <mergeCell ref="L25:L26"/>
    <mergeCell ref="M25:M26"/>
    <mergeCell ref="N25:N26"/>
    <mergeCell ref="A23:A24"/>
    <mergeCell ref="C23:C24"/>
    <mergeCell ref="J23:J24"/>
    <mergeCell ref="K23:K24"/>
    <mergeCell ref="L23:L24"/>
    <mergeCell ref="M23:M24"/>
    <mergeCell ref="A31:A32"/>
    <mergeCell ref="C31:C32"/>
    <mergeCell ref="A33:A34"/>
    <mergeCell ref="C33:C34"/>
    <mergeCell ref="J33:J34"/>
    <mergeCell ref="K33:K34"/>
    <mergeCell ref="N27:N28"/>
    <mergeCell ref="A29:A30"/>
    <mergeCell ref="C29:C30"/>
    <mergeCell ref="J29:J30"/>
    <mergeCell ref="K29:K30"/>
    <mergeCell ref="L29:L30"/>
    <mergeCell ref="M29:M30"/>
    <mergeCell ref="N29:N30"/>
    <mergeCell ref="A27:A28"/>
    <mergeCell ref="C27:C28"/>
    <mergeCell ref="J27:J28"/>
    <mergeCell ref="K27:K28"/>
    <mergeCell ref="L27:L28"/>
    <mergeCell ref="M27:M28"/>
    <mergeCell ref="L33:L34"/>
    <mergeCell ref="M33:M34"/>
    <mergeCell ref="N33:N34"/>
    <mergeCell ref="A35:A36"/>
    <mergeCell ref="C35:C36"/>
    <mergeCell ref="J35:J36"/>
    <mergeCell ref="K35:K36"/>
    <mergeCell ref="L35:L36"/>
    <mergeCell ref="M35:M36"/>
    <mergeCell ref="N35:N36"/>
    <mergeCell ref="A37:A38"/>
    <mergeCell ref="C37:C38"/>
    <mergeCell ref="J37:J38"/>
    <mergeCell ref="K37:K38"/>
    <mergeCell ref="L37:L38"/>
    <mergeCell ref="M37:M38"/>
    <mergeCell ref="N37:N38"/>
    <mergeCell ref="J46:N46"/>
    <mergeCell ref="A47:A48"/>
    <mergeCell ref="B47:D48"/>
    <mergeCell ref="E47:G48"/>
    <mergeCell ref="J47:N52"/>
    <mergeCell ref="A49:A50"/>
    <mergeCell ref="B49:D50"/>
    <mergeCell ref="B40:D40"/>
    <mergeCell ref="E40:H40"/>
    <mergeCell ref="J40:N40"/>
    <mergeCell ref="A41:A42"/>
    <mergeCell ref="B41:D42"/>
    <mergeCell ref="E41:G42"/>
    <mergeCell ref="J41:N45"/>
    <mergeCell ref="A43:A44"/>
    <mergeCell ref="B43:D44"/>
    <mergeCell ref="E43:G44"/>
    <mergeCell ref="A61:I62"/>
    <mergeCell ref="J31:J32"/>
    <mergeCell ref="K31:K32"/>
    <mergeCell ref="A13:F13"/>
    <mergeCell ref="J53:N62"/>
    <mergeCell ref="A55:A56"/>
    <mergeCell ref="B55:D56"/>
    <mergeCell ref="E55:G56"/>
    <mergeCell ref="A57:A58"/>
    <mergeCell ref="B57:D58"/>
    <mergeCell ref="E57:G58"/>
    <mergeCell ref="A59:A60"/>
    <mergeCell ref="B59:D60"/>
    <mergeCell ref="E59:G60"/>
    <mergeCell ref="E49:G50"/>
    <mergeCell ref="A51:A52"/>
    <mergeCell ref="B51:D52"/>
    <mergeCell ref="E51:G52"/>
    <mergeCell ref="A53:A54"/>
    <mergeCell ref="B53:D54"/>
    <mergeCell ref="E53:G54"/>
    <mergeCell ref="A45:A46"/>
    <mergeCell ref="B45:D46"/>
    <mergeCell ref="E45:G46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shapeId="4300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3009" r:id="rId4"/>
      </mc:Fallback>
    </mc:AlternateContent>
    <mc:AlternateContent xmlns:mc="http://schemas.openxmlformats.org/markup-compatibility/2006">
      <mc:Choice Requires="x14">
        <oleObject shapeId="43010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3010" r:id="rId6"/>
      </mc:Fallback>
    </mc:AlternateContent>
    <mc:AlternateContent xmlns:mc="http://schemas.openxmlformats.org/markup-compatibility/2006">
      <mc:Choice Requires="x14">
        <oleObject shapeId="43011" r:id="rId7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3011" r:id="rId7"/>
      </mc:Fallback>
    </mc:AlternateContent>
    <mc:AlternateContent xmlns:mc="http://schemas.openxmlformats.org/markup-compatibility/2006">
      <mc:Choice Requires="x14">
        <oleObject shapeId="43012" r:id="rId8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3012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5"/>
  <sheetViews>
    <sheetView topLeftCell="A21" zoomScale="70" zoomScaleNormal="70" zoomScalePageLayoutView="60" workbookViewId="0">
      <selection activeCell="F21" sqref="F21"/>
    </sheetView>
  </sheetViews>
  <sheetFormatPr baseColWidth="10" defaultColWidth="12.5703125" defaultRowHeight="14.25"/>
  <cols>
    <col min="1" max="1" width="55.28515625" style="11" customWidth="1"/>
    <col min="2" max="2" width="10.28515625" style="137" customWidth="1"/>
    <col min="3" max="3" width="30.42578125" style="11" bestFit="1" customWidth="1"/>
    <col min="4" max="4" width="8.85546875" style="11" customWidth="1"/>
    <col min="5" max="5" width="25" style="11" customWidth="1"/>
    <col min="6" max="6" width="24" style="11" customWidth="1"/>
    <col min="7" max="7" width="8" style="168" customWidth="1"/>
    <col min="8" max="8" width="16.140625" style="11" bestFit="1" customWidth="1"/>
    <col min="9" max="9" width="21.140625" style="11" customWidth="1"/>
    <col min="10" max="10" width="12" style="91" customWidth="1"/>
    <col min="11" max="11" width="14" style="91" bestFit="1" customWidth="1"/>
    <col min="12" max="12" width="12.7109375" style="11" customWidth="1"/>
    <col min="13" max="13" width="14" style="11" customWidth="1"/>
    <col min="14" max="14" width="13" style="11" customWidth="1"/>
    <col min="15" max="15" width="41.7109375" style="11" customWidth="1"/>
    <col min="16" max="16" width="12.5703125" style="11"/>
    <col min="17" max="17" width="14.42578125" style="11" customWidth="1"/>
    <col min="18" max="18" width="18.5703125" style="11" customWidth="1"/>
    <col min="19" max="19" width="33.85546875" style="11" customWidth="1"/>
    <col min="20" max="20" width="12.5703125" style="11" hidden="1" customWidth="1"/>
    <col min="21" max="21" width="24.28515625" style="11" customWidth="1"/>
    <col min="22" max="22" width="22.5703125" style="11" customWidth="1"/>
    <col min="23" max="24" width="12.5703125" style="11"/>
    <col min="25" max="25" width="16.85546875" style="11" customWidth="1"/>
    <col min="26" max="26" width="12.5703125" style="11"/>
    <col min="27" max="27" width="30.140625" style="11" customWidth="1"/>
    <col min="28" max="28" width="15.42578125" style="11" customWidth="1"/>
    <col min="29" max="29" width="15.85546875" style="11" customWidth="1"/>
    <col min="30" max="30" width="24.42578125" style="11" customWidth="1"/>
    <col min="31" max="31" width="17.140625" style="11" customWidth="1"/>
    <col min="32" max="16384" width="12.5703125" style="11"/>
  </cols>
  <sheetData>
    <row r="1" spans="1:25" ht="37.5" customHeight="1">
      <c r="A1" s="557"/>
      <c r="B1" s="558" t="s">
        <v>171</v>
      </c>
      <c r="C1" s="558"/>
      <c r="D1" s="558"/>
      <c r="E1" s="558"/>
      <c r="F1" s="558"/>
      <c r="G1" s="558"/>
      <c r="H1" s="558"/>
      <c r="I1" s="572" t="s">
        <v>172</v>
      </c>
      <c r="J1" s="572"/>
      <c r="K1" s="572"/>
      <c r="L1" s="572"/>
      <c r="M1" s="557"/>
      <c r="N1" s="557"/>
      <c r="O1" s="186"/>
    </row>
    <row r="2" spans="1:25" ht="18" customHeight="1">
      <c r="A2" s="557"/>
      <c r="B2" s="558"/>
      <c r="C2" s="558"/>
      <c r="D2" s="558"/>
      <c r="E2" s="558"/>
      <c r="F2" s="558"/>
      <c r="G2" s="558"/>
      <c r="H2" s="558"/>
      <c r="I2" s="572" t="s">
        <v>173</v>
      </c>
      <c r="J2" s="572"/>
      <c r="K2" s="572"/>
      <c r="L2" s="572"/>
      <c r="M2" s="557"/>
      <c r="N2" s="557"/>
      <c r="O2" s="186"/>
    </row>
    <row r="3" spans="1:25" ht="16.5" customHeight="1">
      <c r="A3" s="557"/>
      <c r="B3" s="558" t="s">
        <v>174</v>
      </c>
      <c r="C3" s="558"/>
      <c r="D3" s="558"/>
      <c r="E3" s="558"/>
      <c r="F3" s="558"/>
      <c r="G3" s="558"/>
      <c r="H3" s="558"/>
      <c r="I3" s="572" t="s">
        <v>175</v>
      </c>
      <c r="J3" s="572"/>
      <c r="K3" s="572"/>
      <c r="L3" s="572"/>
      <c r="M3" s="557"/>
      <c r="N3" s="557"/>
      <c r="O3" s="186"/>
    </row>
    <row r="4" spans="1:25" ht="20.25" customHeight="1">
      <c r="A4" s="557"/>
      <c r="B4" s="558"/>
      <c r="C4" s="558"/>
      <c r="D4" s="558"/>
      <c r="E4" s="558"/>
      <c r="F4" s="558"/>
      <c r="G4" s="558"/>
      <c r="H4" s="558"/>
      <c r="I4" s="572" t="s">
        <v>176</v>
      </c>
      <c r="J4" s="572"/>
      <c r="K4" s="572"/>
      <c r="L4" s="572"/>
      <c r="M4" s="557"/>
      <c r="N4" s="557"/>
      <c r="O4" s="186"/>
    </row>
    <row r="5" spans="1:25" ht="17.25" customHeight="1">
      <c r="A5" s="557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186"/>
    </row>
    <row r="6" spans="1:25" ht="31.5" customHeight="1">
      <c r="A6" s="572" t="s">
        <v>58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186"/>
    </row>
    <row r="7" spans="1:25" ht="29.25" customHeight="1">
      <c r="A7" s="138" t="s">
        <v>334</v>
      </c>
      <c r="B7" s="568" t="s">
        <v>321</v>
      </c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</row>
    <row r="8" spans="1:25" ht="24.75" customHeight="1">
      <c r="A8" s="138" t="s">
        <v>32</v>
      </c>
      <c r="B8" s="558" t="s">
        <v>59</v>
      </c>
      <c r="C8" s="558"/>
      <c r="D8" s="558"/>
      <c r="E8" s="558"/>
      <c r="F8" s="558"/>
      <c r="G8" s="417" t="s">
        <v>318</v>
      </c>
      <c r="H8" s="417"/>
      <c r="I8" s="417"/>
      <c r="J8" s="573" t="s">
        <v>31</v>
      </c>
      <c r="K8" s="573"/>
      <c r="L8" s="573"/>
      <c r="M8" s="573"/>
      <c r="N8" s="573"/>
      <c r="O8" s="188"/>
      <c r="Q8" s="569"/>
      <c r="R8" s="569"/>
      <c r="S8" s="569"/>
      <c r="T8" s="569"/>
      <c r="U8" s="569"/>
    </row>
    <row r="9" spans="1:25" ht="33" customHeight="1">
      <c r="A9" s="187" t="s">
        <v>30</v>
      </c>
      <c r="B9" s="558" t="s">
        <v>60</v>
      </c>
      <c r="C9" s="558"/>
      <c r="D9" s="558"/>
      <c r="E9" s="558"/>
      <c r="F9" s="558"/>
      <c r="G9" s="417"/>
      <c r="H9" s="417"/>
      <c r="I9" s="417"/>
      <c r="J9" s="141" t="s">
        <v>29</v>
      </c>
      <c r="K9" s="548" t="s">
        <v>28</v>
      </c>
      <c r="L9" s="548"/>
      <c r="M9" s="548"/>
      <c r="N9" s="141" t="s">
        <v>27</v>
      </c>
      <c r="O9" s="188"/>
      <c r="Q9" s="189"/>
      <c r="R9" s="189"/>
      <c r="S9" s="189"/>
      <c r="T9" s="189"/>
      <c r="U9" s="189"/>
    </row>
    <row r="10" spans="1:25" ht="33" customHeight="1">
      <c r="A10" s="190" t="s">
        <v>26</v>
      </c>
      <c r="B10" s="554" t="s">
        <v>61</v>
      </c>
      <c r="C10" s="554"/>
      <c r="D10" s="554"/>
      <c r="E10" s="554"/>
      <c r="F10" s="554"/>
      <c r="G10" s="417"/>
      <c r="H10" s="417"/>
      <c r="I10" s="417"/>
      <c r="J10" s="20"/>
      <c r="K10" s="570"/>
      <c r="L10" s="570"/>
      <c r="M10" s="570"/>
      <c r="N10" s="191"/>
      <c r="O10" s="188"/>
      <c r="Q10" s="192"/>
      <c r="R10" s="571"/>
      <c r="S10" s="571"/>
      <c r="T10" s="571"/>
      <c r="U10" s="192"/>
      <c r="W10" s="137"/>
      <c r="X10" s="137"/>
    </row>
    <row r="11" spans="1:25" ht="20.25" customHeight="1">
      <c r="A11" s="190" t="s">
        <v>25</v>
      </c>
      <c r="B11" s="554" t="s">
        <v>62</v>
      </c>
      <c r="C11" s="554"/>
      <c r="D11" s="554"/>
      <c r="E11" s="554"/>
      <c r="F11" s="554"/>
      <c r="G11" s="417"/>
      <c r="H11" s="417"/>
      <c r="I11" s="417"/>
      <c r="J11" s="144"/>
      <c r="K11" s="574"/>
      <c r="L11" s="574"/>
      <c r="M11" s="574"/>
      <c r="N11" s="145"/>
      <c r="O11" s="188"/>
      <c r="Q11" s="193"/>
      <c r="R11" s="565"/>
      <c r="S11" s="565"/>
      <c r="T11" s="565"/>
      <c r="U11" s="75"/>
      <c r="W11" s="169"/>
      <c r="X11" s="88"/>
      <c r="Y11" s="195"/>
    </row>
    <row r="12" spans="1:25" ht="15">
      <c r="A12" s="138" t="s">
        <v>24</v>
      </c>
      <c r="B12" s="566">
        <v>2020730010014</v>
      </c>
      <c r="C12" s="566"/>
      <c r="D12" s="566"/>
      <c r="E12" s="566"/>
      <c r="F12" s="566"/>
      <c r="G12" s="417"/>
      <c r="H12" s="417"/>
      <c r="I12" s="417"/>
      <c r="J12" s="147"/>
      <c r="K12" s="567"/>
      <c r="L12" s="567"/>
      <c r="M12" s="567"/>
      <c r="N12" s="145"/>
      <c r="O12" s="188"/>
      <c r="Q12" s="193"/>
      <c r="R12" s="565"/>
      <c r="S12" s="565"/>
      <c r="T12" s="565"/>
      <c r="U12" s="75"/>
      <c r="W12" s="169"/>
      <c r="X12" s="88"/>
      <c r="Y12" s="195"/>
    </row>
    <row r="13" spans="1:25" ht="24.75" customHeight="1">
      <c r="A13" s="568" t="s">
        <v>335</v>
      </c>
      <c r="B13" s="568"/>
      <c r="C13" s="568"/>
      <c r="D13" s="568"/>
      <c r="E13" s="568"/>
      <c r="F13" s="568"/>
      <c r="G13" s="417"/>
      <c r="H13" s="417"/>
      <c r="I13" s="417"/>
      <c r="J13" s="144"/>
      <c r="K13" s="567"/>
      <c r="L13" s="567"/>
      <c r="M13" s="567"/>
      <c r="N13" s="21"/>
      <c r="O13" s="188"/>
      <c r="Q13" s="196"/>
      <c r="R13" s="565"/>
      <c r="S13" s="565"/>
      <c r="T13" s="194"/>
      <c r="U13" s="75"/>
      <c r="V13" s="197"/>
      <c r="W13" s="169"/>
      <c r="X13" s="88"/>
      <c r="Y13" s="195"/>
    </row>
    <row r="14" spans="1:25" ht="33.75" customHeight="1">
      <c r="A14" s="499" t="s">
        <v>23</v>
      </c>
      <c r="B14" s="512" t="s">
        <v>232</v>
      </c>
      <c r="C14" s="497" t="s">
        <v>22</v>
      </c>
      <c r="D14" s="497" t="s">
        <v>21</v>
      </c>
      <c r="E14" s="497" t="s">
        <v>258</v>
      </c>
      <c r="F14" s="497" t="s">
        <v>259</v>
      </c>
      <c r="G14" s="497"/>
      <c r="H14" s="497"/>
      <c r="I14" s="497"/>
      <c r="J14" s="497" t="s">
        <v>20</v>
      </c>
      <c r="K14" s="497"/>
      <c r="L14" s="498" t="s">
        <v>19</v>
      </c>
      <c r="M14" s="498"/>
      <c r="N14" s="498"/>
      <c r="Q14" s="198"/>
      <c r="R14" s="562"/>
      <c r="S14" s="562"/>
      <c r="U14" s="75"/>
      <c r="W14" s="169"/>
      <c r="X14" s="88"/>
      <c r="Y14" s="195"/>
    </row>
    <row r="15" spans="1:25" ht="0.75" customHeight="1">
      <c r="A15" s="499"/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 t="s">
        <v>18</v>
      </c>
      <c r="M15" s="497" t="s">
        <v>17</v>
      </c>
      <c r="N15" s="499" t="s">
        <v>16</v>
      </c>
      <c r="Q15" s="197"/>
      <c r="R15" s="562"/>
      <c r="S15" s="562"/>
      <c r="U15" s="88"/>
      <c r="W15" s="169"/>
      <c r="X15" s="88"/>
      <c r="Y15" s="195"/>
    </row>
    <row r="16" spans="1:25" ht="33" customHeight="1">
      <c r="A16" s="499"/>
      <c r="B16" s="497"/>
      <c r="C16" s="497"/>
      <c r="D16" s="497"/>
      <c r="E16" s="497"/>
      <c r="F16" s="148" t="s">
        <v>15</v>
      </c>
      <c r="G16" s="150" t="s">
        <v>14</v>
      </c>
      <c r="H16" s="148" t="s">
        <v>13</v>
      </c>
      <c r="I16" s="89" t="s">
        <v>80</v>
      </c>
      <c r="J16" s="148" t="s">
        <v>12</v>
      </c>
      <c r="K16" s="149" t="s">
        <v>11</v>
      </c>
      <c r="L16" s="497"/>
      <c r="M16" s="497"/>
      <c r="N16" s="499"/>
      <c r="O16" s="137"/>
      <c r="Q16" s="197"/>
      <c r="R16" s="562"/>
      <c r="S16" s="562"/>
      <c r="U16" s="88"/>
      <c r="W16" s="169"/>
      <c r="X16" s="88"/>
      <c r="Y16" s="195"/>
    </row>
    <row r="17" spans="1:50" ht="15">
      <c r="A17" s="561" t="s">
        <v>306</v>
      </c>
      <c r="B17" s="148" t="s">
        <v>3</v>
      </c>
      <c r="C17" s="554" t="s">
        <v>94</v>
      </c>
      <c r="D17" s="155">
        <v>20</v>
      </c>
      <c r="E17" s="199">
        <f>+F17+I17</f>
        <v>161526210</v>
      </c>
      <c r="F17" s="200">
        <v>132596000</v>
      </c>
      <c r="G17" s="150"/>
      <c r="H17" s="150">
        <v>0</v>
      </c>
      <c r="I17" s="86">
        <v>28930210</v>
      </c>
      <c r="J17" s="418">
        <v>45292</v>
      </c>
      <c r="K17" s="418">
        <v>45657</v>
      </c>
      <c r="L17" s="555">
        <f t="shared" ref="L17" si="0">D18/D17</f>
        <v>0</v>
      </c>
      <c r="M17" s="555">
        <f>E193</f>
        <v>0</v>
      </c>
      <c r="N17" s="555">
        <f>F193</f>
        <v>0</v>
      </c>
      <c r="O17" s="559"/>
    </row>
    <row r="18" spans="1:50" ht="15">
      <c r="A18" s="561"/>
      <c r="B18" s="148" t="s">
        <v>2</v>
      </c>
      <c r="C18" s="554"/>
      <c r="D18" s="155"/>
      <c r="E18" s="201"/>
      <c r="F18" s="201"/>
      <c r="G18" s="150"/>
      <c r="H18" s="150">
        <v>0</v>
      </c>
      <c r="I18" s="86">
        <v>0</v>
      </c>
      <c r="J18" s="418"/>
      <c r="K18" s="418"/>
      <c r="L18" s="555"/>
      <c r="M18" s="555"/>
      <c r="N18" s="555"/>
      <c r="O18" s="559"/>
    </row>
    <row r="19" spans="1:50" ht="15">
      <c r="A19" s="490" t="s">
        <v>316</v>
      </c>
      <c r="B19" s="148" t="s">
        <v>3</v>
      </c>
      <c r="C19" s="554" t="s">
        <v>96</v>
      </c>
      <c r="D19" s="155">
        <v>200</v>
      </c>
      <c r="E19" s="199">
        <f>+F19+I19</f>
        <v>305348950</v>
      </c>
      <c r="F19" s="202"/>
      <c r="G19" s="203"/>
      <c r="H19" s="150">
        <v>0</v>
      </c>
      <c r="I19" s="199">
        <v>305348950</v>
      </c>
      <c r="J19" s="418">
        <f>+J17</f>
        <v>45292</v>
      </c>
      <c r="K19" s="418">
        <f>+K17</f>
        <v>45657</v>
      </c>
      <c r="L19" s="555">
        <f t="shared" ref="L19" si="1">D20/D19</f>
        <v>0</v>
      </c>
      <c r="M19" s="555">
        <f>E195</f>
        <v>0</v>
      </c>
      <c r="N19" s="555">
        <f>F195</f>
        <v>0</v>
      </c>
      <c r="O19" s="560"/>
    </row>
    <row r="20" spans="1:50" ht="15">
      <c r="A20" s="490"/>
      <c r="B20" s="148" t="s">
        <v>2</v>
      </c>
      <c r="C20" s="554"/>
      <c r="D20" s="144"/>
      <c r="E20" s="202"/>
      <c r="F20" s="202"/>
      <c r="G20" s="203"/>
      <c r="H20" s="150">
        <v>0</v>
      </c>
      <c r="I20" s="199">
        <f>+E20</f>
        <v>0</v>
      </c>
      <c r="J20" s="418"/>
      <c r="K20" s="418"/>
      <c r="L20" s="555"/>
      <c r="M20" s="555"/>
      <c r="N20" s="555"/>
      <c r="O20" s="560"/>
    </row>
    <row r="21" spans="1:50" ht="36.75" customHeight="1">
      <c r="A21" s="563" t="s">
        <v>303</v>
      </c>
      <c r="B21" s="148" t="s">
        <v>3</v>
      </c>
      <c r="C21" s="554" t="s">
        <v>91</v>
      </c>
      <c r="D21" s="144">
        <v>30</v>
      </c>
      <c r="E21" s="204">
        <f>+F21+I21</f>
        <v>4500000</v>
      </c>
      <c r="F21" s="199">
        <v>4500000</v>
      </c>
      <c r="G21" s="86"/>
      <c r="H21" s="86">
        <v>0</v>
      </c>
      <c r="I21" s="86">
        <v>0</v>
      </c>
      <c r="J21" s="418">
        <f t="shared" ref="J21" si="2">+J19</f>
        <v>45292</v>
      </c>
      <c r="K21" s="418">
        <f>+K19</f>
        <v>45657</v>
      </c>
      <c r="L21" s="555">
        <f>D22/D21</f>
        <v>0</v>
      </c>
      <c r="M21" s="555">
        <f>E187</f>
        <v>0</v>
      </c>
      <c r="N21" s="555">
        <f>F187</f>
        <v>0</v>
      </c>
      <c r="Q21" s="197"/>
      <c r="R21" s="562"/>
      <c r="S21" s="562"/>
      <c r="U21" s="75"/>
      <c r="W21" s="169"/>
      <c r="X21" s="88"/>
      <c r="Y21" s="195"/>
    </row>
    <row r="22" spans="1:50" ht="15">
      <c r="A22" s="564"/>
      <c r="B22" s="148" t="s">
        <v>2</v>
      </c>
      <c r="C22" s="554"/>
      <c r="D22" s="144"/>
      <c r="E22" s="205">
        <v>0</v>
      </c>
      <c r="F22" s="205">
        <v>0</v>
      </c>
      <c r="G22" s="150"/>
      <c r="H22" s="150">
        <v>0</v>
      </c>
      <c r="I22" s="86">
        <v>0</v>
      </c>
      <c r="J22" s="418"/>
      <c r="K22" s="418"/>
      <c r="L22" s="555"/>
      <c r="M22" s="555"/>
      <c r="N22" s="555"/>
      <c r="U22" s="206"/>
      <c r="W22" s="169"/>
      <c r="X22" s="88"/>
      <c r="Y22" s="195"/>
    </row>
    <row r="23" spans="1:50" ht="15">
      <c r="A23" s="490" t="s">
        <v>304</v>
      </c>
      <c r="B23" s="148" t="s">
        <v>3</v>
      </c>
      <c r="C23" s="554" t="s">
        <v>92</v>
      </c>
      <c r="D23" s="144">
        <v>7</v>
      </c>
      <c r="E23" s="199">
        <f>+F23</f>
        <v>1210000</v>
      </c>
      <c r="F23" s="199">
        <v>1210000</v>
      </c>
      <c r="G23" s="150"/>
      <c r="H23" s="150">
        <v>0</v>
      </c>
      <c r="I23" s="86">
        <v>0</v>
      </c>
      <c r="J23" s="418">
        <f t="shared" ref="J23" si="3">+J21</f>
        <v>45292</v>
      </c>
      <c r="K23" s="418">
        <f>+K21</f>
        <v>45657</v>
      </c>
      <c r="L23" s="555">
        <f t="shared" ref="L23" si="4">D24/D23</f>
        <v>0</v>
      </c>
      <c r="M23" s="555">
        <f t="shared" ref="M23:N23" si="5">E189</f>
        <v>0</v>
      </c>
      <c r="N23" s="555">
        <f t="shared" si="5"/>
        <v>0</v>
      </c>
      <c r="R23" s="207"/>
    </row>
    <row r="24" spans="1:50" ht="15">
      <c r="A24" s="449"/>
      <c r="B24" s="148" t="s">
        <v>2</v>
      </c>
      <c r="C24" s="554"/>
      <c r="D24" s="144"/>
      <c r="E24" s="205"/>
      <c r="F24" s="205">
        <v>0</v>
      </c>
      <c r="G24" s="150"/>
      <c r="H24" s="150">
        <v>0</v>
      </c>
      <c r="I24" s="86">
        <v>0</v>
      </c>
      <c r="J24" s="418"/>
      <c r="K24" s="418"/>
      <c r="L24" s="555"/>
      <c r="M24" s="555"/>
      <c r="N24" s="555"/>
    </row>
    <row r="25" spans="1:50" ht="15">
      <c r="A25" s="490" t="s">
        <v>307</v>
      </c>
      <c r="B25" s="148" t="s">
        <v>3</v>
      </c>
      <c r="C25" s="558" t="s">
        <v>95</v>
      </c>
      <c r="D25" s="155">
        <v>15</v>
      </c>
      <c r="E25" s="199">
        <f>+F25</f>
        <v>250000000</v>
      </c>
      <c r="F25" s="205">
        <v>250000000</v>
      </c>
      <c r="G25" s="203"/>
      <c r="H25" s="150">
        <v>0</v>
      </c>
      <c r="I25" s="202"/>
      <c r="J25" s="418">
        <f t="shared" ref="J25" si="6">+J23</f>
        <v>45292</v>
      </c>
      <c r="K25" s="418">
        <f>+K23</f>
        <v>45657</v>
      </c>
      <c r="L25" s="555">
        <f t="shared" ref="L25" si="7">D26/D25</f>
        <v>0</v>
      </c>
      <c r="M25" s="555">
        <f>E197</f>
        <v>0</v>
      </c>
      <c r="N25" s="555">
        <f>F197</f>
        <v>0</v>
      </c>
    </row>
    <row r="26" spans="1:50" ht="24" customHeight="1">
      <c r="A26" s="490"/>
      <c r="B26" s="148" t="s">
        <v>2</v>
      </c>
      <c r="C26" s="558"/>
      <c r="D26" s="144"/>
      <c r="E26" s="202"/>
      <c r="F26" s="191"/>
      <c r="G26" s="203"/>
      <c r="H26" s="150">
        <v>0</v>
      </c>
      <c r="I26" s="203"/>
      <c r="J26" s="418"/>
      <c r="K26" s="418"/>
      <c r="L26" s="555"/>
      <c r="M26" s="555"/>
      <c r="N26" s="555"/>
    </row>
    <row r="27" spans="1:50" ht="15">
      <c r="A27" s="490" t="s">
        <v>305</v>
      </c>
      <c r="B27" s="148" t="s">
        <v>3</v>
      </c>
      <c r="C27" s="554" t="s">
        <v>93</v>
      </c>
      <c r="D27" s="144">
        <v>30</v>
      </c>
      <c r="E27" s="199">
        <f>+F27+I27</f>
        <v>314614840</v>
      </c>
      <c r="F27" s="208">
        <v>198894000</v>
      </c>
      <c r="G27" s="150"/>
      <c r="H27" s="150">
        <v>0</v>
      </c>
      <c r="I27" s="86">
        <v>115720840</v>
      </c>
      <c r="J27" s="418">
        <f t="shared" ref="J27" si="8">+J25</f>
        <v>45292</v>
      </c>
      <c r="K27" s="418">
        <f>+K25</f>
        <v>45657</v>
      </c>
      <c r="L27" s="555">
        <f t="shared" ref="L27" si="9">D28/D27</f>
        <v>0</v>
      </c>
      <c r="M27" s="555">
        <f t="shared" ref="M27:N27" si="10">E191</f>
        <v>0</v>
      </c>
      <c r="N27" s="555">
        <f t="shared" si="10"/>
        <v>0</v>
      </c>
      <c r="O27" s="209"/>
    </row>
    <row r="28" spans="1:50" ht="15">
      <c r="A28" s="449"/>
      <c r="B28" s="148" t="s">
        <v>2</v>
      </c>
      <c r="C28" s="554"/>
      <c r="D28" s="144"/>
      <c r="E28" s="201"/>
      <c r="F28" s="201"/>
      <c r="G28" s="150"/>
      <c r="H28" s="150">
        <v>0</v>
      </c>
      <c r="I28" s="86">
        <v>0</v>
      </c>
      <c r="J28" s="418"/>
      <c r="K28" s="418"/>
      <c r="L28" s="555"/>
      <c r="M28" s="555"/>
      <c r="N28" s="555"/>
    </row>
    <row r="29" spans="1:50" ht="15" customHeight="1">
      <c r="A29" s="499" t="s">
        <v>10</v>
      </c>
      <c r="B29" s="148" t="s">
        <v>3</v>
      </c>
      <c r="C29" s="554"/>
      <c r="D29" s="152"/>
      <c r="E29" s="210">
        <f>+E17+E19+E21+E23+E25+E27</f>
        <v>1037200000</v>
      </c>
      <c r="F29" s="210">
        <f t="shared" ref="F29:I29" si="11">+F17+F19+F21+F23+F25+F27</f>
        <v>587200000</v>
      </c>
      <c r="G29" s="210">
        <f t="shared" si="11"/>
        <v>0</v>
      </c>
      <c r="H29" s="210">
        <f t="shared" si="11"/>
        <v>0</v>
      </c>
      <c r="I29" s="210">
        <f t="shared" si="11"/>
        <v>450000000</v>
      </c>
      <c r="J29" s="164"/>
      <c r="K29" s="211"/>
      <c r="L29" s="556"/>
      <c r="M29" s="556"/>
      <c r="N29" s="557"/>
    </row>
    <row r="30" spans="1:50" ht="17.25" customHeight="1">
      <c r="A30" s="499"/>
      <c r="B30" s="148" t="s">
        <v>2</v>
      </c>
      <c r="C30" s="554"/>
      <c r="D30" s="152"/>
      <c r="E30" s="212">
        <f>E28+E18+E20</f>
        <v>0</v>
      </c>
      <c r="F30" s="212">
        <f>F28+F18+F20</f>
        <v>0</v>
      </c>
      <c r="G30" s="203"/>
      <c r="H30" s="77"/>
      <c r="I30" s="210">
        <f>I26+I20+I18+I28+I24+I22</f>
        <v>0</v>
      </c>
      <c r="J30" s="164"/>
      <c r="K30" s="211"/>
      <c r="L30" s="556"/>
      <c r="M30" s="556"/>
      <c r="N30" s="557"/>
    </row>
    <row r="31" spans="1:50">
      <c r="A31" s="191"/>
      <c r="B31" s="185"/>
      <c r="C31" s="191"/>
      <c r="D31" s="191"/>
      <c r="E31" s="213"/>
      <c r="F31" s="214"/>
      <c r="G31" s="205"/>
      <c r="H31" s="215"/>
      <c r="I31" s="215"/>
      <c r="J31" s="90"/>
      <c r="K31" s="90"/>
      <c r="L31" s="214"/>
      <c r="M31" s="216"/>
      <c r="N31" s="217"/>
    </row>
    <row r="32" spans="1:50" ht="15">
      <c r="A32" s="218" t="s">
        <v>9</v>
      </c>
      <c r="B32" s="499" t="s">
        <v>8</v>
      </c>
      <c r="C32" s="499"/>
      <c r="D32" s="499"/>
      <c r="E32" s="553" t="s">
        <v>7</v>
      </c>
      <c r="F32" s="553"/>
      <c r="G32" s="553"/>
      <c r="H32" s="553"/>
      <c r="I32" s="219"/>
      <c r="J32" s="485" t="s">
        <v>6</v>
      </c>
      <c r="K32" s="485"/>
      <c r="L32" s="485"/>
      <c r="M32" s="485"/>
      <c r="N32" s="48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</row>
    <row r="33" spans="1:50" ht="15.75" customHeight="1">
      <c r="A33" s="417" t="s">
        <v>260</v>
      </c>
      <c r="B33" s="417" t="s">
        <v>319</v>
      </c>
      <c r="C33" s="417"/>
      <c r="D33" s="417"/>
      <c r="E33" s="554" t="s">
        <v>63</v>
      </c>
      <c r="F33" s="554"/>
      <c r="G33" s="554"/>
      <c r="H33" s="187" t="s">
        <v>3</v>
      </c>
      <c r="I33" s="220" t="s">
        <v>323</v>
      </c>
      <c r="J33" s="552" t="s">
        <v>274</v>
      </c>
      <c r="K33" s="552"/>
      <c r="L33" s="552"/>
      <c r="M33" s="552"/>
      <c r="N33" s="552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</row>
    <row r="34" spans="1:50" ht="15">
      <c r="A34" s="417"/>
      <c r="B34" s="417"/>
      <c r="C34" s="417"/>
      <c r="D34" s="417"/>
      <c r="E34" s="554"/>
      <c r="F34" s="554"/>
      <c r="G34" s="554"/>
      <c r="H34" s="187" t="s">
        <v>2</v>
      </c>
      <c r="I34" s="220"/>
      <c r="J34" s="552"/>
      <c r="K34" s="552"/>
      <c r="L34" s="552"/>
      <c r="M34" s="552"/>
      <c r="N34" s="552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</row>
    <row r="35" spans="1:50" ht="18" customHeight="1">
      <c r="A35" s="552" t="s">
        <v>5</v>
      </c>
      <c r="B35" s="552" t="s">
        <v>64</v>
      </c>
      <c r="C35" s="552"/>
      <c r="D35" s="552"/>
      <c r="E35" s="552"/>
      <c r="F35" s="552"/>
      <c r="G35" s="552"/>
      <c r="H35" s="187" t="s">
        <v>3</v>
      </c>
      <c r="I35" s="221"/>
      <c r="J35" s="422" t="s">
        <v>57</v>
      </c>
      <c r="K35" s="422"/>
      <c r="L35" s="422"/>
      <c r="M35" s="422"/>
      <c r="N35" s="422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</row>
    <row r="36" spans="1:50" ht="15" customHeight="1">
      <c r="A36" s="552"/>
      <c r="B36" s="552"/>
      <c r="C36" s="552"/>
      <c r="D36" s="552"/>
      <c r="E36" s="552"/>
      <c r="F36" s="552"/>
      <c r="G36" s="552"/>
      <c r="H36" s="187" t="s">
        <v>2</v>
      </c>
      <c r="I36" s="219"/>
      <c r="J36" s="422"/>
      <c r="K36" s="422"/>
      <c r="L36" s="422"/>
      <c r="M36" s="422"/>
      <c r="N36" s="422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</row>
    <row r="37" spans="1:50" ht="15">
      <c r="A37" s="552" t="s">
        <v>4</v>
      </c>
      <c r="B37" s="552" t="s">
        <v>65</v>
      </c>
      <c r="C37" s="552"/>
      <c r="D37" s="552"/>
      <c r="E37" s="552"/>
      <c r="F37" s="552"/>
      <c r="G37" s="552"/>
      <c r="H37" s="187" t="s">
        <v>3</v>
      </c>
      <c r="I37" s="219"/>
      <c r="J37" s="552" t="s">
        <v>66</v>
      </c>
      <c r="K37" s="552"/>
      <c r="L37" s="552"/>
      <c r="M37" s="552"/>
      <c r="N37" s="552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</row>
    <row r="38" spans="1:50" ht="15">
      <c r="A38" s="552"/>
      <c r="B38" s="552"/>
      <c r="C38" s="552"/>
      <c r="D38" s="552"/>
      <c r="E38" s="552"/>
      <c r="F38" s="552"/>
      <c r="G38" s="552"/>
      <c r="H38" s="187" t="s">
        <v>2</v>
      </c>
      <c r="I38" s="219"/>
      <c r="J38" s="552"/>
      <c r="K38" s="552"/>
      <c r="L38" s="552"/>
      <c r="M38" s="552"/>
      <c r="N38" s="552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</row>
    <row r="39" spans="1:50">
      <c r="A39" s="417" t="s">
        <v>1</v>
      </c>
      <c r="B39" s="417"/>
      <c r="C39" s="417"/>
      <c r="D39" s="417"/>
      <c r="E39" s="417"/>
      <c r="F39" s="417"/>
      <c r="G39" s="417"/>
      <c r="H39" s="417"/>
      <c r="I39" s="417"/>
      <c r="J39" s="422" t="s">
        <v>0</v>
      </c>
      <c r="K39" s="422"/>
      <c r="L39" s="422"/>
      <c r="M39" s="422"/>
      <c r="N39" s="422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</row>
    <row r="40" spans="1:50">
      <c r="A40" s="417"/>
      <c r="B40" s="417"/>
      <c r="C40" s="417"/>
      <c r="D40" s="417"/>
      <c r="E40" s="417"/>
      <c r="F40" s="417"/>
      <c r="G40" s="417"/>
      <c r="H40" s="417"/>
      <c r="I40" s="417"/>
      <c r="J40" s="422"/>
      <c r="K40" s="422"/>
      <c r="L40" s="422"/>
      <c r="M40" s="422"/>
      <c r="N40" s="422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</row>
    <row r="41" spans="1:50" ht="3.75" customHeight="1">
      <c r="A41" s="417"/>
      <c r="B41" s="417"/>
      <c r="C41" s="417"/>
      <c r="D41" s="417"/>
      <c r="E41" s="417"/>
      <c r="F41" s="417"/>
      <c r="G41" s="417"/>
      <c r="H41" s="417"/>
      <c r="I41" s="417"/>
      <c r="J41" s="422"/>
      <c r="K41" s="422"/>
      <c r="L41" s="422"/>
      <c r="M41" s="422"/>
      <c r="N41" s="422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</row>
    <row r="42" spans="1:50"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</row>
    <row r="43" spans="1:50"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</row>
    <row r="44" spans="1:50"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</row>
    <row r="45" spans="1:50"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</row>
    <row r="46" spans="1:50"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</row>
    <row r="47" spans="1:50"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</row>
    <row r="48" spans="1:50"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</row>
    <row r="49" spans="15:50"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</row>
    <row r="50" spans="15:50"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</row>
    <row r="51" spans="15:50"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</row>
    <row r="52" spans="15:50"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</row>
    <row r="53" spans="15:50"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</row>
    <row r="54" spans="15:50"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</row>
    <row r="55" spans="15:50"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</row>
    <row r="56" spans="15:50"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</row>
    <row r="57" spans="15:50"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</row>
    <row r="58" spans="15:50"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</row>
    <row r="59" spans="15:50"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</row>
    <row r="60" spans="15:50"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</row>
    <row r="61" spans="15:50"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</row>
    <row r="62" spans="15:50"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</row>
    <row r="63" spans="15:50"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</row>
    <row r="64" spans="15:50"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</row>
    <row r="65" spans="15:50"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</row>
  </sheetData>
  <mergeCells count="110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L27:L28"/>
    <mergeCell ref="M27:M28"/>
    <mergeCell ref="N21:N22"/>
    <mergeCell ref="R21:S21"/>
    <mergeCell ref="A23:A24"/>
    <mergeCell ref="C23:C24"/>
    <mergeCell ref="J23:J24"/>
    <mergeCell ref="K23:K24"/>
    <mergeCell ref="L23:L24"/>
    <mergeCell ref="M23:M24"/>
    <mergeCell ref="N23:N24"/>
    <mergeCell ref="A21:A22"/>
    <mergeCell ref="C21:C22"/>
    <mergeCell ref="J21:J22"/>
    <mergeCell ref="K21:K22"/>
    <mergeCell ref="L21:L22"/>
    <mergeCell ref="M21:M22"/>
    <mergeCell ref="O17:O18"/>
    <mergeCell ref="A19:A20"/>
    <mergeCell ref="C19:C20"/>
    <mergeCell ref="J19:J20"/>
    <mergeCell ref="K19:K20"/>
    <mergeCell ref="L19:L20"/>
    <mergeCell ref="M19:M20"/>
    <mergeCell ref="N19:N20"/>
    <mergeCell ref="O19:O20"/>
    <mergeCell ref="A17:A18"/>
    <mergeCell ref="C17:C18"/>
    <mergeCell ref="J17:J18"/>
    <mergeCell ref="K17:K18"/>
    <mergeCell ref="L17:L18"/>
    <mergeCell ref="M17:M18"/>
    <mergeCell ref="N17:N18"/>
    <mergeCell ref="B32:D32"/>
    <mergeCell ref="E32:H32"/>
    <mergeCell ref="J32:N32"/>
    <mergeCell ref="A33:A34"/>
    <mergeCell ref="B33:D34"/>
    <mergeCell ref="E33:G34"/>
    <mergeCell ref="J33:N34"/>
    <mergeCell ref="N25:N26"/>
    <mergeCell ref="A29:A30"/>
    <mergeCell ref="C29:C30"/>
    <mergeCell ref="L29:L30"/>
    <mergeCell ref="M29:M30"/>
    <mergeCell ref="N29:N30"/>
    <mergeCell ref="A25:A26"/>
    <mergeCell ref="C25:C26"/>
    <mergeCell ref="J25:J26"/>
    <mergeCell ref="K25:K26"/>
    <mergeCell ref="L25:L26"/>
    <mergeCell ref="M25:M26"/>
    <mergeCell ref="N27:N28"/>
    <mergeCell ref="A27:A28"/>
    <mergeCell ref="C27:C28"/>
    <mergeCell ref="J27:J28"/>
    <mergeCell ref="K27:K28"/>
    <mergeCell ref="A39:I41"/>
    <mergeCell ref="J39:N41"/>
    <mergeCell ref="A35:A36"/>
    <mergeCell ref="B35:D36"/>
    <mergeCell ref="E35:G36"/>
    <mergeCell ref="J35:N36"/>
    <mergeCell ref="A37:A38"/>
    <mergeCell ref="B37:D38"/>
    <mergeCell ref="E37:G38"/>
    <mergeCell ref="J37:N38"/>
  </mergeCells>
  <pageMargins left="0.7" right="0.7" top="0.75" bottom="0.75" header="0.3" footer="0.3"/>
  <pageSetup paperSize="124" scale="47" orientation="landscape" r:id="rId1"/>
  <drawing r:id="rId2"/>
  <legacyDrawing r:id="rId3"/>
  <oleObjects>
    <mc:AlternateContent xmlns:mc="http://schemas.openxmlformats.org/markup-compatibility/2006">
      <mc:Choice Requires="x14">
        <oleObject shapeId="3891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5334000</xdr:colOff>
                <xdr:row>3</xdr:row>
                <xdr:rowOff>238125</xdr:rowOff>
              </to>
            </anchor>
          </objectPr>
        </oleObject>
      </mc:Choice>
      <mc:Fallback>
        <oleObject shapeId="38913" r:id="rId4"/>
      </mc:Fallback>
    </mc:AlternateContent>
    <mc:AlternateContent xmlns:mc="http://schemas.openxmlformats.org/markup-compatibility/2006">
      <mc:Choice Requires="x14">
        <oleObject shapeId="38914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1</xdr:col>
                <xdr:colOff>4886325</xdr:colOff>
                <xdr:row>2</xdr:row>
                <xdr:rowOff>200025</xdr:rowOff>
              </to>
            </anchor>
          </objectPr>
        </oleObject>
      </mc:Choice>
      <mc:Fallback>
        <oleObject shapeId="3891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116"/>
  <sheetViews>
    <sheetView tabSelected="1" zoomScale="60" zoomScaleNormal="60" workbookViewId="0">
      <selection activeCell="E14" sqref="E14:E16"/>
    </sheetView>
  </sheetViews>
  <sheetFormatPr baseColWidth="10" defaultColWidth="12.5703125" defaultRowHeight="15.75"/>
  <cols>
    <col min="1" max="1" width="66.28515625" style="9" customWidth="1"/>
    <col min="2" max="2" width="7.140625" style="8" customWidth="1"/>
    <col min="3" max="3" width="35.5703125" style="83" customWidth="1"/>
    <col min="4" max="4" width="10.140625" style="7" customWidth="1"/>
    <col min="5" max="5" width="27.85546875" style="71" customWidth="1"/>
    <col min="6" max="6" width="28.42578125" style="72" customWidth="1"/>
    <col min="7" max="7" width="9.42578125" style="46" customWidth="1"/>
    <col min="8" max="8" width="19.140625" style="7" bestFit="1" customWidth="1"/>
    <col min="9" max="9" width="28.42578125" style="73" bestFit="1" customWidth="1"/>
    <col min="10" max="10" width="13.7109375" style="74" customWidth="1"/>
    <col min="11" max="11" width="14" style="74" customWidth="1"/>
    <col min="12" max="12" width="11.140625" style="7" customWidth="1"/>
    <col min="13" max="13" width="22.7109375" style="7" bestFit="1" customWidth="1"/>
    <col min="14" max="14" width="16.85546875" style="7" customWidth="1"/>
    <col min="15" max="15" width="35.85546875" style="7" customWidth="1"/>
    <col min="16" max="16" width="20.7109375" style="7" bestFit="1" customWidth="1"/>
    <col min="17" max="17" width="14.42578125" style="7" customWidth="1"/>
    <col min="18" max="18" width="18.5703125" style="7" customWidth="1"/>
    <col min="19" max="19" width="33.85546875" style="7" customWidth="1"/>
    <col min="20" max="20" width="12.5703125" style="7" hidden="1" customWidth="1"/>
    <col min="21" max="21" width="24.28515625" style="7" customWidth="1"/>
    <col min="22" max="22" width="22.5703125" style="7" customWidth="1"/>
    <col min="23" max="24" width="12.5703125" style="7"/>
    <col min="25" max="25" width="16.85546875" style="7" customWidth="1"/>
    <col min="26" max="26" width="12.5703125" style="7"/>
    <col min="27" max="27" width="30.140625" style="7" customWidth="1"/>
    <col min="28" max="28" width="15.42578125" style="7" customWidth="1"/>
    <col min="29" max="29" width="15.85546875" style="7" customWidth="1"/>
    <col min="30" max="30" width="24.42578125" style="7" customWidth="1"/>
    <col min="31" max="31" width="17.140625" style="7" customWidth="1"/>
    <col min="32" max="16384" width="12.5703125" style="7"/>
  </cols>
  <sheetData>
    <row r="1" spans="1:248" s="31" customFormat="1" ht="27.95" customHeight="1">
      <c r="A1" s="627"/>
      <c r="B1" s="629" t="s">
        <v>69</v>
      </c>
      <c r="C1" s="630"/>
      <c r="D1" s="630"/>
      <c r="E1" s="630"/>
      <c r="F1" s="630"/>
      <c r="G1" s="630"/>
      <c r="H1" s="631"/>
      <c r="I1" s="635" t="s">
        <v>36</v>
      </c>
      <c r="J1" s="636"/>
      <c r="K1" s="636"/>
      <c r="L1" s="637"/>
      <c r="M1" s="638"/>
      <c r="N1" s="639"/>
      <c r="O1" s="80"/>
    </row>
    <row r="2" spans="1:248" s="31" customFormat="1" ht="27.95" customHeight="1">
      <c r="A2" s="628"/>
      <c r="B2" s="632"/>
      <c r="C2" s="633"/>
      <c r="D2" s="633"/>
      <c r="E2" s="633"/>
      <c r="F2" s="633"/>
      <c r="G2" s="633"/>
      <c r="H2" s="634"/>
      <c r="I2" s="635" t="s">
        <v>33</v>
      </c>
      <c r="J2" s="636"/>
      <c r="K2" s="636"/>
      <c r="L2" s="637"/>
      <c r="M2" s="640"/>
      <c r="N2" s="641"/>
      <c r="O2" s="80"/>
    </row>
    <row r="3" spans="1:248" s="31" customFormat="1" ht="27.95" customHeight="1">
      <c r="A3" s="628"/>
      <c r="B3" s="642" t="s">
        <v>68</v>
      </c>
      <c r="C3" s="643"/>
      <c r="D3" s="643"/>
      <c r="E3" s="643"/>
      <c r="F3" s="643"/>
      <c r="G3" s="643"/>
      <c r="H3" s="644"/>
      <c r="I3" s="635" t="s">
        <v>34</v>
      </c>
      <c r="J3" s="636"/>
      <c r="K3" s="636"/>
      <c r="L3" s="637"/>
      <c r="M3" s="640"/>
      <c r="N3" s="641"/>
      <c r="O3" s="80"/>
    </row>
    <row r="4" spans="1:248" s="31" customFormat="1" ht="27.95" customHeight="1">
      <c r="A4" s="628"/>
      <c r="B4" s="645"/>
      <c r="C4" s="646"/>
      <c r="D4" s="646"/>
      <c r="E4" s="646"/>
      <c r="F4" s="646"/>
      <c r="G4" s="646"/>
      <c r="H4" s="647"/>
      <c r="I4" s="648" t="s">
        <v>35</v>
      </c>
      <c r="J4" s="649"/>
      <c r="K4" s="649"/>
      <c r="L4" s="650"/>
      <c r="M4" s="640"/>
      <c r="N4" s="641"/>
      <c r="O4" s="80"/>
    </row>
    <row r="5" spans="1:248" s="31" customFormat="1" ht="28.5" customHeight="1">
      <c r="A5" s="656"/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80"/>
    </row>
    <row r="6" spans="1:248" s="31" customFormat="1" ht="31.5" customHeight="1">
      <c r="A6" s="657" t="s">
        <v>155</v>
      </c>
      <c r="B6" s="657"/>
      <c r="C6" s="657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80"/>
    </row>
    <row r="7" spans="1:248" s="31" customFormat="1" ht="36" customHeight="1">
      <c r="A7" s="32" t="s">
        <v>334</v>
      </c>
      <c r="B7" s="657" t="s">
        <v>332</v>
      </c>
      <c r="C7" s="657"/>
      <c r="D7" s="657"/>
      <c r="E7" s="657"/>
      <c r="F7" s="657"/>
      <c r="G7" s="657"/>
      <c r="H7" s="657"/>
      <c r="I7" s="657"/>
      <c r="J7" s="658"/>
      <c r="K7" s="658"/>
      <c r="L7" s="658"/>
      <c r="M7" s="658"/>
      <c r="N7" s="658"/>
    </row>
    <row r="8" spans="1:248" s="31" customFormat="1" ht="20.25">
      <c r="A8" s="4" t="s">
        <v>46</v>
      </c>
      <c r="B8" s="659" t="s">
        <v>47</v>
      </c>
      <c r="C8" s="660"/>
      <c r="D8" s="660"/>
      <c r="E8" s="660"/>
      <c r="F8" s="661"/>
      <c r="G8" s="662" t="s">
        <v>170</v>
      </c>
      <c r="H8" s="663"/>
      <c r="I8" s="663"/>
      <c r="J8" s="664" t="s">
        <v>31</v>
      </c>
      <c r="K8" s="664"/>
      <c r="L8" s="664"/>
      <c r="M8" s="664"/>
      <c r="N8" s="664"/>
      <c r="O8" s="33"/>
      <c r="Q8" s="669"/>
      <c r="R8" s="669"/>
      <c r="S8" s="669"/>
      <c r="T8" s="669"/>
      <c r="U8" s="669"/>
    </row>
    <row r="9" spans="1:248" s="31" customFormat="1" ht="28.5" customHeight="1">
      <c r="A9" s="34" t="s">
        <v>30</v>
      </c>
      <c r="B9" s="358" t="s">
        <v>48</v>
      </c>
      <c r="C9" s="358"/>
      <c r="D9" s="358"/>
      <c r="E9" s="358"/>
      <c r="F9" s="359"/>
      <c r="G9" s="662"/>
      <c r="H9" s="663"/>
      <c r="I9" s="663"/>
      <c r="J9" s="12" t="s">
        <v>29</v>
      </c>
      <c r="K9" s="334" t="s">
        <v>28</v>
      </c>
      <c r="L9" s="334"/>
      <c r="M9" s="334"/>
      <c r="N9" s="12" t="s">
        <v>27</v>
      </c>
      <c r="O9" s="33"/>
      <c r="Q9" s="35"/>
      <c r="R9" s="35"/>
      <c r="S9" s="35"/>
      <c r="T9" s="35"/>
      <c r="U9" s="35"/>
    </row>
    <row r="10" spans="1:248" s="31" customFormat="1" ht="37.5" customHeight="1">
      <c r="A10" s="5" t="s">
        <v>26</v>
      </c>
      <c r="B10" s="665" t="s">
        <v>49</v>
      </c>
      <c r="C10" s="666"/>
      <c r="D10" s="666"/>
      <c r="E10" s="666"/>
      <c r="F10" s="667"/>
      <c r="G10" s="662"/>
      <c r="H10" s="663"/>
      <c r="I10" s="663"/>
      <c r="J10" s="22"/>
      <c r="K10" s="675"/>
      <c r="L10" s="675"/>
      <c r="M10" s="675"/>
      <c r="N10" s="269"/>
      <c r="O10" s="33"/>
      <c r="Q10" s="36"/>
      <c r="R10" s="671"/>
      <c r="S10" s="671"/>
      <c r="T10" s="671"/>
      <c r="U10" s="36"/>
      <c r="W10" s="37"/>
      <c r="X10" s="37"/>
    </row>
    <row r="11" spans="1:248" s="31" customFormat="1" ht="41.25" customHeight="1">
      <c r="A11" s="5" t="s">
        <v>25</v>
      </c>
      <c r="B11" s="665" t="s">
        <v>50</v>
      </c>
      <c r="C11" s="666"/>
      <c r="D11" s="666"/>
      <c r="E11" s="666"/>
      <c r="F11" s="667"/>
      <c r="G11" s="662"/>
      <c r="H11" s="663"/>
      <c r="I11" s="663"/>
      <c r="J11" s="6"/>
      <c r="K11" s="668"/>
      <c r="L11" s="668"/>
      <c r="M11" s="668"/>
      <c r="N11" s="250"/>
      <c r="O11" s="33"/>
      <c r="Q11" s="38"/>
      <c r="R11" s="673"/>
      <c r="S11" s="673"/>
      <c r="T11" s="673"/>
      <c r="U11" s="39"/>
      <c r="W11" s="40"/>
      <c r="X11" s="41"/>
      <c r="Y11" s="42"/>
    </row>
    <row r="12" spans="1:248" s="31" customFormat="1" ht="20.25">
      <c r="A12" s="34" t="s">
        <v>24</v>
      </c>
      <c r="B12" s="326">
        <v>2020730010004</v>
      </c>
      <c r="C12" s="327"/>
      <c r="D12" s="327"/>
      <c r="E12" s="327"/>
      <c r="F12" s="328"/>
      <c r="G12" s="662"/>
      <c r="H12" s="663"/>
      <c r="I12" s="663"/>
      <c r="J12" s="25"/>
      <c r="K12" s="674"/>
      <c r="L12" s="674"/>
      <c r="M12" s="674"/>
      <c r="N12" s="250"/>
      <c r="O12" s="33"/>
      <c r="Q12" s="38"/>
      <c r="R12" s="673"/>
      <c r="S12" s="673"/>
      <c r="T12" s="673"/>
      <c r="U12" s="39"/>
      <c r="W12" s="40"/>
      <c r="X12" s="41"/>
      <c r="Y12" s="42"/>
    </row>
    <row r="13" spans="1:248" s="31" customFormat="1" ht="33" customHeight="1">
      <c r="A13" s="344" t="s">
        <v>273</v>
      </c>
      <c r="B13" s="344"/>
      <c r="C13" s="344"/>
      <c r="D13" s="344"/>
      <c r="E13" s="344"/>
      <c r="F13" s="344"/>
      <c r="G13" s="654"/>
      <c r="H13" s="655"/>
      <c r="I13" s="655"/>
      <c r="J13" s="6"/>
      <c r="K13" s="674"/>
      <c r="L13" s="674"/>
      <c r="M13" s="674"/>
      <c r="N13" s="252"/>
      <c r="O13" s="33"/>
      <c r="Q13" s="43"/>
      <c r="R13" s="673"/>
      <c r="S13" s="673"/>
      <c r="T13" s="44"/>
      <c r="U13" s="39"/>
      <c r="V13" s="45"/>
      <c r="W13" s="40"/>
      <c r="X13" s="41"/>
      <c r="Y13" s="42"/>
    </row>
    <row r="14" spans="1:248" ht="15" customHeight="1">
      <c r="A14" s="608" t="s">
        <v>23</v>
      </c>
      <c r="B14" s="625" t="s">
        <v>105</v>
      </c>
      <c r="C14" s="339" t="s">
        <v>22</v>
      </c>
      <c r="D14" s="339" t="s">
        <v>21</v>
      </c>
      <c r="E14" s="651" t="s">
        <v>106</v>
      </c>
      <c r="F14" s="652" t="s">
        <v>107</v>
      </c>
      <c r="G14" s="653"/>
      <c r="H14" s="653"/>
      <c r="I14" s="653"/>
      <c r="J14" s="339" t="s">
        <v>20</v>
      </c>
      <c r="K14" s="339"/>
      <c r="L14" s="342" t="s">
        <v>79</v>
      </c>
      <c r="M14" s="342"/>
      <c r="N14" s="342"/>
      <c r="O14" s="46"/>
      <c r="P14" s="46"/>
      <c r="Q14" s="47"/>
      <c r="R14" s="672"/>
      <c r="S14" s="672"/>
      <c r="T14" s="46"/>
      <c r="U14" s="48"/>
      <c r="V14" s="46"/>
      <c r="W14" s="49"/>
      <c r="X14" s="50"/>
      <c r="Y14" s="51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</row>
    <row r="15" spans="1:248" ht="20.25" customHeight="1">
      <c r="A15" s="608"/>
      <c r="B15" s="626"/>
      <c r="C15" s="339"/>
      <c r="D15" s="339"/>
      <c r="E15" s="651"/>
      <c r="F15" s="654"/>
      <c r="G15" s="655"/>
      <c r="H15" s="655"/>
      <c r="I15" s="655"/>
      <c r="J15" s="339"/>
      <c r="K15" s="339"/>
      <c r="L15" s="339" t="s">
        <v>18</v>
      </c>
      <c r="M15" s="339" t="s">
        <v>17</v>
      </c>
      <c r="N15" s="342" t="s">
        <v>16</v>
      </c>
      <c r="O15" s="46"/>
      <c r="P15" s="46"/>
      <c r="Q15" s="52"/>
      <c r="R15" s="672"/>
      <c r="S15" s="672"/>
      <c r="T15" s="46"/>
      <c r="U15" s="53"/>
      <c r="V15" s="46"/>
      <c r="W15" s="49"/>
      <c r="X15" s="50"/>
      <c r="Y15" s="51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</row>
    <row r="16" spans="1:248" ht="13.5" customHeight="1">
      <c r="A16" s="608"/>
      <c r="B16" s="626"/>
      <c r="C16" s="339"/>
      <c r="D16" s="339"/>
      <c r="E16" s="651"/>
      <c r="F16" s="54" t="s">
        <v>15</v>
      </c>
      <c r="G16" s="14" t="s">
        <v>14</v>
      </c>
      <c r="H16" s="14" t="s">
        <v>13</v>
      </c>
      <c r="I16" s="258" t="s">
        <v>80</v>
      </c>
      <c r="J16" s="14" t="s">
        <v>12</v>
      </c>
      <c r="K16" s="13" t="s">
        <v>11</v>
      </c>
      <c r="L16" s="339"/>
      <c r="M16" s="339"/>
      <c r="N16" s="342"/>
      <c r="O16" s="46"/>
      <c r="P16" s="46"/>
      <c r="Q16" s="55"/>
      <c r="R16" s="672"/>
      <c r="S16" s="672"/>
      <c r="U16" s="50"/>
      <c r="W16" s="49"/>
      <c r="X16" s="50"/>
      <c r="Y16" s="51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</row>
    <row r="17" spans="1:248" ht="22.5" customHeight="1">
      <c r="A17" s="579" t="s">
        <v>328</v>
      </c>
      <c r="B17" s="56" t="s">
        <v>3</v>
      </c>
      <c r="C17" s="577" t="s">
        <v>329</v>
      </c>
      <c r="D17" s="10">
        <v>1</v>
      </c>
      <c r="E17" s="254">
        <f>+F17+I17</f>
        <v>340300000</v>
      </c>
      <c r="F17" s="254">
        <v>36300000</v>
      </c>
      <c r="G17" s="57">
        <v>0</v>
      </c>
      <c r="H17" s="57">
        <v>0</v>
      </c>
      <c r="I17" s="259">
        <v>304000000</v>
      </c>
      <c r="J17" s="348">
        <v>45292</v>
      </c>
      <c r="K17" s="348">
        <v>45657</v>
      </c>
      <c r="L17" s="580">
        <f>D18/D17</f>
        <v>0</v>
      </c>
      <c r="M17" s="580">
        <f>E18/E17</f>
        <v>0</v>
      </c>
      <c r="N17" s="580">
        <f>F18/F17</f>
        <v>0</v>
      </c>
      <c r="O17" s="46"/>
      <c r="P17" s="46"/>
      <c r="Q17" s="55"/>
      <c r="R17" s="58"/>
      <c r="S17" s="58"/>
      <c r="U17" s="50"/>
      <c r="W17" s="49"/>
      <c r="X17" s="50"/>
      <c r="Y17" s="51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</row>
    <row r="18" spans="1:248" ht="22.5" customHeight="1">
      <c r="A18" s="579"/>
      <c r="B18" s="56" t="s">
        <v>2</v>
      </c>
      <c r="C18" s="578"/>
      <c r="D18" s="10"/>
      <c r="E18" s="254">
        <f t="shared" ref="E18:E51" si="0">+F18+I18</f>
        <v>0</v>
      </c>
      <c r="F18" s="255">
        <v>0</v>
      </c>
      <c r="G18" s="57">
        <v>0</v>
      </c>
      <c r="H18" s="57">
        <v>0</v>
      </c>
      <c r="I18" s="259">
        <v>0</v>
      </c>
      <c r="J18" s="348"/>
      <c r="K18" s="348"/>
      <c r="L18" s="580"/>
      <c r="M18" s="580"/>
      <c r="N18" s="580"/>
      <c r="O18" s="46"/>
      <c r="P18" s="46"/>
      <c r="Q18" s="55"/>
      <c r="R18" s="58"/>
      <c r="S18" s="58"/>
      <c r="U18" s="50"/>
      <c r="W18" s="49"/>
      <c r="X18" s="50"/>
      <c r="Y18" s="51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</row>
    <row r="19" spans="1:248" ht="22.5" customHeight="1">
      <c r="A19" s="579" t="s">
        <v>108</v>
      </c>
      <c r="B19" s="56" t="s">
        <v>3</v>
      </c>
      <c r="C19" s="577" t="s">
        <v>267</v>
      </c>
      <c r="D19" s="10">
        <v>1</v>
      </c>
      <c r="E19" s="254">
        <f t="shared" si="0"/>
        <v>275400000</v>
      </c>
      <c r="F19" s="254">
        <v>143800000</v>
      </c>
      <c r="G19" s="57">
        <v>0</v>
      </c>
      <c r="H19" s="57">
        <v>0</v>
      </c>
      <c r="I19" s="259">
        <v>131600000</v>
      </c>
      <c r="J19" s="348">
        <v>45292</v>
      </c>
      <c r="K19" s="348">
        <f>+K17</f>
        <v>45657</v>
      </c>
      <c r="L19" s="580">
        <f>D20/D19</f>
        <v>0</v>
      </c>
      <c r="M19" s="580">
        <f>+L19</f>
        <v>0</v>
      </c>
      <c r="N19" s="580">
        <f>+M19</f>
        <v>0</v>
      </c>
      <c r="O19" s="46"/>
      <c r="P19" s="46"/>
      <c r="Q19" s="55"/>
      <c r="R19" s="58"/>
      <c r="S19" s="58"/>
      <c r="U19" s="50"/>
      <c r="W19" s="49"/>
      <c r="X19" s="50"/>
      <c r="Y19" s="51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</row>
    <row r="20" spans="1:248" ht="22.5" customHeight="1">
      <c r="A20" s="579"/>
      <c r="B20" s="56" t="s">
        <v>2</v>
      </c>
      <c r="C20" s="578"/>
      <c r="D20" s="10"/>
      <c r="E20" s="254">
        <f t="shared" si="0"/>
        <v>0</v>
      </c>
      <c r="F20" s="255">
        <v>0</v>
      </c>
      <c r="G20" s="57">
        <v>0</v>
      </c>
      <c r="H20" s="57">
        <v>0</v>
      </c>
      <c r="I20" s="259">
        <v>0</v>
      </c>
      <c r="J20" s="348"/>
      <c r="K20" s="348"/>
      <c r="L20" s="580"/>
      <c r="M20" s="580"/>
      <c r="N20" s="580"/>
      <c r="O20" s="46"/>
      <c r="P20" s="46"/>
      <c r="Q20" s="55"/>
      <c r="R20" s="58"/>
      <c r="S20" s="58"/>
      <c r="U20" s="50"/>
      <c r="W20" s="49"/>
      <c r="X20" s="50"/>
      <c r="Y20" s="51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</row>
    <row r="21" spans="1:248" ht="15" customHeight="1">
      <c r="A21" s="579" t="s">
        <v>109</v>
      </c>
      <c r="B21" s="56" t="s">
        <v>3</v>
      </c>
      <c r="C21" s="581" t="s">
        <v>268</v>
      </c>
      <c r="D21" s="10">
        <v>9</v>
      </c>
      <c r="E21" s="254">
        <f t="shared" si="0"/>
        <v>1022051720</v>
      </c>
      <c r="F21" s="254"/>
      <c r="G21" s="57">
        <v>0</v>
      </c>
      <c r="H21" s="57">
        <v>0</v>
      </c>
      <c r="I21" s="260">
        <v>1022051720</v>
      </c>
      <c r="J21" s="348">
        <f>+J19</f>
        <v>45292</v>
      </c>
      <c r="K21" s="348">
        <f t="shared" ref="K21" si="1">+K19</f>
        <v>45657</v>
      </c>
      <c r="L21" s="580">
        <f>D22/D21</f>
        <v>0</v>
      </c>
      <c r="M21" s="580">
        <f>E22/E21</f>
        <v>0</v>
      </c>
      <c r="N21" s="580">
        <v>0</v>
      </c>
    </row>
    <row r="22" spans="1:248" ht="15" customHeight="1">
      <c r="A22" s="579"/>
      <c r="B22" s="56" t="s">
        <v>2</v>
      </c>
      <c r="C22" s="581"/>
      <c r="D22" s="10"/>
      <c r="E22" s="254">
        <f t="shared" si="0"/>
        <v>0</v>
      </c>
      <c r="F22" s="256"/>
      <c r="G22" s="57">
        <v>0</v>
      </c>
      <c r="H22" s="57">
        <v>0</v>
      </c>
      <c r="I22" s="260">
        <v>0</v>
      </c>
      <c r="J22" s="348"/>
      <c r="K22" s="348"/>
      <c r="L22" s="580"/>
      <c r="M22" s="580"/>
      <c r="N22" s="580"/>
    </row>
    <row r="23" spans="1:248" s="11" customFormat="1" ht="18.75" customHeight="1">
      <c r="A23" s="615" t="s">
        <v>169</v>
      </c>
      <c r="B23" s="56" t="s">
        <v>3</v>
      </c>
      <c r="C23" s="581" t="s">
        <v>331</v>
      </c>
      <c r="D23" s="10">
        <v>1</v>
      </c>
      <c r="E23" s="254">
        <f t="shared" si="0"/>
        <v>0</v>
      </c>
      <c r="F23" s="61"/>
      <c r="G23" s="87">
        <v>0</v>
      </c>
      <c r="H23" s="87">
        <v>0</v>
      </c>
      <c r="I23" s="261">
        <v>0</v>
      </c>
      <c r="J23" s="348">
        <f t="shared" ref="J23:K23" si="2">+J21</f>
        <v>45292</v>
      </c>
      <c r="K23" s="348">
        <f t="shared" si="2"/>
        <v>45657</v>
      </c>
      <c r="L23" s="580">
        <f>D24/D23</f>
        <v>0</v>
      </c>
      <c r="M23" s="580">
        <v>0</v>
      </c>
      <c r="N23" s="580">
        <v>0</v>
      </c>
      <c r="O23" s="670"/>
    </row>
    <row r="24" spans="1:248" s="11" customFormat="1" ht="18" customHeight="1">
      <c r="A24" s="615"/>
      <c r="B24" s="56" t="s">
        <v>2</v>
      </c>
      <c r="C24" s="581"/>
      <c r="D24" s="10"/>
      <c r="E24" s="254">
        <f t="shared" si="0"/>
        <v>0</v>
      </c>
      <c r="F24" s="61"/>
      <c r="G24" s="87">
        <v>0</v>
      </c>
      <c r="H24" s="87">
        <v>0</v>
      </c>
      <c r="I24" s="261">
        <v>0</v>
      </c>
      <c r="J24" s="348"/>
      <c r="K24" s="348"/>
      <c r="L24" s="580"/>
      <c r="M24" s="580"/>
      <c r="N24" s="580"/>
      <c r="O24" s="670"/>
    </row>
    <row r="25" spans="1:248" ht="15" customHeight="1">
      <c r="A25" s="412" t="s">
        <v>147</v>
      </c>
      <c r="B25" s="56" t="s">
        <v>3</v>
      </c>
      <c r="C25" s="577" t="s">
        <v>110</v>
      </c>
      <c r="D25" s="10">
        <v>3</v>
      </c>
      <c r="E25" s="254">
        <f t="shared" si="0"/>
        <v>135000000</v>
      </c>
      <c r="F25" s="231">
        <v>135000000</v>
      </c>
      <c r="G25" s="57">
        <v>0</v>
      </c>
      <c r="H25" s="57">
        <v>0</v>
      </c>
      <c r="I25" s="260">
        <v>0</v>
      </c>
      <c r="J25" s="348">
        <f t="shared" ref="J25:K25" si="3">+J23</f>
        <v>45292</v>
      </c>
      <c r="K25" s="348">
        <f t="shared" si="3"/>
        <v>45657</v>
      </c>
      <c r="L25" s="580">
        <f>D26/D25</f>
        <v>0</v>
      </c>
      <c r="M25" s="580">
        <f>E26/E25</f>
        <v>0</v>
      </c>
      <c r="N25" s="580">
        <f>F26/F25</f>
        <v>0</v>
      </c>
    </row>
    <row r="26" spans="1:248" ht="15" customHeight="1">
      <c r="A26" s="415"/>
      <c r="B26" s="56" t="s">
        <v>2</v>
      </c>
      <c r="C26" s="619"/>
      <c r="D26" s="10"/>
      <c r="E26" s="254">
        <f t="shared" si="0"/>
        <v>0</v>
      </c>
      <c r="F26" s="231"/>
      <c r="G26" s="57">
        <v>0</v>
      </c>
      <c r="H26" s="57">
        <v>0</v>
      </c>
      <c r="I26" s="260">
        <v>0</v>
      </c>
      <c r="J26" s="348"/>
      <c r="K26" s="348"/>
      <c r="L26" s="580"/>
      <c r="M26" s="580"/>
      <c r="N26" s="580"/>
    </row>
    <row r="27" spans="1:248" ht="24.75" customHeight="1">
      <c r="A27" s="621" t="s">
        <v>327</v>
      </c>
      <c r="B27" s="56" t="s">
        <v>3</v>
      </c>
      <c r="C27" s="577" t="s">
        <v>111</v>
      </c>
      <c r="D27" s="10">
        <v>4</v>
      </c>
      <c r="E27" s="254">
        <f t="shared" si="0"/>
        <v>48400000</v>
      </c>
      <c r="F27" s="257"/>
      <c r="G27" s="57">
        <v>0</v>
      </c>
      <c r="H27" s="57">
        <v>0</v>
      </c>
      <c r="I27" s="260">
        <v>48400000</v>
      </c>
      <c r="J27" s="348">
        <f t="shared" ref="J27:K27" si="4">+J25</f>
        <v>45292</v>
      </c>
      <c r="K27" s="348">
        <f t="shared" si="4"/>
        <v>45657</v>
      </c>
      <c r="L27" s="580">
        <f>D28/D27</f>
        <v>0</v>
      </c>
      <c r="M27" s="580">
        <f>E28/E27</f>
        <v>0</v>
      </c>
      <c r="N27" s="580">
        <v>0</v>
      </c>
    </row>
    <row r="28" spans="1:248" ht="24.75" customHeight="1">
      <c r="A28" s="622"/>
      <c r="B28" s="56" t="s">
        <v>2</v>
      </c>
      <c r="C28" s="578"/>
      <c r="D28" s="10"/>
      <c r="E28" s="254">
        <f t="shared" si="0"/>
        <v>0</v>
      </c>
      <c r="F28" s="257"/>
      <c r="G28" s="57">
        <v>0</v>
      </c>
      <c r="H28" s="57">
        <v>0</v>
      </c>
      <c r="I28" s="260">
        <v>0</v>
      </c>
      <c r="J28" s="348"/>
      <c r="K28" s="348"/>
      <c r="L28" s="580"/>
      <c r="M28" s="580"/>
      <c r="N28" s="580"/>
    </row>
    <row r="29" spans="1:248" ht="15" customHeight="1">
      <c r="A29" s="621" t="s">
        <v>265</v>
      </c>
      <c r="B29" s="56" t="s">
        <v>3</v>
      </c>
      <c r="C29" s="581" t="s">
        <v>112</v>
      </c>
      <c r="D29" s="10">
        <v>5</v>
      </c>
      <c r="E29" s="254">
        <f t="shared" si="0"/>
        <v>60000000</v>
      </c>
      <c r="F29" s="231">
        <v>60000000</v>
      </c>
      <c r="G29" s="57">
        <v>0</v>
      </c>
      <c r="H29" s="57">
        <v>0</v>
      </c>
      <c r="I29" s="260">
        <v>0</v>
      </c>
      <c r="J29" s="348">
        <f>+J27</f>
        <v>45292</v>
      </c>
      <c r="K29" s="348">
        <f t="shared" ref="K29" si="5">+K27</f>
        <v>45657</v>
      </c>
      <c r="L29" s="580">
        <f>D30/D29</f>
        <v>0</v>
      </c>
      <c r="M29" s="580">
        <f t="shared" ref="M29:N29" si="6">E30/E29</f>
        <v>0</v>
      </c>
      <c r="N29" s="580">
        <f t="shared" si="6"/>
        <v>0</v>
      </c>
    </row>
    <row r="30" spans="1:248" ht="31.5" customHeight="1">
      <c r="A30" s="622"/>
      <c r="B30" s="56" t="s">
        <v>2</v>
      </c>
      <c r="C30" s="581"/>
      <c r="D30" s="10"/>
      <c r="E30" s="254">
        <f t="shared" si="0"/>
        <v>0</v>
      </c>
      <c r="F30" s="231"/>
      <c r="G30" s="57">
        <v>0</v>
      </c>
      <c r="H30" s="57">
        <v>0</v>
      </c>
      <c r="I30" s="260">
        <v>0</v>
      </c>
      <c r="J30" s="348"/>
      <c r="K30" s="348"/>
      <c r="L30" s="580"/>
      <c r="M30" s="580"/>
      <c r="N30" s="580"/>
    </row>
    <row r="31" spans="1:248" ht="15" customHeight="1">
      <c r="A31" s="621" t="s">
        <v>113</v>
      </c>
      <c r="B31" s="56" t="s">
        <v>3</v>
      </c>
      <c r="C31" s="581" t="s">
        <v>114</v>
      </c>
      <c r="D31" s="10">
        <v>2</v>
      </c>
      <c r="E31" s="254">
        <f t="shared" si="0"/>
        <v>90000000</v>
      </c>
      <c r="F31" s="231">
        <v>90000000</v>
      </c>
      <c r="G31" s="57">
        <v>0</v>
      </c>
      <c r="H31" s="57">
        <v>0</v>
      </c>
      <c r="I31" s="260">
        <v>0</v>
      </c>
      <c r="J31" s="348">
        <f t="shared" ref="J31:K31" si="7">+J29</f>
        <v>45292</v>
      </c>
      <c r="K31" s="348">
        <f t="shared" si="7"/>
        <v>45657</v>
      </c>
      <c r="L31" s="580">
        <f>D32/D31</f>
        <v>0</v>
      </c>
      <c r="M31" s="580">
        <f t="shared" ref="M31:N31" si="8">E32/E31</f>
        <v>0</v>
      </c>
      <c r="N31" s="580">
        <f t="shared" si="8"/>
        <v>0</v>
      </c>
    </row>
    <row r="32" spans="1:248" ht="15" customHeight="1">
      <c r="A32" s="622"/>
      <c r="B32" s="56" t="s">
        <v>2</v>
      </c>
      <c r="C32" s="581"/>
      <c r="D32" s="10"/>
      <c r="E32" s="254">
        <f t="shared" si="0"/>
        <v>0</v>
      </c>
      <c r="F32" s="231"/>
      <c r="G32" s="57">
        <v>0</v>
      </c>
      <c r="H32" s="57">
        <v>0</v>
      </c>
      <c r="I32" s="260">
        <v>0</v>
      </c>
      <c r="J32" s="348"/>
      <c r="K32" s="348"/>
      <c r="L32" s="580"/>
      <c r="M32" s="580"/>
      <c r="N32" s="580"/>
    </row>
    <row r="33" spans="1:14" ht="15" customHeight="1">
      <c r="A33" s="623" t="s">
        <v>166</v>
      </c>
      <c r="B33" s="56" t="s">
        <v>3</v>
      </c>
      <c r="C33" s="581" t="s">
        <v>167</v>
      </c>
      <c r="D33" s="10">
        <v>6</v>
      </c>
      <c r="E33" s="254">
        <f t="shared" si="0"/>
        <v>110000000</v>
      </c>
      <c r="F33" s="61">
        <v>110000000</v>
      </c>
      <c r="G33" s="57">
        <v>0</v>
      </c>
      <c r="H33" s="57">
        <v>0</v>
      </c>
      <c r="I33" s="262">
        <v>0</v>
      </c>
      <c r="J33" s="348">
        <f t="shared" ref="J33:K33" si="9">+J31</f>
        <v>45292</v>
      </c>
      <c r="K33" s="348">
        <f t="shared" si="9"/>
        <v>45657</v>
      </c>
      <c r="L33" s="580">
        <f>D34/D33</f>
        <v>0</v>
      </c>
      <c r="M33" s="580">
        <f t="shared" ref="M33:N33" si="10">E34/E33</f>
        <v>0</v>
      </c>
      <c r="N33" s="580">
        <f t="shared" si="10"/>
        <v>0</v>
      </c>
    </row>
    <row r="34" spans="1:14" ht="19.5" customHeight="1">
      <c r="A34" s="624"/>
      <c r="B34" s="56" t="s">
        <v>2</v>
      </c>
      <c r="C34" s="581"/>
      <c r="D34" s="10"/>
      <c r="E34" s="254">
        <f t="shared" si="0"/>
        <v>0</v>
      </c>
      <c r="F34" s="61"/>
      <c r="G34" s="57">
        <v>0</v>
      </c>
      <c r="H34" s="57">
        <v>0</v>
      </c>
      <c r="I34" s="262">
        <v>0</v>
      </c>
      <c r="J34" s="348"/>
      <c r="K34" s="348"/>
      <c r="L34" s="580"/>
      <c r="M34" s="580"/>
      <c r="N34" s="580"/>
    </row>
    <row r="35" spans="1:14" ht="15" customHeight="1">
      <c r="A35" s="623" t="s">
        <v>320</v>
      </c>
      <c r="B35" s="56" t="s">
        <v>3</v>
      </c>
      <c r="C35" s="581" t="s">
        <v>53</v>
      </c>
      <c r="D35" s="10">
        <v>1</v>
      </c>
      <c r="E35" s="254">
        <f t="shared" si="0"/>
        <v>70000000</v>
      </c>
      <c r="F35" s="61">
        <v>70000000</v>
      </c>
      <c r="G35" s="57">
        <v>0</v>
      </c>
      <c r="H35" s="57">
        <v>0</v>
      </c>
      <c r="I35" s="262">
        <v>0</v>
      </c>
      <c r="J35" s="348">
        <f>+J33</f>
        <v>45292</v>
      </c>
      <c r="K35" s="348">
        <f t="shared" ref="K35" si="11">+K33</f>
        <v>45657</v>
      </c>
      <c r="L35" s="580">
        <f>D36/D35</f>
        <v>0</v>
      </c>
      <c r="M35" s="580">
        <f t="shared" ref="M35:N35" si="12">E36/E35</f>
        <v>0</v>
      </c>
      <c r="N35" s="580">
        <f t="shared" si="12"/>
        <v>0</v>
      </c>
    </row>
    <row r="36" spans="1:14" ht="43.5" customHeight="1">
      <c r="A36" s="624"/>
      <c r="B36" s="56" t="s">
        <v>2</v>
      </c>
      <c r="C36" s="581"/>
      <c r="D36" s="10"/>
      <c r="E36" s="254">
        <f t="shared" si="0"/>
        <v>0</v>
      </c>
      <c r="F36" s="61"/>
      <c r="G36" s="57">
        <v>0</v>
      </c>
      <c r="H36" s="57">
        <v>0</v>
      </c>
      <c r="I36" s="262">
        <v>0</v>
      </c>
      <c r="J36" s="348"/>
      <c r="K36" s="348"/>
      <c r="L36" s="580"/>
      <c r="M36" s="580"/>
      <c r="N36" s="580"/>
    </row>
    <row r="37" spans="1:14" ht="15" customHeight="1">
      <c r="A37" s="579" t="s">
        <v>115</v>
      </c>
      <c r="B37" s="56" t="s">
        <v>3</v>
      </c>
      <c r="C37" s="578" t="s">
        <v>87</v>
      </c>
      <c r="D37" s="10">
        <v>4</v>
      </c>
      <c r="E37" s="254">
        <f t="shared" si="0"/>
        <v>1669348280</v>
      </c>
      <c r="F37" s="231">
        <f>182000000-6600000</f>
        <v>175400000</v>
      </c>
      <c r="G37" s="57">
        <v>0</v>
      </c>
      <c r="H37" s="57">
        <v>0</v>
      </c>
      <c r="I37" s="260">
        <f>734874140+565474140+193600000</f>
        <v>1493948280</v>
      </c>
      <c r="J37" s="348">
        <f t="shared" ref="J37:K37" si="13">+J35</f>
        <v>45292</v>
      </c>
      <c r="K37" s="348">
        <f t="shared" si="13"/>
        <v>45657</v>
      </c>
      <c r="L37" s="580">
        <f>D38/D37</f>
        <v>0</v>
      </c>
      <c r="M37" s="580">
        <f t="shared" ref="M37:N51" si="14">E38/E37</f>
        <v>0</v>
      </c>
      <c r="N37" s="580">
        <f t="shared" si="14"/>
        <v>0</v>
      </c>
    </row>
    <row r="38" spans="1:14" ht="24" customHeight="1">
      <c r="A38" s="579"/>
      <c r="B38" s="56" t="s">
        <v>2</v>
      </c>
      <c r="C38" s="581"/>
      <c r="D38" s="10"/>
      <c r="E38" s="254">
        <f t="shared" si="0"/>
        <v>0</v>
      </c>
      <c r="F38" s="231"/>
      <c r="G38" s="57">
        <v>0</v>
      </c>
      <c r="H38" s="57">
        <v>0</v>
      </c>
      <c r="I38" s="260">
        <v>0</v>
      </c>
      <c r="J38" s="348"/>
      <c r="K38" s="348"/>
      <c r="L38" s="580"/>
      <c r="M38" s="580"/>
      <c r="N38" s="580"/>
    </row>
    <row r="39" spans="1:14" ht="15.75" customHeight="1">
      <c r="A39" s="575" t="s">
        <v>152</v>
      </c>
      <c r="B39" s="56" t="s">
        <v>3</v>
      </c>
      <c r="C39" s="577" t="s">
        <v>153</v>
      </c>
      <c r="D39" s="10">
        <v>2</v>
      </c>
      <c r="E39" s="254">
        <f t="shared" si="0"/>
        <v>120000000</v>
      </c>
      <c r="F39" s="231">
        <v>120000000</v>
      </c>
      <c r="G39" s="57">
        <v>0</v>
      </c>
      <c r="H39" s="57">
        <v>0</v>
      </c>
      <c r="I39" s="260"/>
      <c r="J39" s="348">
        <f t="shared" ref="J39:K39" si="15">+J37</f>
        <v>45292</v>
      </c>
      <c r="K39" s="348">
        <f t="shared" si="15"/>
        <v>45657</v>
      </c>
      <c r="L39" s="580">
        <f>D40/D39</f>
        <v>0</v>
      </c>
      <c r="M39" s="580">
        <f t="shared" ref="M39:N49" si="16">E40/E39</f>
        <v>0</v>
      </c>
      <c r="N39" s="580">
        <f t="shared" si="16"/>
        <v>0</v>
      </c>
    </row>
    <row r="40" spans="1:14" ht="50.25" customHeight="1">
      <c r="A40" s="576"/>
      <c r="B40" s="56" t="s">
        <v>2</v>
      </c>
      <c r="C40" s="578"/>
      <c r="D40" s="10"/>
      <c r="E40" s="254"/>
      <c r="F40" s="231"/>
      <c r="G40" s="57">
        <v>0</v>
      </c>
      <c r="H40" s="61"/>
      <c r="I40" s="263"/>
      <c r="J40" s="348"/>
      <c r="K40" s="348"/>
      <c r="L40" s="580"/>
      <c r="M40" s="580"/>
      <c r="N40" s="580"/>
    </row>
    <row r="41" spans="1:14" ht="28.5" customHeight="1">
      <c r="A41" s="579" t="s">
        <v>330</v>
      </c>
      <c r="B41" s="56" t="s">
        <v>3</v>
      </c>
      <c r="C41" s="581" t="s">
        <v>154</v>
      </c>
      <c r="D41" s="10">
        <v>2</v>
      </c>
      <c r="E41" s="254">
        <f t="shared" si="0"/>
        <v>103000000</v>
      </c>
      <c r="F41" s="231">
        <v>103000000</v>
      </c>
      <c r="G41" s="57">
        <v>0</v>
      </c>
      <c r="H41" s="57">
        <v>0</v>
      </c>
      <c r="I41" s="260"/>
      <c r="J41" s="348">
        <f>+J39</f>
        <v>45292</v>
      </c>
      <c r="K41" s="348">
        <f t="shared" ref="K41" si="17">+K39</f>
        <v>45657</v>
      </c>
      <c r="L41" s="580">
        <f>D42/D41</f>
        <v>0</v>
      </c>
      <c r="M41" s="580">
        <f t="shared" ref="M41:N41" si="18">E42/E41</f>
        <v>0</v>
      </c>
      <c r="N41" s="580">
        <f t="shared" si="18"/>
        <v>0</v>
      </c>
    </row>
    <row r="42" spans="1:14" ht="21.6" customHeight="1">
      <c r="A42" s="579"/>
      <c r="B42" s="56" t="s">
        <v>2</v>
      </c>
      <c r="C42" s="581"/>
      <c r="D42" s="10"/>
      <c r="E42" s="254">
        <f t="shared" si="0"/>
        <v>0</v>
      </c>
      <c r="F42" s="231"/>
      <c r="G42" s="57">
        <v>0</v>
      </c>
      <c r="H42" s="57">
        <v>0</v>
      </c>
      <c r="I42" s="260">
        <v>0</v>
      </c>
      <c r="J42" s="348"/>
      <c r="K42" s="348"/>
      <c r="L42" s="580"/>
      <c r="M42" s="580"/>
      <c r="N42" s="580"/>
    </row>
    <row r="43" spans="1:14" ht="15" customHeight="1">
      <c r="A43" s="579" t="s">
        <v>116</v>
      </c>
      <c r="B43" s="56" t="s">
        <v>3</v>
      </c>
      <c r="C43" s="581" t="s">
        <v>117</v>
      </c>
      <c r="D43" s="10">
        <v>2</v>
      </c>
      <c r="E43" s="254">
        <f t="shared" si="0"/>
        <v>80000000</v>
      </c>
      <c r="F43" s="231">
        <v>80000000</v>
      </c>
      <c r="G43" s="57">
        <v>0</v>
      </c>
      <c r="H43" s="57">
        <v>0</v>
      </c>
      <c r="I43" s="260">
        <v>0</v>
      </c>
      <c r="J43" s="348">
        <f t="shared" ref="J43:K43" si="19">+J41</f>
        <v>45292</v>
      </c>
      <c r="K43" s="348">
        <f t="shared" si="19"/>
        <v>45657</v>
      </c>
      <c r="L43" s="580">
        <f>D44/D43</f>
        <v>0</v>
      </c>
      <c r="M43" s="580">
        <f t="shared" si="16"/>
        <v>0</v>
      </c>
      <c r="N43" s="580">
        <f t="shared" si="16"/>
        <v>0</v>
      </c>
    </row>
    <row r="44" spans="1:14" ht="15" customHeight="1">
      <c r="A44" s="579"/>
      <c r="B44" s="56" t="s">
        <v>2</v>
      </c>
      <c r="C44" s="581"/>
      <c r="D44" s="10"/>
      <c r="E44" s="254">
        <f t="shared" si="0"/>
        <v>0</v>
      </c>
      <c r="F44" s="231"/>
      <c r="G44" s="57">
        <v>0</v>
      </c>
      <c r="H44" s="57">
        <v>0</v>
      </c>
      <c r="I44" s="260">
        <v>0</v>
      </c>
      <c r="J44" s="348"/>
      <c r="K44" s="348"/>
      <c r="L44" s="580"/>
      <c r="M44" s="580"/>
      <c r="N44" s="580"/>
    </row>
    <row r="45" spans="1:14" ht="15">
      <c r="A45" s="575" t="s">
        <v>118</v>
      </c>
      <c r="B45" s="56" t="s">
        <v>3</v>
      </c>
      <c r="C45" s="577" t="s">
        <v>119</v>
      </c>
      <c r="D45" s="10">
        <v>1</v>
      </c>
      <c r="E45" s="254">
        <f t="shared" si="0"/>
        <v>130000000</v>
      </c>
      <c r="F45" s="231">
        <v>130000000</v>
      </c>
      <c r="G45" s="57">
        <v>0</v>
      </c>
      <c r="H45" s="57">
        <v>0</v>
      </c>
      <c r="I45" s="260">
        <v>0</v>
      </c>
      <c r="J45" s="132">
        <f>+J43</f>
        <v>45292</v>
      </c>
      <c r="K45" s="348">
        <f t="shared" ref="K45" si="20">+K43</f>
        <v>45657</v>
      </c>
      <c r="L45" s="580">
        <f>D46/D45</f>
        <v>0</v>
      </c>
      <c r="M45" s="580">
        <f t="shared" ref="M45:N45" si="21">E46/E45</f>
        <v>0</v>
      </c>
      <c r="N45" s="580">
        <f t="shared" si="21"/>
        <v>0</v>
      </c>
    </row>
    <row r="46" spans="1:14" ht="15">
      <c r="A46" s="576"/>
      <c r="B46" s="56" t="s">
        <v>2</v>
      </c>
      <c r="C46" s="578"/>
      <c r="D46" s="10"/>
      <c r="E46" s="254">
        <f t="shared" si="0"/>
        <v>0</v>
      </c>
      <c r="F46" s="231"/>
      <c r="G46" s="57"/>
      <c r="H46" s="57"/>
      <c r="I46" s="260"/>
      <c r="J46" s="132">
        <f>+J45</f>
        <v>45292</v>
      </c>
      <c r="K46" s="348"/>
      <c r="L46" s="580"/>
      <c r="M46" s="580"/>
      <c r="N46" s="580"/>
    </row>
    <row r="47" spans="1:14" ht="15" customHeight="1">
      <c r="A47" s="579" t="s">
        <v>120</v>
      </c>
      <c r="B47" s="56" t="s">
        <v>3</v>
      </c>
      <c r="C47" s="620" t="s">
        <v>121</v>
      </c>
      <c r="D47" s="10">
        <v>3</v>
      </c>
      <c r="E47" s="254">
        <f t="shared" si="0"/>
        <v>200000000</v>
      </c>
      <c r="F47" s="231">
        <v>200000000</v>
      </c>
      <c r="G47" s="57">
        <v>0</v>
      </c>
      <c r="H47" s="57">
        <v>0</v>
      </c>
      <c r="I47" s="260">
        <v>0</v>
      </c>
      <c r="J47" s="132">
        <f t="shared" ref="J47:J52" si="22">+J46</f>
        <v>45292</v>
      </c>
      <c r="K47" s="348">
        <f t="shared" ref="K47" si="23">+K45</f>
        <v>45657</v>
      </c>
      <c r="L47" s="580">
        <f>D48/D47</f>
        <v>0</v>
      </c>
      <c r="M47" s="580">
        <f t="shared" si="14"/>
        <v>0</v>
      </c>
      <c r="N47" s="580">
        <f t="shared" si="14"/>
        <v>0</v>
      </c>
    </row>
    <row r="48" spans="1:14" ht="19.5" customHeight="1">
      <c r="A48" s="579"/>
      <c r="B48" s="56" t="s">
        <v>2</v>
      </c>
      <c r="C48" s="620"/>
      <c r="D48" s="10"/>
      <c r="E48" s="254">
        <f t="shared" si="0"/>
        <v>0</v>
      </c>
      <c r="F48" s="231"/>
      <c r="G48" s="57">
        <v>0</v>
      </c>
      <c r="H48" s="57">
        <v>0</v>
      </c>
      <c r="I48" s="260">
        <v>0</v>
      </c>
      <c r="J48" s="132">
        <f t="shared" si="22"/>
        <v>45292</v>
      </c>
      <c r="K48" s="348"/>
      <c r="L48" s="580"/>
      <c r="M48" s="580"/>
      <c r="N48" s="580"/>
    </row>
    <row r="49" spans="1:15" s="11" customFormat="1" ht="19.5" customHeight="1">
      <c r="A49" s="615" t="s">
        <v>168</v>
      </c>
      <c r="B49" s="56" t="s">
        <v>3</v>
      </c>
      <c r="C49" s="619" t="s">
        <v>269</v>
      </c>
      <c r="D49" s="10">
        <v>2</v>
      </c>
      <c r="E49" s="254">
        <f t="shared" si="0"/>
        <v>102000000</v>
      </c>
      <c r="F49" s="61">
        <v>102000000</v>
      </c>
      <c r="G49" s="87">
        <v>0</v>
      </c>
      <c r="H49" s="87">
        <v>0</v>
      </c>
      <c r="I49" s="261">
        <v>0</v>
      </c>
      <c r="J49" s="132">
        <f t="shared" si="22"/>
        <v>45292</v>
      </c>
      <c r="K49" s="348">
        <f>+K47</f>
        <v>45657</v>
      </c>
      <c r="L49" s="580">
        <f>D50/D49</f>
        <v>0</v>
      </c>
      <c r="M49" s="580">
        <f t="shared" si="16"/>
        <v>0</v>
      </c>
      <c r="N49" s="580">
        <f t="shared" si="16"/>
        <v>0</v>
      </c>
    </row>
    <row r="50" spans="1:15" s="11" customFormat="1" ht="15" customHeight="1">
      <c r="A50" s="615"/>
      <c r="B50" s="56" t="s">
        <v>2</v>
      </c>
      <c r="C50" s="578"/>
      <c r="D50" s="10"/>
      <c r="E50" s="254">
        <f t="shared" si="0"/>
        <v>0</v>
      </c>
      <c r="F50" s="61"/>
      <c r="G50" s="87">
        <v>0</v>
      </c>
      <c r="H50" s="87">
        <v>0</v>
      </c>
      <c r="I50" s="261">
        <v>0</v>
      </c>
      <c r="J50" s="132">
        <f t="shared" si="22"/>
        <v>45292</v>
      </c>
      <c r="K50" s="348"/>
      <c r="L50" s="580"/>
      <c r="M50" s="580"/>
      <c r="N50" s="580"/>
    </row>
    <row r="51" spans="1:15" ht="15.75" customHeight="1">
      <c r="A51" s="575" t="s">
        <v>122</v>
      </c>
      <c r="B51" s="56" t="s">
        <v>3</v>
      </c>
      <c r="C51" s="577" t="s">
        <v>123</v>
      </c>
      <c r="D51" s="10">
        <v>1</v>
      </c>
      <c r="E51" s="254">
        <f t="shared" si="0"/>
        <v>68000000</v>
      </c>
      <c r="F51" s="231">
        <v>68000000</v>
      </c>
      <c r="G51" s="57">
        <v>0</v>
      </c>
      <c r="H51" s="57">
        <v>0</v>
      </c>
      <c r="I51" s="264">
        <v>0</v>
      </c>
      <c r="J51" s="132">
        <f t="shared" si="22"/>
        <v>45292</v>
      </c>
      <c r="K51" s="348">
        <f t="shared" ref="K51" si="24">+K49</f>
        <v>45657</v>
      </c>
      <c r="L51" s="580">
        <f>D52/D51</f>
        <v>0</v>
      </c>
      <c r="M51" s="580">
        <f t="shared" si="14"/>
        <v>0</v>
      </c>
      <c r="N51" s="580">
        <f t="shared" si="14"/>
        <v>0</v>
      </c>
    </row>
    <row r="52" spans="1:15" ht="15.75" customHeight="1">
      <c r="A52" s="576"/>
      <c r="B52" s="56" t="s">
        <v>2</v>
      </c>
      <c r="C52" s="578"/>
      <c r="D52" s="10"/>
      <c r="E52" s="60"/>
      <c r="F52" s="60"/>
      <c r="G52" s="57">
        <v>0</v>
      </c>
      <c r="H52" s="57">
        <v>0</v>
      </c>
      <c r="I52" s="264">
        <v>0</v>
      </c>
      <c r="J52" s="132">
        <f t="shared" si="22"/>
        <v>45292</v>
      </c>
      <c r="K52" s="348"/>
      <c r="L52" s="580"/>
      <c r="M52" s="580"/>
      <c r="N52" s="580"/>
    </row>
    <row r="53" spans="1:15">
      <c r="A53" s="617" t="s">
        <v>151</v>
      </c>
      <c r="B53" s="56" t="s">
        <v>3</v>
      </c>
      <c r="C53" s="577"/>
      <c r="D53" s="10"/>
      <c r="E53" s="79">
        <f>+E17+E19+E21+E25+E27+E29+E31+E33+E35+E37+E39+E41+E43+E45+E47+E49+E51</f>
        <v>4623500000</v>
      </c>
      <c r="F53" s="79">
        <f>+F17+F19+F25+F29+F31+F33+F35+F37+F39+F41+F43+F45+F47+F49+F51</f>
        <v>1623500000</v>
      </c>
      <c r="G53" s="79">
        <f t="shared" ref="G53:H53" si="25">+G17+G19+G21+G25+G27+G29+G31+G33+G35+G37+G39+G41+G43+G45+G47+G49+G51</f>
        <v>0</v>
      </c>
      <c r="H53" s="79">
        <f t="shared" si="25"/>
        <v>0</v>
      </c>
      <c r="I53" s="265">
        <f>+I17+I19+I21+I27+I37</f>
        <v>3000000000</v>
      </c>
      <c r="J53" s="348"/>
      <c r="K53" s="348"/>
      <c r="L53" s="355" t="s">
        <v>100</v>
      </c>
      <c r="M53" s="355" t="s">
        <v>100</v>
      </c>
      <c r="N53" s="355" t="s">
        <v>100</v>
      </c>
    </row>
    <row r="54" spans="1:15">
      <c r="A54" s="618"/>
      <c r="B54" s="56" t="s">
        <v>2</v>
      </c>
      <c r="C54" s="578"/>
      <c r="D54" s="10"/>
      <c r="E54" s="17">
        <f>+'[1]POAI 2024'!$N$42-I53</f>
        <v>0</v>
      </c>
      <c r="F54" s="17"/>
      <c r="G54" s="57">
        <v>0</v>
      </c>
      <c r="H54" s="57">
        <v>0</v>
      </c>
      <c r="I54" s="264"/>
      <c r="J54" s="348"/>
      <c r="K54" s="348"/>
      <c r="L54" s="355"/>
      <c r="M54" s="355"/>
      <c r="N54" s="355"/>
    </row>
    <row r="55" spans="1:15">
      <c r="A55" s="62"/>
      <c r="B55" s="63"/>
      <c r="C55" s="82"/>
      <c r="D55" s="1"/>
      <c r="E55" s="64"/>
      <c r="F55" s="65"/>
      <c r="G55" s="2"/>
      <c r="H55" s="66"/>
      <c r="I55" s="67"/>
      <c r="J55" s="270"/>
      <c r="K55" s="270"/>
      <c r="L55" s="271"/>
      <c r="M55" s="272">
        <f>H55+F53</f>
        <v>1623500000</v>
      </c>
      <c r="N55" s="272"/>
      <c r="O55" s="69"/>
    </row>
    <row r="56" spans="1:15">
      <c r="A56" s="70" t="s">
        <v>9</v>
      </c>
      <c r="B56" s="357" t="s">
        <v>8</v>
      </c>
      <c r="C56" s="358"/>
      <c r="D56" s="359"/>
      <c r="E56" s="360" t="s">
        <v>7</v>
      </c>
      <c r="F56" s="361"/>
      <c r="G56" s="361"/>
      <c r="H56" s="361"/>
      <c r="I56" s="266"/>
      <c r="J56" s="363" t="s">
        <v>6</v>
      </c>
      <c r="K56" s="363"/>
      <c r="L56" s="363"/>
      <c r="M56" s="363"/>
      <c r="N56" s="363"/>
    </row>
    <row r="57" spans="1:15">
      <c r="A57" s="603" t="s">
        <v>124</v>
      </c>
      <c r="B57" s="615" t="s">
        <v>125</v>
      </c>
      <c r="C57" s="615"/>
      <c r="D57" s="615"/>
      <c r="E57" s="616" t="s">
        <v>126</v>
      </c>
      <c r="F57" s="616"/>
      <c r="G57" s="616"/>
      <c r="H57" s="15" t="s">
        <v>3</v>
      </c>
      <c r="I57" s="267">
        <v>1</v>
      </c>
      <c r="J57" s="76"/>
      <c r="K57" s="76"/>
      <c r="L57" s="76"/>
      <c r="M57" s="76"/>
      <c r="N57" s="76"/>
    </row>
    <row r="58" spans="1:15">
      <c r="A58" s="604"/>
      <c r="B58" s="615"/>
      <c r="C58" s="615"/>
      <c r="D58" s="615"/>
      <c r="E58" s="616"/>
      <c r="F58" s="616"/>
      <c r="G58" s="616"/>
      <c r="H58" s="14" t="s">
        <v>2</v>
      </c>
      <c r="I58" s="267"/>
      <c r="J58" s="76"/>
      <c r="K58" s="76"/>
      <c r="L58" s="76"/>
      <c r="M58" s="76"/>
      <c r="N58" s="76"/>
    </row>
    <row r="59" spans="1:15" ht="21" customHeight="1">
      <c r="A59" s="603" t="s">
        <v>124</v>
      </c>
      <c r="B59" s="587" t="s">
        <v>127</v>
      </c>
      <c r="C59" s="588"/>
      <c r="D59" s="589"/>
      <c r="E59" s="609" t="s">
        <v>78</v>
      </c>
      <c r="F59" s="610"/>
      <c r="G59" s="611"/>
      <c r="H59" s="15" t="s">
        <v>3</v>
      </c>
      <c r="I59" s="268">
        <v>1</v>
      </c>
      <c r="J59" s="371" t="s">
        <v>274</v>
      </c>
      <c r="K59" s="371"/>
      <c r="L59" s="371"/>
      <c r="M59" s="371"/>
      <c r="N59" s="371"/>
    </row>
    <row r="60" spans="1:15" ht="30.75" customHeight="1">
      <c r="A60" s="604"/>
      <c r="B60" s="395"/>
      <c r="C60" s="396"/>
      <c r="D60" s="397"/>
      <c r="E60" s="612"/>
      <c r="F60" s="613"/>
      <c r="G60" s="614"/>
      <c r="H60" s="14" t="s">
        <v>2</v>
      </c>
      <c r="I60" s="268"/>
      <c r="J60" s="371"/>
      <c r="K60" s="371"/>
      <c r="L60" s="371"/>
      <c r="M60" s="371"/>
      <c r="N60" s="371"/>
    </row>
    <row r="61" spans="1:15">
      <c r="A61" s="586" t="s">
        <v>128</v>
      </c>
      <c r="B61" s="587" t="s">
        <v>129</v>
      </c>
      <c r="C61" s="588"/>
      <c r="D61" s="589"/>
      <c r="E61" s="609" t="s">
        <v>51</v>
      </c>
      <c r="F61" s="610"/>
      <c r="G61" s="611"/>
      <c r="H61" s="14" t="s">
        <v>3</v>
      </c>
      <c r="I61" s="268">
        <v>9</v>
      </c>
      <c r="J61" s="371"/>
      <c r="K61" s="371"/>
      <c r="L61" s="371"/>
      <c r="M61" s="371"/>
      <c r="N61" s="371"/>
    </row>
    <row r="62" spans="1:15" ht="31.5" customHeight="1">
      <c r="A62" s="586"/>
      <c r="B62" s="395"/>
      <c r="C62" s="396"/>
      <c r="D62" s="397"/>
      <c r="E62" s="612"/>
      <c r="F62" s="613"/>
      <c r="G62" s="614"/>
      <c r="H62" s="14" t="s">
        <v>2</v>
      </c>
      <c r="I62" s="268">
        <v>0</v>
      </c>
      <c r="J62" s="371"/>
      <c r="K62" s="371"/>
      <c r="L62" s="371"/>
      <c r="M62" s="371"/>
      <c r="N62" s="371"/>
    </row>
    <row r="63" spans="1:15">
      <c r="A63" s="586" t="s">
        <v>130</v>
      </c>
      <c r="B63" s="587" t="s">
        <v>131</v>
      </c>
      <c r="C63" s="588"/>
      <c r="D63" s="589"/>
      <c r="E63" s="596" t="s">
        <v>52</v>
      </c>
      <c r="F63" s="597"/>
      <c r="G63" s="598"/>
      <c r="H63" s="14" t="s">
        <v>3</v>
      </c>
      <c r="I63" s="268">
        <v>1</v>
      </c>
      <c r="J63" s="371"/>
      <c r="K63" s="371"/>
      <c r="L63" s="371"/>
      <c r="M63" s="371"/>
      <c r="N63" s="371"/>
    </row>
    <row r="64" spans="1:15" ht="48.6" customHeight="1">
      <c r="A64" s="586"/>
      <c r="B64" s="395"/>
      <c r="C64" s="396"/>
      <c r="D64" s="397"/>
      <c r="E64" s="599"/>
      <c r="F64" s="600"/>
      <c r="G64" s="601"/>
      <c r="H64" s="14" t="s">
        <v>2</v>
      </c>
      <c r="I64" s="268"/>
      <c r="J64" s="607" t="s">
        <v>0</v>
      </c>
      <c r="K64" s="607"/>
      <c r="L64" s="607"/>
      <c r="M64" s="607"/>
      <c r="N64" s="607"/>
    </row>
    <row r="65" spans="1:15">
      <c r="A65" s="586" t="s">
        <v>132</v>
      </c>
      <c r="B65" s="587" t="s">
        <v>133</v>
      </c>
      <c r="C65" s="588"/>
      <c r="D65" s="589"/>
      <c r="E65" s="602" t="s">
        <v>54</v>
      </c>
      <c r="F65" s="602"/>
      <c r="G65" s="602"/>
      <c r="H65" s="14" t="s">
        <v>3</v>
      </c>
      <c r="I65" s="268">
        <v>1</v>
      </c>
      <c r="J65" s="607"/>
      <c r="K65" s="607"/>
      <c r="L65" s="607"/>
      <c r="M65" s="607"/>
      <c r="N65" s="607"/>
    </row>
    <row r="66" spans="1:15" ht="24.75" customHeight="1">
      <c r="A66" s="586"/>
      <c r="B66" s="395"/>
      <c r="C66" s="396"/>
      <c r="D66" s="397"/>
      <c r="E66" s="602"/>
      <c r="F66" s="602"/>
      <c r="G66" s="602"/>
      <c r="H66" s="14" t="s">
        <v>2</v>
      </c>
      <c r="I66" s="268"/>
      <c r="J66" s="607"/>
      <c r="K66" s="607"/>
      <c r="L66" s="607"/>
      <c r="M66" s="607"/>
      <c r="N66" s="607"/>
    </row>
    <row r="67" spans="1:15" ht="25.5" customHeight="1">
      <c r="A67" s="586" t="s">
        <v>134</v>
      </c>
      <c r="B67" s="587" t="s">
        <v>135</v>
      </c>
      <c r="C67" s="588"/>
      <c r="D67" s="589"/>
      <c r="E67" s="602" t="s">
        <v>55</v>
      </c>
      <c r="F67" s="608"/>
      <c r="G67" s="608"/>
      <c r="H67" s="14" t="s">
        <v>3</v>
      </c>
      <c r="I67" s="268">
        <v>4</v>
      </c>
      <c r="J67" s="607"/>
      <c r="K67" s="607"/>
      <c r="L67" s="607"/>
      <c r="M67" s="607"/>
      <c r="N67" s="607"/>
    </row>
    <row r="68" spans="1:15" ht="23.25" customHeight="1">
      <c r="A68" s="586"/>
      <c r="B68" s="395"/>
      <c r="C68" s="396"/>
      <c r="D68" s="397"/>
      <c r="E68" s="608"/>
      <c r="F68" s="608"/>
      <c r="G68" s="608"/>
      <c r="H68" s="14" t="s">
        <v>2</v>
      </c>
      <c r="I68" s="268"/>
      <c r="J68" s="607"/>
      <c r="K68" s="607"/>
      <c r="L68" s="607"/>
      <c r="M68" s="607"/>
      <c r="N68" s="607"/>
    </row>
    <row r="69" spans="1:15">
      <c r="A69" s="344" t="s">
        <v>136</v>
      </c>
      <c r="B69" s="587" t="s">
        <v>137</v>
      </c>
      <c r="C69" s="588"/>
      <c r="D69" s="589"/>
      <c r="E69" s="602" t="s">
        <v>81</v>
      </c>
      <c r="F69" s="602"/>
      <c r="G69" s="602"/>
      <c r="H69" s="14" t="s">
        <v>3</v>
      </c>
      <c r="I69" s="268">
        <v>1</v>
      </c>
      <c r="J69" s="607"/>
      <c r="K69" s="607"/>
      <c r="L69" s="607"/>
      <c r="M69" s="607"/>
      <c r="N69" s="607"/>
    </row>
    <row r="70" spans="1:15" ht="31.5" customHeight="1">
      <c r="A70" s="344"/>
      <c r="B70" s="395"/>
      <c r="C70" s="396"/>
      <c r="D70" s="397"/>
      <c r="E70" s="602"/>
      <c r="F70" s="602"/>
      <c r="G70" s="602"/>
      <c r="H70" s="14" t="s">
        <v>2</v>
      </c>
      <c r="I70" s="268"/>
      <c r="J70" s="607"/>
      <c r="K70" s="607"/>
      <c r="L70" s="607"/>
      <c r="M70" s="607"/>
      <c r="N70" s="607"/>
      <c r="O70" s="582"/>
    </row>
    <row r="71" spans="1:15" ht="28.5" customHeight="1">
      <c r="A71" s="605" t="s">
        <v>124</v>
      </c>
      <c r="B71" s="587" t="s">
        <v>138</v>
      </c>
      <c r="C71" s="588"/>
      <c r="D71" s="589"/>
      <c r="E71" s="579" t="s">
        <v>53</v>
      </c>
      <c r="F71" s="579"/>
      <c r="G71" s="579"/>
      <c r="H71" s="14" t="s">
        <v>3</v>
      </c>
      <c r="I71" s="268">
        <v>1</v>
      </c>
      <c r="J71" s="607"/>
      <c r="K71" s="607"/>
      <c r="L71" s="607"/>
      <c r="M71" s="607"/>
      <c r="N71" s="607"/>
      <c r="O71" s="582"/>
    </row>
    <row r="72" spans="1:15" ht="36.75" customHeight="1">
      <c r="A72" s="606"/>
      <c r="B72" s="395"/>
      <c r="C72" s="396"/>
      <c r="D72" s="397"/>
      <c r="E72" s="579"/>
      <c r="F72" s="579"/>
      <c r="G72" s="579"/>
      <c r="H72" s="14" t="s">
        <v>2</v>
      </c>
      <c r="I72" s="268"/>
      <c r="J72" s="607"/>
      <c r="K72" s="607"/>
      <c r="L72" s="607"/>
      <c r="M72" s="607"/>
      <c r="N72" s="607"/>
      <c r="O72" s="81"/>
    </row>
    <row r="73" spans="1:15">
      <c r="A73" s="586" t="s">
        <v>134</v>
      </c>
      <c r="B73" s="587" t="s">
        <v>139</v>
      </c>
      <c r="C73" s="588"/>
      <c r="D73" s="589"/>
      <c r="E73" s="602" t="s">
        <v>140</v>
      </c>
      <c r="F73" s="602"/>
      <c r="G73" s="602"/>
      <c r="H73" s="14" t="s">
        <v>3</v>
      </c>
      <c r="I73" s="268">
        <v>1</v>
      </c>
      <c r="J73" s="607"/>
      <c r="K73" s="607"/>
      <c r="L73" s="607"/>
      <c r="M73" s="607"/>
      <c r="N73" s="607"/>
    </row>
    <row r="74" spans="1:15">
      <c r="A74" s="586"/>
      <c r="B74" s="395"/>
      <c r="C74" s="396"/>
      <c r="D74" s="397"/>
      <c r="E74" s="602"/>
      <c r="F74" s="602"/>
      <c r="G74" s="602"/>
      <c r="H74" s="14" t="s">
        <v>2</v>
      </c>
      <c r="I74" s="268"/>
      <c r="J74" s="607"/>
      <c r="K74" s="607"/>
      <c r="L74" s="607"/>
      <c r="M74" s="607"/>
      <c r="N74" s="607"/>
    </row>
    <row r="75" spans="1:15">
      <c r="A75" s="586" t="s">
        <v>141</v>
      </c>
      <c r="B75" s="587" t="s">
        <v>142</v>
      </c>
      <c r="C75" s="588"/>
      <c r="D75" s="589"/>
      <c r="E75" s="602" t="s">
        <v>54</v>
      </c>
      <c r="F75" s="602"/>
      <c r="G75" s="602"/>
      <c r="H75" s="14" t="s">
        <v>3</v>
      </c>
      <c r="I75" s="268">
        <v>1</v>
      </c>
      <c r="J75" s="607"/>
      <c r="K75" s="607"/>
      <c r="L75" s="607"/>
      <c r="M75" s="607"/>
      <c r="N75" s="607"/>
    </row>
    <row r="76" spans="1:15" ht="20.25" customHeight="1">
      <c r="A76" s="586"/>
      <c r="B76" s="395"/>
      <c r="C76" s="396"/>
      <c r="D76" s="397"/>
      <c r="E76" s="602"/>
      <c r="F76" s="602"/>
      <c r="G76" s="602"/>
      <c r="H76" s="14" t="s">
        <v>2</v>
      </c>
      <c r="I76" s="268"/>
      <c r="J76" s="607"/>
      <c r="K76" s="607"/>
      <c r="L76" s="607"/>
      <c r="M76" s="607"/>
      <c r="N76" s="607"/>
    </row>
    <row r="77" spans="1:15">
      <c r="A77" s="603" t="s">
        <v>124</v>
      </c>
      <c r="B77" s="587" t="s">
        <v>143</v>
      </c>
      <c r="C77" s="588"/>
      <c r="D77" s="589"/>
      <c r="E77" s="602" t="s">
        <v>82</v>
      </c>
      <c r="F77" s="602"/>
      <c r="G77" s="602"/>
      <c r="H77" s="14" t="s">
        <v>3</v>
      </c>
      <c r="I77" s="268">
        <v>1</v>
      </c>
      <c r="J77" s="607"/>
      <c r="K77" s="607"/>
      <c r="L77" s="607"/>
      <c r="M77" s="607"/>
      <c r="N77" s="607"/>
    </row>
    <row r="78" spans="1:15">
      <c r="A78" s="604"/>
      <c r="B78" s="395"/>
      <c r="C78" s="396"/>
      <c r="D78" s="397"/>
      <c r="E78" s="602"/>
      <c r="F78" s="602"/>
      <c r="G78" s="602"/>
      <c r="H78" s="14" t="s">
        <v>2</v>
      </c>
      <c r="I78" s="268"/>
      <c r="J78" s="607"/>
      <c r="K78" s="607"/>
      <c r="L78" s="607"/>
      <c r="M78" s="607"/>
      <c r="N78" s="607"/>
    </row>
    <row r="79" spans="1:15" ht="24" customHeight="1">
      <c r="A79" s="586" t="s">
        <v>132</v>
      </c>
      <c r="B79" s="587" t="s">
        <v>144</v>
      </c>
      <c r="C79" s="588"/>
      <c r="D79" s="589"/>
      <c r="E79" s="590" t="s">
        <v>145</v>
      </c>
      <c r="F79" s="591"/>
      <c r="G79" s="592"/>
      <c r="H79" s="14" t="s">
        <v>3</v>
      </c>
      <c r="I79" s="268">
        <v>1</v>
      </c>
      <c r="J79" s="607"/>
      <c r="K79" s="607"/>
      <c r="L79" s="607"/>
      <c r="M79" s="607"/>
      <c r="N79" s="607"/>
    </row>
    <row r="80" spans="1:15" ht="35.1" customHeight="1">
      <c r="A80" s="586"/>
      <c r="B80" s="395"/>
      <c r="C80" s="396"/>
      <c r="D80" s="397"/>
      <c r="E80" s="593"/>
      <c r="F80" s="594"/>
      <c r="G80" s="595"/>
      <c r="H80" s="14" t="s">
        <v>2</v>
      </c>
      <c r="I80" s="268"/>
      <c r="J80" s="607"/>
      <c r="K80" s="607"/>
      <c r="L80" s="607"/>
      <c r="M80" s="607"/>
      <c r="N80" s="607"/>
    </row>
    <row r="81" spans="1:50" ht="27" customHeight="1">
      <c r="A81" s="586" t="s">
        <v>146</v>
      </c>
      <c r="B81" s="587" t="s">
        <v>266</v>
      </c>
      <c r="C81" s="588"/>
      <c r="D81" s="589"/>
      <c r="E81" s="596" t="s">
        <v>56</v>
      </c>
      <c r="F81" s="597"/>
      <c r="G81" s="598"/>
      <c r="H81" s="14" t="s">
        <v>3</v>
      </c>
      <c r="I81" s="268">
        <v>1</v>
      </c>
      <c r="J81" s="607"/>
      <c r="K81" s="607"/>
      <c r="L81" s="607"/>
      <c r="M81" s="607"/>
      <c r="N81" s="607"/>
    </row>
    <row r="82" spans="1:50" ht="27.75" customHeight="1">
      <c r="A82" s="586"/>
      <c r="B82" s="395"/>
      <c r="C82" s="396"/>
      <c r="D82" s="397"/>
      <c r="E82" s="599"/>
      <c r="F82" s="600"/>
      <c r="G82" s="601"/>
      <c r="H82" s="14" t="s">
        <v>2</v>
      </c>
      <c r="I82" s="268"/>
      <c r="J82" s="607"/>
      <c r="K82" s="607"/>
      <c r="L82" s="607"/>
      <c r="M82" s="607"/>
      <c r="N82" s="607"/>
    </row>
    <row r="83" spans="1:50" ht="15">
      <c r="A83" s="370" t="s">
        <v>341</v>
      </c>
      <c r="B83" s="370"/>
      <c r="C83" s="370"/>
      <c r="D83" s="370"/>
      <c r="E83" s="370"/>
      <c r="F83" s="370"/>
      <c r="G83" s="370"/>
      <c r="H83" s="370"/>
      <c r="I83" s="370"/>
      <c r="J83" s="370"/>
      <c r="K83" s="370"/>
      <c r="L83" s="370"/>
      <c r="M83" s="370"/>
      <c r="N83" s="370"/>
    </row>
    <row r="84" spans="1:50" ht="48" customHeight="1">
      <c r="A84" s="370"/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</row>
    <row r="85" spans="1:50" ht="47.25" customHeight="1">
      <c r="A85" s="583" t="s">
        <v>342</v>
      </c>
      <c r="B85" s="584"/>
      <c r="C85" s="584"/>
      <c r="D85" s="584"/>
      <c r="E85" s="584"/>
      <c r="F85" s="584"/>
      <c r="G85" s="584"/>
      <c r="H85" s="584"/>
      <c r="I85" s="584"/>
      <c r="J85" s="584"/>
      <c r="K85" s="584"/>
      <c r="L85" s="584"/>
      <c r="M85" s="584"/>
      <c r="N85" s="5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</row>
    <row r="86" spans="1:50"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</row>
    <row r="87" spans="1:50"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</row>
    <row r="88" spans="1:50"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</row>
    <row r="89" spans="1:50">
      <c r="C89" s="84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</row>
    <row r="90" spans="1:50">
      <c r="C90" s="84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</row>
    <row r="91" spans="1:50"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</row>
    <row r="92" spans="1:50"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</row>
    <row r="93" spans="1:50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</row>
    <row r="94" spans="1:50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</row>
    <row r="95" spans="1:50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</row>
    <row r="96" spans="1:50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</row>
    <row r="97" spans="15:50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</row>
    <row r="98" spans="15:50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</row>
    <row r="99" spans="15:50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</row>
    <row r="100" spans="15:50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</row>
    <row r="101" spans="15:50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</row>
    <row r="102" spans="15:50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</row>
    <row r="103" spans="15:50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</row>
    <row r="104" spans="15:50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</row>
    <row r="105" spans="15:50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</row>
    <row r="106" spans="15:50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</row>
    <row r="107" spans="15:50"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</row>
    <row r="108" spans="15:50"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</row>
    <row r="109" spans="15:50"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</row>
    <row r="110" spans="15:50"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</row>
    <row r="111" spans="15:50"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</row>
    <row r="112" spans="15:50"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</row>
    <row r="113" spans="15:50"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</row>
    <row r="114" spans="15:50"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</row>
    <row r="115" spans="15:50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</row>
    <row r="116" spans="15:50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</row>
  </sheetData>
  <mergeCells count="220">
    <mergeCell ref="M41:M42"/>
    <mergeCell ref="L37:L38"/>
    <mergeCell ref="M37:M38"/>
    <mergeCell ref="C21:C22"/>
    <mergeCell ref="J21:J22"/>
    <mergeCell ref="K21:K22"/>
    <mergeCell ref="L45:L46"/>
    <mergeCell ref="M45:M46"/>
    <mergeCell ref="N27:N28"/>
    <mergeCell ref="N45:N46"/>
    <mergeCell ref="N29:N30"/>
    <mergeCell ref="M27:M28"/>
    <mergeCell ref="L27:L28"/>
    <mergeCell ref="N25:N26"/>
    <mergeCell ref="L41:L42"/>
    <mergeCell ref="M29:M30"/>
    <mergeCell ref="N41:N42"/>
    <mergeCell ref="L39:L40"/>
    <mergeCell ref="M39:M40"/>
    <mergeCell ref="K39:K40"/>
    <mergeCell ref="K33:K34"/>
    <mergeCell ref="L33:L34"/>
    <mergeCell ref="M33:M34"/>
    <mergeCell ref="Q8:U8"/>
    <mergeCell ref="B9:F9"/>
    <mergeCell ref="K9:M9"/>
    <mergeCell ref="B10:F10"/>
    <mergeCell ref="O23:O24"/>
    <mergeCell ref="R10:T10"/>
    <mergeCell ref="R14:S14"/>
    <mergeCell ref="R15:S15"/>
    <mergeCell ref="R16:S16"/>
    <mergeCell ref="R11:T11"/>
    <mergeCell ref="R12:T12"/>
    <mergeCell ref="R13:S13"/>
    <mergeCell ref="L15:L16"/>
    <mergeCell ref="M15:M16"/>
    <mergeCell ref="N15:N16"/>
    <mergeCell ref="B12:F12"/>
    <mergeCell ref="K12:M12"/>
    <mergeCell ref="A13:F13"/>
    <mergeCell ref="K13:M13"/>
    <mergeCell ref="K10:M10"/>
    <mergeCell ref="A14:A16"/>
    <mergeCell ref="B14:B16"/>
    <mergeCell ref="A1:A4"/>
    <mergeCell ref="B1:H2"/>
    <mergeCell ref="I1:L1"/>
    <mergeCell ref="M1:N4"/>
    <mergeCell ref="I2:L2"/>
    <mergeCell ref="B3:H4"/>
    <mergeCell ref="I3:L3"/>
    <mergeCell ref="I4:L4"/>
    <mergeCell ref="C14:C16"/>
    <mergeCell ref="D14:D16"/>
    <mergeCell ref="E14:E16"/>
    <mergeCell ref="F14:I15"/>
    <mergeCell ref="J14:K15"/>
    <mergeCell ref="L14:N14"/>
    <mergeCell ref="A5:N5"/>
    <mergeCell ref="A6:N6"/>
    <mergeCell ref="B7:N7"/>
    <mergeCell ref="B8:F8"/>
    <mergeCell ref="G8:I13"/>
    <mergeCell ref="J8:N8"/>
    <mergeCell ref="B11:F11"/>
    <mergeCell ref="K11:M11"/>
    <mergeCell ref="A25:A26"/>
    <mergeCell ref="C25:C26"/>
    <mergeCell ref="J25:J26"/>
    <mergeCell ref="K25:K26"/>
    <mergeCell ref="L25:L26"/>
    <mergeCell ref="M25:M26"/>
    <mergeCell ref="N23:N24"/>
    <mergeCell ref="K19:K20"/>
    <mergeCell ref="L19:L20"/>
    <mergeCell ref="M19:M20"/>
    <mergeCell ref="N19:N20"/>
    <mergeCell ref="A23:A24"/>
    <mergeCell ref="C23:C24"/>
    <mergeCell ref="J23:J24"/>
    <mergeCell ref="K23:K24"/>
    <mergeCell ref="L23:L24"/>
    <mergeCell ref="M23:M24"/>
    <mergeCell ref="L21:L22"/>
    <mergeCell ref="M21:M22"/>
    <mergeCell ref="N21:N22"/>
    <mergeCell ref="J19:J20"/>
    <mergeCell ref="A19:A20"/>
    <mergeCell ref="C19:C20"/>
    <mergeCell ref="A21:A22"/>
    <mergeCell ref="A27:A28"/>
    <mergeCell ref="C27:C28"/>
    <mergeCell ref="J27:J28"/>
    <mergeCell ref="K27:K28"/>
    <mergeCell ref="A29:A30"/>
    <mergeCell ref="C29:C30"/>
    <mergeCell ref="J29:J30"/>
    <mergeCell ref="K29:K30"/>
    <mergeCell ref="L29:L30"/>
    <mergeCell ref="A31:A32"/>
    <mergeCell ref="C31:C32"/>
    <mergeCell ref="J31:J32"/>
    <mergeCell ref="K31:K32"/>
    <mergeCell ref="L31:L32"/>
    <mergeCell ref="M31:M32"/>
    <mergeCell ref="N31:N32"/>
    <mergeCell ref="A39:A40"/>
    <mergeCell ref="C39:C40"/>
    <mergeCell ref="J39:J40"/>
    <mergeCell ref="N39:N40"/>
    <mergeCell ref="A35:A36"/>
    <mergeCell ref="C35:C36"/>
    <mergeCell ref="J35:J36"/>
    <mergeCell ref="K35:K36"/>
    <mergeCell ref="L35:L36"/>
    <mergeCell ref="M35:M36"/>
    <mergeCell ref="N35:N36"/>
    <mergeCell ref="J37:J38"/>
    <mergeCell ref="K37:K38"/>
    <mergeCell ref="N37:N38"/>
    <mergeCell ref="A33:A34"/>
    <mergeCell ref="C33:C34"/>
    <mergeCell ref="J33:J34"/>
    <mergeCell ref="A51:A52"/>
    <mergeCell ref="C51:C52"/>
    <mergeCell ref="K51:K52"/>
    <mergeCell ref="L51:L52"/>
    <mergeCell ref="M51:M52"/>
    <mergeCell ref="N51:N52"/>
    <mergeCell ref="N47:N48"/>
    <mergeCell ref="A49:A50"/>
    <mergeCell ref="C49:C50"/>
    <mergeCell ref="K49:K50"/>
    <mergeCell ref="L49:L50"/>
    <mergeCell ref="M49:M50"/>
    <mergeCell ref="N49:N50"/>
    <mergeCell ref="A47:A48"/>
    <mergeCell ref="C47:C48"/>
    <mergeCell ref="K47:K48"/>
    <mergeCell ref="L47:L48"/>
    <mergeCell ref="M47:M48"/>
    <mergeCell ref="J59:N63"/>
    <mergeCell ref="A61:A62"/>
    <mergeCell ref="B61:D62"/>
    <mergeCell ref="E61:G62"/>
    <mergeCell ref="A63:A64"/>
    <mergeCell ref="B63:D64"/>
    <mergeCell ref="E63:G64"/>
    <mergeCell ref="N53:N54"/>
    <mergeCell ref="B56:D56"/>
    <mergeCell ref="E56:H56"/>
    <mergeCell ref="J56:N56"/>
    <mergeCell ref="A57:A58"/>
    <mergeCell ref="B57:D58"/>
    <mergeCell ref="E57:G58"/>
    <mergeCell ref="A53:A54"/>
    <mergeCell ref="C53:C54"/>
    <mergeCell ref="J53:J54"/>
    <mergeCell ref="K53:K54"/>
    <mergeCell ref="L53:L54"/>
    <mergeCell ref="M53:M54"/>
    <mergeCell ref="E65:G66"/>
    <mergeCell ref="A67:A68"/>
    <mergeCell ref="B67:D68"/>
    <mergeCell ref="E67:G68"/>
    <mergeCell ref="A69:A70"/>
    <mergeCell ref="B69:D70"/>
    <mergeCell ref="E69:G70"/>
    <mergeCell ref="A59:A60"/>
    <mergeCell ref="B59:D60"/>
    <mergeCell ref="E59:G60"/>
    <mergeCell ref="O70:O71"/>
    <mergeCell ref="A83:N84"/>
    <mergeCell ref="A85:N85"/>
    <mergeCell ref="A79:A80"/>
    <mergeCell ref="B79:D80"/>
    <mergeCell ref="E79:G80"/>
    <mergeCell ref="A81:A82"/>
    <mergeCell ref="B81:D82"/>
    <mergeCell ref="E81:G82"/>
    <mergeCell ref="A75:A76"/>
    <mergeCell ref="B75:D76"/>
    <mergeCell ref="E75:G76"/>
    <mergeCell ref="A77:A78"/>
    <mergeCell ref="B77:D78"/>
    <mergeCell ref="E77:G78"/>
    <mergeCell ref="A71:A72"/>
    <mergeCell ref="B71:D72"/>
    <mergeCell ref="E71:G72"/>
    <mergeCell ref="A73:A74"/>
    <mergeCell ref="B73:D74"/>
    <mergeCell ref="E73:G74"/>
    <mergeCell ref="J64:N82"/>
    <mergeCell ref="A65:A66"/>
    <mergeCell ref="B65:D66"/>
    <mergeCell ref="A45:A46"/>
    <mergeCell ref="C45:C46"/>
    <mergeCell ref="A17:A18"/>
    <mergeCell ref="C17:C18"/>
    <mergeCell ref="J17:J18"/>
    <mergeCell ref="K17:K18"/>
    <mergeCell ref="L17:L18"/>
    <mergeCell ref="M17:M18"/>
    <mergeCell ref="N17:N18"/>
    <mergeCell ref="K45:K46"/>
    <mergeCell ref="N43:N44"/>
    <mergeCell ref="A43:A44"/>
    <mergeCell ref="C43:C44"/>
    <mergeCell ref="J43:J44"/>
    <mergeCell ref="K43:K44"/>
    <mergeCell ref="L43:L44"/>
    <mergeCell ref="M43:M44"/>
    <mergeCell ref="A41:A42"/>
    <mergeCell ref="C41:C42"/>
    <mergeCell ref="J41:J42"/>
    <mergeCell ref="K41:K42"/>
    <mergeCell ref="N33:N34"/>
    <mergeCell ref="A37:A38"/>
    <mergeCell ref="C37:C3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171450</xdr:rowOff>
              </from>
              <to>
                <xdr:col>0</xdr:col>
                <xdr:colOff>3819525</xdr:colOff>
                <xdr:row>3</xdr:row>
                <xdr:rowOff>142875</xdr:rowOff>
              </to>
            </anchor>
          </objectPr>
        </oleObject>
      </mc:Choice>
      <mc:Fallback>
        <oleObject shapeId="24577" r:id="rId4"/>
      </mc:Fallback>
    </mc:AlternateContent>
    <mc:AlternateContent xmlns:mc="http://schemas.openxmlformats.org/markup-compatibility/2006">
      <mc:Choice Requires="x14">
        <oleObject shapeId="24588" r:id="rId6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171450</xdr:rowOff>
              </from>
              <to>
                <xdr:col>0</xdr:col>
                <xdr:colOff>3819525</xdr:colOff>
                <xdr:row>3</xdr:row>
                <xdr:rowOff>142875</xdr:rowOff>
              </to>
            </anchor>
          </objectPr>
        </oleObject>
      </mc:Choice>
      <mc:Fallback>
        <oleObject shapeId="2458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75"/>
  <sheetViews>
    <sheetView topLeftCell="A24" zoomScale="60" zoomScaleNormal="60" zoomScalePageLayoutView="71" workbookViewId="0">
      <selection activeCell="B42" sqref="B42:D42"/>
    </sheetView>
  </sheetViews>
  <sheetFormatPr baseColWidth="10" defaultColWidth="12.5703125" defaultRowHeight="15.75"/>
  <cols>
    <col min="1" max="1" width="73.28515625" style="1" customWidth="1"/>
    <col min="2" max="2" width="12.7109375" style="1" customWidth="1"/>
    <col min="3" max="3" width="38.42578125" style="1" customWidth="1"/>
    <col min="4" max="4" width="23.85546875" style="1" customWidth="1"/>
    <col min="5" max="5" width="26.28515625" style="1" customWidth="1"/>
    <col min="6" max="6" width="24.5703125" style="1" customWidth="1"/>
    <col min="7" max="7" width="12.7109375" style="1" customWidth="1"/>
    <col min="8" max="8" width="13.42578125" style="1" customWidth="1"/>
    <col min="9" max="9" width="17.42578125" style="1" customWidth="1"/>
    <col min="10" max="10" width="14.85546875" style="30" customWidth="1"/>
    <col min="11" max="11" width="14.5703125" style="30" customWidth="1"/>
    <col min="12" max="12" width="12.7109375" style="1" customWidth="1"/>
    <col min="13" max="13" width="14" style="1" customWidth="1"/>
    <col min="14" max="14" width="13.140625" style="1" customWidth="1"/>
    <col min="15" max="15" width="12.5703125" style="1"/>
    <col min="16" max="16" width="14.42578125" style="1" customWidth="1"/>
    <col min="17" max="17" width="18.5703125" style="1" customWidth="1"/>
    <col min="18" max="18" width="33.85546875" style="1" customWidth="1"/>
    <col min="19" max="19" width="12.5703125" style="1" hidden="1" customWidth="1"/>
    <col min="20" max="20" width="24.28515625" style="1" customWidth="1"/>
    <col min="21" max="21" width="22.5703125" style="1" customWidth="1"/>
    <col min="22" max="23" width="12.5703125" style="1"/>
    <col min="24" max="24" width="16.85546875" style="1" customWidth="1"/>
    <col min="25" max="25" width="12.5703125" style="1"/>
    <col min="26" max="26" width="30.140625" style="1" customWidth="1"/>
    <col min="27" max="27" width="15.42578125" style="1" customWidth="1"/>
    <col min="28" max="28" width="15.85546875" style="1" customWidth="1"/>
    <col min="29" max="29" width="24.42578125" style="1" customWidth="1"/>
    <col min="30" max="30" width="17.140625" style="1" customWidth="1"/>
    <col min="31" max="16384" width="12.5703125" style="1"/>
  </cols>
  <sheetData>
    <row r="1" spans="1:24" s="93" customFormat="1" ht="37.5" customHeight="1">
      <c r="A1" s="746"/>
      <c r="B1" s="749" t="s">
        <v>177</v>
      </c>
      <c r="C1" s="750"/>
      <c r="D1" s="750"/>
      <c r="E1" s="750"/>
      <c r="F1" s="750"/>
      <c r="G1" s="750"/>
      <c r="H1" s="751"/>
      <c r="I1" s="752" t="s">
        <v>178</v>
      </c>
      <c r="J1" s="753"/>
      <c r="K1" s="753"/>
      <c r="L1" s="754"/>
      <c r="M1" s="755"/>
      <c r="N1" s="756"/>
    </row>
    <row r="2" spans="1:24" s="93" customFormat="1" ht="37.5" customHeight="1">
      <c r="A2" s="747"/>
      <c r="B2" s="313"/>
      <c r="C2" s="314"/>
      <c r="D2" s="314"/>
      <c r="E2" s="314"/>
      <c r="F2" s="314"/>
      <c r="G2" s="314"/>
      <c r="H2" s="315"/>
      <c r="I2" s="316" t="s">
        <v>179</v>
      </c>
      <c r="J2" s="317"/>
      <c r="K2" s="317"/>
      <c r="L2" s="318"/>
      <c r="M2" s="321"/>
      <c r="N2" s="757"/>
    </row>
    <row r="3" spans="1:24" s="93" customFormat="1" ht="33.75" customHeight="1">
      <c r="A3" s="747"/>
      <c r="B3" s="310" t="s">
        <v>180</v>
      </c>
      <c r="C3" s="311"/>
      <c r="D3" s="311"/>
      <c r="E3" s="311"/>
      <c r="F3" s="311"/>
      <c r="G3" s="311"/>
      <c r="H3" s="312"/>
      <c r="I3" s="316" t="s">
        <v>181</v>
      </c>
      <c r="J3" s="317"/>
      <c r="K3" s="317"/>
      <c r="L3" s="318"/>
      <c r="M3" s="321"/>
      <c r="N3" s="757"/>
    </row>
    <row r="4" spans="1:24" s="93" customFormat="1" ht="38.25" customHeight="1" thickBot="1">
      <c r="A4" s="748"/>
      <c r="B4" s="760"/>
      <c r="C4" s="761"/>
      <c r="D4" s="761"/>
      <c r="E4" s="761"/>
      <c r="F4" s="761"/>
      <c r="G4" s="761"/>
      <c r="H4" s="762"/>
      <c r="I4" s="763" t="s">
        <v>182</v>
      </c>
      <c r="J4" s="764"/>
      <c r="K4" s="764"/>
      <c r="L4" s="765"/>
      <c r="M4" s="758"/>
      <c r="N4" s="759"/>
    </row>
    <row r="5" spans="1:24" s="93" customFormat="1" ht="38.25" customHeight="1" thickBo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1:24" s="93" customFormat="1" ht="31.5" customHeight="1" thickBot="1">
      <c r="A6" s="735" t="s">
        <v>156</v>
      </c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7"/>
    </row>
    <row r="7" spans="1:24" s="93" customFormat="1" ht="28.5" customHeight="1">
      <c r="A7" s="222" t="s">
        <v>334</v>
      </c>
      <c r="B7" s="738" t="s">
        <v>321</v>
      </c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40"/>
    </row>
    <row r="8" spans="1:24" s="93" customFormat="1" ht="23.25" customHeight="1">
      <c r="A8" s="4" t="s">
        <v>46</v>
      </c>
      <c r="B8" s="741" t="s">
        <v>67</v>
      </c>
      <c r="C8" s="731"/>
      <c r="D8" s="731"/>
      <c r="E8" s="731"/>
      <c r="F8" s="732"/>
      <c r="G8" s="742" t="s">
        <v>157</v>
      </c>
      <c r="H8" s="743"/>
      <c r="I8" s="744"/>
      <c r="J8" s="298" t="s">
        <v>31</v>
      </c>
      <c r="K8" s="299"/>
      <c r="L8" s="299"/>
      <c r="M8" s="299"/>
      <c r="N8" s="745"/>
      <c r="P8" s="333"/>
      <c r="Q8" s="333"/>
      <c r="R8" s="333"/>
      <c r="S8" s="333"/>
      <c r="T8" s="333"/>
    </row>
    <row r="9" spans="1:24" s="93" customFormat="1" ht="30" customHeight="1">
      <c r="A9" s="223" t="s">
        <v>30</v>
      </c>
      <c r="B9" s="730" t="s">
        <v>70</v>
      </c>
      <c r="C9" s="731"/>
      <c r="D9" s="731"/>
      <c r="E9" s="731"/>
      <c r="F9" s="732"/>
      <c r="G9" s="677"/>
      <c r="H9" s="678"/>
      <c r="I9" s="679"/>
      <c r="J9" s="12" t="s">
        <v>29</v>
      </c>
      <c r="K9" s="334" t="s">
        <v>28</v>
      </c>
      <c r="L9" s="334"/>
      <c r="M9" s="334"/>
      <c r="N9" s="224" t="s">
        <v>27</v>
      </c>
      <c r="P9" s="97"/>
      <c r="Q9" s="97"/>
      <c r="R9" s="97"/>
      <c r="S9" s="97"/>
      <c r="T9" s="97"/>
    </row>
    <row r="10" spans="1:24" s="93" customFormat="1" ht="30.75" customHeight="1">
      <c r="A10" s="5" t="s">
        <v>26</v>
      </c>
      <c r="B10" s="733" t="s">
        <v>158</v>
      </c>
      <c r="C10" s="730"/>
      <c r="D10" s="730"/>
      <c r="E10" s="730"/>
      <c r="F10" s="734"/>
      <c r="G10" s="677"/>
      <c r="H10" s="678"/>
      <c r="I10" s="679"/>
      <c r="J10" s="22"/>
      <c r="K10" s="335"/>
      <c r="L10" s="336"/>
      <c r="M10" s="337"/>
      <c r="N10" s="225"/>
      <c r="P10" s="98"/>
      <c r="Q10" s="338"/>
      <c r="R10" s="338"/>
      <c r="S10" s="338"/>
      <c r="T10" s="98"/>
      <c r="V10" s="94"/>
      <c r="W10" s="94"/>
    </row>
    <row r="11" spans="1:24" s="93" customFormat="1" ht="36.75" customHeight="1">
      <c r="A11" s="226" t="s">
        <v>71</v>
      </c>
      <c r="B11" s="733" t="s">
        <v>72</v>
      </c>
      <c r="C11" s="730"/>
      <c r="D11" s="730"/>
      <c r="E11" s="730"/>
      <c r="F11" s="734"/>
      <c r="G11" s="677"/>
      <c r="H11" s="678"/>
      <c r="I11" s="679"/>
      <c r="J11" s="6"/>
      <c r="K11" s="304"/>
      <c r="L11" s="305"/>
      <c r="M11" s="306"/>
      <c r="N11" s="227"/>
      <c r="P11" s="99"/>
      <c r="Q11" s="325"/>
      <c r="R11" s="325"/>
      <c r="S11" s="325"/>
      <c r="T11" s="23"/>
      <c r="V11" s="101"/>
      <c r="W11" s="24"/>
      <c r="X11" s="102"/>
    </row>
    <row r="12" spans="1:24" s="93" customFormat="1" ht="48" customHeight="1">
      <c r="A12" s="228" t="s">
        <v>77</v>
      </c>
      <c r="B12" s="726">
        <v>2020730010038</v>
      </c>
      <c r="C12" s="727"/>
      <c r="D12" s="727"/>
      <c r="E12" s="727"/>
      <c r="F12" s="728"/>
      <c r="G12" s="677"/>
      <c r="H12" s="678"/>
      <c r="I12" s="679"/>
      <c r="J12" s="25"/>
      <c r="K12" s="329"/>
      <c r="L12" s="330"/>
      <c r="M12" s="331"/>
      <c r="N12" s="227"/>
      <c r="P12" s="99"/>
      <c r="Q12" s="325"/>
      <c r="R12" s="325"/>
      <c r="S12" s="325"/>
      <c r="T12" s="23"/>
      <c r="V12" s="101"/>
      <c r="W12" s="24"/>
      <c r="X12" s="102"/>
    </row>
    <row r="13" spans="1:24" s="93" customFormat="1" ht="28.5" customHeight="1">
      <c r="A13" s="729" t="s">
        <v>272</v>
      </c>
      <c r="B13" s="332"/>
      <c r="C13" s="332"/>
      <c r="D13" s="332"/>
      <c r="E13" s="332"/>
      <c r="F13" s="332"/>
      <c r="G13" s="680"/>
      <c r="H13" s="681"/>
      <c r="I13" s="682"/>
      <c r="J13" s="6"/>
      <c r="K13" s="329"/>
      <c r="L13" s="330"/>
      <c r="M13" s="331"/>
      <c r="N13" s="229"/>
      <c r="P13" s="103"/>
      <c r="Q13" s="325"/>
      <c r="R13" s="325"/>
      <c r="S13" s="100"/>
      <c r="T13" s="23"/>
      <c r="U13" s="104"/>
      <c r="V13" s="101"/>
      <c r="W13" s="24"/>
      <c r="X13" s="102"/>
    </row>
    <row r="14" spans="1:24">
      <c r="A14" s="723" t="s">
        <v>23</v>
      </c>
      <c r="B14" s="343" t="s">
        <v>97</v>
      </c>
      <c r="C14" s="339" t="s">
        <v>22</v>
      </c>
      <c r="D14" s="339" t="s">
        <v>21</v>
      </c>
      <c r="E14" s="339" t="s">
        <v>98</v>
      </c>
      <c r="F14" s="652" t="s">
        <v>107</v>
      </c>
      <c r="G14" s="653"/>
      <c r="H14" s="653"/>
      <c r="I14" s="724"/>
      <c r="J14" s="339" t="s">
        <v>20</v>
      </c>
      <c r="K14" s="339"/>
      <c r="L14" s="340" t="s">
        <v>19</v>
      </c>
      <c r="M14" s="340"/>
      <c r="N14" s="720"/>
      <c r="P14" s="105"/>
      <c r="Q14" s="341"/>
      <c r="R14" s="341"/>
      <c r="T14" s="3"/>
      <c r="V14" s="2"/>
      <c r="W14" s="26"/>
      <c r="X14" s="106"/>
    </row>
    <row r="15" spans="1:24">
      <c r="A15" s="723"/>
      <c r="B15" s="339"/>
      <c r="C15" s="339"/>
      <c r="D15" s="339"/>
      <c r="E15" s="339"/>
      <c r="F15" s="654"/>
      <c r="G15" s="655"/>
      <c r="H15" s="655"/>
      <c r="I15" s="725"/>
      <c r="J15" s="339"/>
      <c r="K15" s="339"/>
      <c r="L15" s="339" t="s">
        <v>18</v>
      </c>
      <c r="M15" s="339" t="s">
        <v>17</v>
      </c>
      <c r="N15" s="721" t="s">
        <v>16</v>
      </c>
      <c r="P15" s="107"/>
      <c r="Q15" s="341"/>
      <c r="R15" s="341"/>
      <c r="T15" s="26"/>
      <c r="V15" s="2"/>
      <c r="W15" s="26"/>
      <c r="X15" s="106"/>
    </row>
    <row r="16" spans="1:24" ht="42" customHeight="1">
      <c r="A16" s="723"/>
      <c r="B16" s="339"/>
      <c r="C16" s="339"/>
      <c r="D16" s="339"/>
      <c r="E16" s="339"/>
      <c r="F16" s="14" t="s">
        <v>15</v>
      </c>
      <c r="G16" s="14" t="s">
        <v>14</v>
      </c>
      <c r="H16" s="14" t="s">
        <v>13</v>
      </c>
      <c r="I16" s="151" t="s">
        <v>89</v>
      </c>
      <c r="J16" s="14" t="s">
        <v>12</v>
      </c>
      <c r="K16" s="13" t="s">
        <v>11</v>
      </c>
      <c r="L16" s="339"/>
      <c r="M16" s="339"/>
      <c r="N16" s="722"/>
      <c r="P16" s="107"/>
      <c r="Q16" s="341"/>
      <c r="R16" s="341"/>
      <c r="T16" s="26"/>
      <c r="V16" s="2"/>
      <c r="W16" s="26"/>
      <c r="X16" s="106"/>
    </row>
    <row r="17" spans="1:24">
      <c r="A17" s="716" t="s">
        <v>309</v>
      </c>
      <c r="B17" s="14" t="s">
        <v>3</v>
      </c>
      <c r="C17" s="575" t="s">
        <v>73</v>
      </c>
      <c r="D17" s="109">
        <v>180</v>
      </c>
      <c r="E17" s="61">
        <f>+F17</f>
        <v>235000000</v>
      </c>
      <c r="F17" s="18">
        <v>235000000</v>
      </c>
      <c r="G17" s="57">
        <v>0</v>
      </c>
      <c r="H17" s="57">
        <v>0</v>
      </c>
      <c r="I17" s="57">
        <v>0</v>
      </c>
      <c r="J17" s="708">
        <v>45292</v>
      </c>
      <c r="K17" s="710">
        <v>45657</v>
      </c>
      <c r="L17" s="134" t="s">
        <v>100</v>
      </c>
      <c r="M17" s="134" t="s">
        <v>100</v>
      </c>
      <c r="N17" s="134" t="s">
        <v>100</v>
      </c>
      <c r="P17" s="107"/>
      <c r="Q17" s="341"/>
      <c r="R17" s="341"/>
      <c r="T17" s="3"/>
      <c r="V17" s="2"/>
      <c r="W17" s="26"/>
      <c r="X17" s="106"/>
    </row>
    <row r="18" spans="1:24">
      <c r="A18" s="717"/>
      <c r="B18" s="14" t="s">
        <v>2</v>
      </c>
      <c r="C18" s="576"/>
      <c r="D18" s="109"/>
      <c r="E18" s="61"/>
      <c r="F18" s="61"/>
      <c r="G18" s="57">
        <v>0</v>
      </c>
      <c r="H18" s="57">
        <v>0</v>
      </c>
      <c r="I18" s="57">
        <v>0</v>
      </c>
      <c r="J18" s="709"/>
      <c r="K18" s="711"/>
      <c r="L18" s="134"/>
      <c r="M18" s="134"/>
      <c r="N18" s="134"/>
      <c r="T18" s="110"/>
      <c r="V18" s="2"/>
      <c r="W18" s="26"/>
      <c r="X18" s="106"/>
    </row>
    <row r="19" spans="1:24">
      <c r="A19" s="717" t="s">
        <v>310</v>
      </c>
      <c r="B19" s="14" t="s">
        <v>3</v>
      </c>
      <c r="C19" s="575" t="s">
        <v>326</v>
      </c>
      <c r="D19" s="109">
        <v>1000</v>
      </c>
      <c r="E19" s="61">
        <f>+F19</f>
        <v>155100000</v>
      </c>
      <c r="F19" s="18">
        <v>155100000</v>
      </c>
      <c r="G19" s="57">
        <v>0</v>
      </c>
      <c r="H19" s="57">
        <v>0</v>
      </c>
      <c r="I19" s="57">
        <v>0</v>
      </c>
      <c r="J19" s="708">
        <f>+J17</f>
        <v>45292</v>
      </c>
      <c r="K19" s="710">
        <f>+K17</f>
        <v>45657</v>
      </c>
      <c r="L19" s="134" t="s">
        <v>100</v>
      </c>
      <c r="M19" s="134" t="s">
        <v>100</v>
      </c>
      <c r="N19" s="134" t="s">
        <v>100</v>
      </c>
      <c r="T19" s="110"/>
      <c r="V19" s="2"/>
      <c r="W19" s="26"/>
      <c r="X19" s="106"/>
    </row>
    <row r="20" spans="1:24">
      <c r="A20" s="717"/>
      <c r="B20" s="14" t="s">
        <v>2</v>
      </c>
      <c r="C20" s="576"/>
      <c r="D20" s="109"/>
      <c r="E20" s="61"/>
      <c r="F20" s="61"/>
      <c r="G20" s="57">
        <v>0</v>
      </c>
      <c r="H20" s="57">
        <v>0</v>
      </c>
      <c r="I20" s="57">
        <v>0</v>
      </c>
      <c r="J20" s="709"/>
      <c r="K20" s="711"/>
      <c r="L20" s="134"/>
      <c r="M20" s="134"/>
      <c r="N20" s="134"/>
      <c r="T20" s="110"/>
      <c r="V20" s="2"/>
      <c r="W20" s="26"/>
      <c r="X20" s="106"/>
    </row>
    <row r="21" spans="1:24">
      <c r="A21" s="717" t="s">
        <v>337</v>
      </c>
      <c r="B21" s="14" t="s">
        <v>3</v>
      </c>
      <c r="C21" s="575" t="s">
        <v>270</v>
      </c>
      <c r="D21" s="109">
        <v>20</v>
      </c>
      <c r="E21" s="61">
        <f>+F21</f>
        <v>75000000</v>
      </c>
      <c r="F21" s="61">
        <v>75000000</v>
      </c>
      <c r="G21" s="57">
        <v>0</v>
      </c>
      <c r="H21" s="57">
        <v>0</v>
      </c>
      <c r="I21" s="57">
        <v>0</v>
      </c>
      <c r="J21" s="708">
        <f t="shared" ref="J21:K21" si="0">+J19</f>
        <v>45292</v>
      </c>
      <c r="K21" s="710">
        <f t="shared" si="0"/>
        <v>45657</v>
      </c>
      <c r="L21" s="134" t="s">
        <v>100</v>
      </c>
      <c r="M21" s="134" t="s">
        <v>100</v>
      </c>
      <c r="N21" s="134" t="s">
        <v>100</v>
      </c>
      <c r="T21" s="110"/>
    </row>
    <row r="22" spans="1:24">
      <c r="A22" s="717"/>
      <c r="B22" s="14" t="s">
        <v>2</v>
      </c>
      <c r="C22" s="576"/>
      <c r="D22" s="109"/>
      <c r="E22" s="61"/>
      <c r="F22" s="230"/>
      <c r="G22" s="57">
        <v>0</v>
      </c>
      <c r="H22" s="57">
        <v>0</v>
      </c>
      <c r="I22" s="57">
        <v>0</v>
      </c>
      <c r="J22" s="709"/>
      <c r="K22" s="711"/>
      <c r="L22" s="134"/>
      <c r="M22" s="134"/>
      <c r="N22" s="134"/>
      <c r="X22" s="106"/>
    </row>
    <row r="23" spans="1:24" ht="18.75" customHeight="1">
      <c r="A23" s="718" t="s">
        <v>311</v>
      </c>
      <c r="B23" s="14" t="s">
        <v>3</v>
      </c>
      <c r="C23" s="575" t="s">
        <v>333</v>
      </c>
      <c r="D23" s="109">
        <v>20</v>
      </c>
      <c r="E23" s="61">
        <f>+F23</f>
        <v>40000000</v>
      </c>
      <c r="F23" s="61">
        <v>40000000</v>
      </c>
      <c r="G23" s="57">
        <v>0</v>
      </c>
      <c r="H23" s="57">
        <v>0</v>
      </c>
      <c r="I23" s="57">
        <v>0</v>
      </c>
      <c r="J23" s="708">
        <f t="shared" ref="J23:K23" si="1">+J21</f>
        <v>45292</v>
      </c>
      <c r="K23" s="710">
        <f t="shared" si="1"/>
        <v>45657</v>
      </c>
      <c r="L23" s="134" t="s">
        <v>100</v>
      </c>
      <c r="M23" s="134" t="s">
        <v>100</v>
      </c>
      <c r="N23" s="134" t="s">
        <v>100</v>
      </c>
    </row>
    <row r="24" spans="1:24" ht="26.25" customHeight="1">
      <c r="A24" s="719"/>
      <c r="B24" s="14" t="s">
        <v>2</v>
      </c>
      <c r="C24" s="576"/>
      <c r="D24" s="10"/>
      <c r="E24" s="61"/>
      <c r="F24" s="230"/>
      <c r="G24" s="57">
        <v>0</v>
      </c>
      <c r="H24" s="57">
        <v>0</v>
      </c>
      <c r="I24" s="57">
        <v>0</v>
      </c>
      <c r="J24" s="709"/>
      <c r="K24" s="711"/>
      <c r="L24" s="134"/>
      <c r="M24" s="134"/>
      <c r="N24" s="134"/>
    </row>
    <row r="25" spans="1:24">
      <c r="A25" s="715" t="s">
        <v>312</v>
      </c>
      <c r="B25" s="14" t="s">
        <v>3</v>
      </c>
      <c r="C25" s="575" t="s">
        <v>74</v>
      </c>
      <c r="D25" s="10">
        <v>1</v>
      </c>
      <c r="E25" s="61">
        <f>+F25</f>
        <v>25000000</v>
      </c>
      <c r="F25" s="61">
        <v>25000000</v>
      </c>
      <c r="G25" s="57">
        <v>0</v>
      </c>
      <c r="H25" s="57">
        <v>0</v>
      </c>
      <c r="I25" s="57">
        <v>0</v>
      </c>
      <c r="J25" s="708">
        <f t="shared" ref="J25:K25" si="2">+J23</f>
        <v>45292</v>
      </c>
      <c r="K25" s="710">
        <f t="shared" si="2"/>
        <v>45657</v>
      </c>
      <c r="L25" s="134" t="s">
        <v>100</v>
      </c>
      <c r="M25" s="134" t="s">
        <v>100</v>
      </c>
      <c r="N25" s="134" t="s">
        <v>100</v>
      </c>
    </row>
    <row r="26" spans="1:24" ht="29.25" customHeight="1">
      <c r="A26" s="716"/>
      <c r="B26" s="14" t="s">
        <v>2</v>
      </c>
      <c r="C26" s="576"/>
      <c r="D26" s="10"/>
      <c r="E26" s="61"/>
      <c r="F26" s="230"/>
      <c r="G26" s="57">
        <v>0</v>
      </c>
      <c r="H26" s="57">
        <v>0</v>
      </c>
      <c r="I26" s="57">
        <v>0</v>
      </c>
      <c r="J26" s="709"/>
      <c r="K26" s="711"/>
      <c r="L26" s="134"/>
      <c r="M26" s="134"/>
      <c r="N26" s="134"/>
    </row>
    <row r="27" spans="1:24">
      <c r="A27" s="715" t="s">
        <v>313</v>
      </c>
      <c r="B27" s="14" t="s">
        <v>3</v>
      </c>
      <c r="C27" s="575" t="s">
        <v>75</v>
      </c>
      <c r="D27" s="10">
        <v>100</v>
      </c>
      <c r="E27" s="61">
        <f>+F27</f>
        <v>25000000</v>
      </c>
      <c r="F27" s="61">
        <v>25000000</v>
      </c>
      <c r="G27" s="57">
        <v>0</v>
      </c>
      <c r="H27" s="57">
        <v>0</v>
      </c>
      <c r="I27" s="57">
        <v>0</v>
      </c>
      <c r="J27" s="708">
        <f t="shared" ref="J27:K27" si="3">+J25</f>
        <v>45292</v>
      </c>
      <c r="K27" s="710">
        <f t="shared" si="3"/>
        <v>45657</v>
      </c>
      <c r="L27" s="134" t="s">
        <v>100</v>
      </c>
      <c r="M27" s="134" t="s">
        <v>100</v>
      </c>
      <c r="N27" s="134" t="s">
        <v>100</v>
      </c>
    </row>
    <row r="28" spans="1:24">
      <c r="A28" s="716"/>
      <c r="B28" s="14" t="s">
        <v>2</v>
      </c>
      <c r="C28" s="576"/>
      <c r="D28" s="109"/>
      <c r="E28" s="61"/>
      <c r="F28" s="230"/>
      <c r="G28" s="57">
        <v>0</v>
      </c>
      <c r="H28" s="57">
        <v>0</v>
      </c>
      <c r="I28" s="57">
        <v>0</v>
      </c>
      <c r="J28" s="709"/>
      <c r="K28" s="711"/>
      <c r="L28" s="134"/>
      <c r="M28" s="134"/>
      <c r="N28" s="134"/>
    </row>
    <row r="29" spans="1:24">
      <c r="A29" s="713" t="s">
        <v>314</v>
      </c>
      <c r="B29" s="14" t="s">
        <v>3</v>
      </c>
      <c r="C29" s="575" t="s">
        <v>271</v>
      </c>
      <c r="D29" s="10">
        <v>10</v>
      </c>
      <c r="E29" s="61">
        <f>+F29</f>
        <v>20000000</v>
      </c>
      <c r="F29" s="61">
        <v>20000000</v>
      </c>
      <c r="G29" s="57">
        <v>0</v>
      </c>
      <c r="H29" s="57">
        <v>0</v>
      </c>
      <c r="I29" s="57">
        <v>0</v>
      </c>
      <c r="J29" s="708">
        <f t="shared" ref="J29:K29" si="4">+J27</f>
        <v>45292</v>
      </c>
      <c r="K29" s="710">
        <f t="shared" si="4"/>
        <v>45657</v>
      </c>
      <c r="L29" s="134" t="s">
        <v>100</v>
      </c>
      <c r="M29" s="134" t="s">
        <v>100</v>
      </c>
      <c r="N29" s="134" t="s">
        <v>100</v>
      </c>
    </row>
    <row r="30" spans="1:24">
      <c r="A30" s="714"/>
      <c r="B30" s="14" t="s">
        <v>2</v>
      </c>
      <c r="C30" s="576"/>
      <c r="D30" s="109"/>
      <c r="E30" s="61"/>
      <c r="F30" s="230"/>
      <c r="G30" s="57">
        <v>0</v>
      </c>
      <c r="H30" s="57">
        <v>0</v>
      </c>
      <c r="I30" s="57">
        <v>0</v>
      </c>
      <c r="J30" s="709"/>
      <c r="K30" s="711"/>
      <c r="L30" s="134"/>
      <c r="M30" s="134"/>
      <c r="N30" s="134"/>
    </row>
    <row r="31" spans="1:24">
      <c r="A31" s="713" t="s">
        <v>308</v>
      </c>
      <c r="B31" s="14" t="s">
        <v>3</v>
      </c>
      <c r="C31" s="575" t="s">
        <v>159</v>
      </c>
      <c r="D31" s="10">
        <v>1</v>
      </c>
      <c r="E31" s="61">
        <v>0</v>
      </c>
      <c r="F31" s="231">
        <v>0</v>
      </c>
      <c r="G31" s="57">
        <v>0</v>
      </c>
      <c r="H31" s="57">
        <v>0</v>
      </c>
      <c r="I31" s="57">
        <v>0</v>
      </c>
      <c r="J31" s="708">
        <f t="shared" ref="J31:K31" si="5">+J29</f>
        <v>45292</v>
      </c>
      <c r="K31" s="710">
        <f t="shared" si="5"/>
        <v>45657</v>
      </c>
      <c r="L31" s="134" t="s">
        <v>100</v>
      </c>
      <c r="M31" s="134" t="s">
        <v>100</v>
      </c>
      <c r="N31" s="134" t="s">
        <v>100</v>
      </c>
    </row>
    <row r="32" spans="1:24">
      <c r="A32" s="714"/>
      <c r="B32" s="14" t="s">
        <v>2</v>
      </c>
      <c r="C32" s="576"/>
      <c r="D32" s="109"/>
      <c r="E32" s="61"/>
      <c r="F32" s="230"/>
      <c r="G32" s="57">
        <v>0</v>
      </c>
      <c r="H32" s="57">
        <v>0</v>
      </c>
      <c r="I32" s="57">
        <v>0</v>
      </c>
      <c r="J32" s="709"/>
      <c r="K32" s="711"/>
      <c r="L32" s="134"/>
      <c r="M32" s="134"/>
      <c r="N32" s="134"/>
    </row>
    <row r="33" spans="1:14">
      <c r="A33" s="713"/>
      <c r="B33" s="14"/>
      <c r="C33" s="706"/>
      <c r="D33" s="10"/>
      <c r="E33" s="61"/>
      <c r="F33" s="232"/>
      <c r="G33" s="57"/>
      <c r="H33" s="57"/>
      <c r="I33" s="57"/>
      <c r="J33" s="708"/>
      <c r="K33" s="710"/>
      <c r="L33" s="134"/>
      <c r="M33" s="134"/>
      <c r="N33" s="134"/>
    </row>
    <row r="34" spans="1:14">
      <c r="A34" s="714"/>
      <c r="B34" s="14"/>
      <c r="C34" s="707"/>
      <c r="D34" s="10"/>
      <c r="E34" s="61"/>
      <c r="F34" s="230"/>
      <c r="G34" s="57"/>
      <c r="H34" s="57"/>
      <c r="I34" s="57"/>
      <c r="J34" s="709"/>
      <c r="K34" s="711"/>
      <c r="L34" s="134"/>
      <c r="M34" s="134"/>
      <c r="N34" s="134"/>
    </row>
    <row r="35" spans="1:14" ht="15.75" hidden="1" customHeight="1">
      <c r="A35" s="704" t="s">
        <v>85</v>
      </c>
      <c r="B35" s="14" t="s">
        <v>3</v>
      </c>
      <c r="C35" s="706" t="s">
        <v>84</v>
      </c>
      <c r="D35" s="10">
        <v>1</v>
      </c>
      <c r="E35" s="61">
        <f t="shared" ref="E35:E38" si="6">F35</f>
        <v>0</v>
      </c>
      <c r="F35" s="61"/>
      <c r="G35" s="57">
        <v>0</v>
      </c>
      <c r="H35" s="57">
        <v>0</v>
      </c>
      <c r="I35" s="57">
        <v>0</v>
      </c>
      <c r="J35" s="708">
        <v>44562</v>
      </c>
      <c r="K35" s="710">
        <v>44926</v>
      </c>
      <c r="L35" s="134" t="s">
        <v>100</v>
      </c>
      <c r="M35" s="134" t="s">
        <v>100</v>
      </c>
      <c r="N35" s="134" t="s">
        <v>100</v>
      </c>
    </row>
    <row r="36" spans="1:14" ht="15.75" hidden="1" customHeight="1">
      <c r="A36" s="705"/>
      <c r="B36" s="14" t="s">
        <v>2</v>
      </c>
      <c r="C36" s="707"/>
      <c r="D36" s="10">
        <v>0</v>
      </c>
      <c r="E36" s="61">
        <f t="shared" si="6"/>
        <v>0</v>
      </c>
      <c r="F36" s="230">
        <v>0</v>
      </c>
      <c r="G36" s="57">
        <v>0</v>
      </c>
      <c r="H36" s="57">
        <v>0</v>
      </c>
      <c r="I36" s="57">
        <v>0</v>
      </c>
      <c r="J36" s="709"/>
      <c r="K36" s="711"/>
      <c r="L36" s="134"/>
      <c r="M36" s="134"/>
      <c r="N36" s="134"/>
    </row>
    <row r="37" spans="1:14" ht="15.75" hidden="1" customHeight="1">
      <c r="A37" s="704" t="s">
        <v>86</v>
      </c>
      <c r="B37" s="14" t="s">
        <v>3</v>
      </c>
      <c r="C37" s="706" t="s">
        <v>84</v>
      </c>
      <c r="D37" s="10">
        <v>1</v>
      </c>
      <c r="E37" s="61">
        <f t="shared" si="6"/>
        <v>0</v>
      </c>
      <c r="F37" s="61"/>
      <c r="G37" s="57">
        <v>0</v>
      </c>
      <c r="H37" s="57">
        <v>0</v>
      </c>
      <c r="I37" s="57">
        <v>0</v>
      </c>
      <c r="J37" s="708">
        <v>44562</v>
      </c>
      <c r="K37" s="710">
        <v>44926</v>
      </c>
      <c r="L37" s="134" t="s">
        <v>100</v>
      </c>
      <c r="M37" s="134" t="s">
        <v>100</v>
      </c>
      <c r="N37" s="134" t="s">
        <v>100</v>
      </c>
    </row>
    <row r="38" spans="1:14" ht="15.75" hidden="1" customHeight="1">
      <c r="A38" s="705"/>
      <c r="B38" s="14" t="s">
        <v>2</v>
      </c>
      <c r="C38" s="707"/>
      <c r="D38" s="10">
        <v>0</v>
      </c>
      <c r="E38" s="61">
        <f t="shared" si="6"/>
        <v>0</v>
      </c>
      <c r="F38" s="230">
        <v>0</v>
      </c>
      <c r="G38" s="57">
        <v>0</v>
      </c>
      <c r="H38" s="57">
        <v>0</v>
      </c>
      <c r="I38" s="57">
        <v>0</v>
      </c>
      <c r="J38" s="709"/>
      <c r="K38" s="711"/>
      <c r="L38" s="134"/>
      <c r="M38" s="134"/>
      <c r="N38" s="134"/>
    </row>
    <row r="39" spans="1:14">
      <c r="A39" s="712" t="s">
        <v>10</v>
      </c>
      <c r="B39" s="14" t="s">
        <v>3</v>
      </c>
      <c r="C39" s="706"/>
      <c r="D39" s="10"/>
      <c r="E39" s="233">
        <f>SUM(E17+E19+E21+E23+E25+E27+E29+E33+E31)</f>
        <v>575100000</v>
      </c>
      <c r="F39" s="233">
        <f>SUM(F17+F19+F21+F23+F25+F27+F29+F33+F31)</f>
        <v>575100000</v>
      </c>
      <c r="G39" s="57"/>
      <c r="H39" s="57"/>
      <c r="I39" s="234"/>
      <c r="J39" s="708"/>
      <c r="K39" s="708"/>
      <c r="L39" s="134" t="s">
        <v>100</v>
      </c>
      <c r="M39" s="134" t="s">
        <v>100</v>
      </c>
      <c r="N39" s="134" t="s">
        <v>100</v>
      </c>
    </row>
    <row r="40" spans="1:14">
      <c r="A40" s="712"/>
      <c r="B40" s="14" t="s">
        <v>2</v>
      </c>
      <c r="C40" s="707"/>
      <c r="D40" s="10"/>
      <c r="E40" s="59">
        <f>SUM(E18+E20+E22+E24+E26+E28+E30+F34+E32+E34)</f>
        <v>0</v>
      </c>
      <c r="F40" s="59">
        <f>SUM(F18+F20+F22+F24+F26+F28+F30+G34+F32+F34)</f>
        <v>0</v>
      </c>
      <c r="G40" s="57"/>
      <c r="H40" s="57"/>
      <c r="I40" s="234"/>
      <c r="J40" s="709"/>
      <c r="K40" s="709"/>
      <c r="L40" s="134"/>
      <c r="M40" s="134"/>
      <c r="N40" s="134"/>
    </row>
    <row r="41" spans="1:14">
      <c r="A41" s="235"/>
      <c r="B41" s="236"/>
      <c r="E41" s="237"/>
      <c r="F41" s="238"/>
      <c r="G41" s="2"/>
      <c r="H41" s="2"/>
      <c r="I41" s="2"/>
      <c r="J41" s="68"/>
      <c r="K41" s="68"/>
      <c r="L41" s="238"/>
      <c r="M41" s="239"/>
      <c r="N41" s="240"/>
    </row>
    <row r="42" spans="1:14">
      <c r="A42" s="241" t="s">
        <v>9</v>
      </c>
      <c r="B42" s="357" t="s">
        <v>8</v>
      </c>
      <c r="C42" s="358"/>
      <c r="D42" s="359"/>
      <c r="E42" s="360" t="s">
        <v>7</v>
      </c>
      <c r="F42" s="361"/>
      <c r="G42" s="361"/>
      <c r="H42" s="361"/>
      <c r="I42" s="127"/>
      <c r="J42" s="696" t="s">
        <v>6</v>
      </c>
      <c r="K42" s="697"/>
      <c r="L42" s="697"/>
      <c r="M42" s="697"/>
      <c r="N42" s="698"/>
    </row>
    <row r="43" spans="1:14" ht="30" customHeight="1">
      <c r="A43" s="699" t="s">
        <v>160</v>
      </c>
      <c r="B43" s="292" t="s">
        <v>161</v>
      </c>
      <c r="C43" s="293"/>
      <c r="D43" s="294"/>
      <c r="E43" s="364" t="s">
        <v>76</v>
      </c>
      <c r="F43" s="365"/>
      <c r="G43" s="366"/>
      <c r="H43" s="15" t="s">
        <v>3</v>
      </c>
      <c r="I43" s="242">
        <v>1</v>
      </c>
      <c r="J43" s="407" t="s">
        <v>275</v>
      </c>
      <c r="K43" s="408"/>
      <c r="L43" s="408"/>
      <c r="M43" s="408"/>
      <c r="N43" s="683"/>
    </row>
    <row r="44" spans="1:14" ht="29.25" customHeight="1">
      <c r="A44" s="700"/>
      <c r="B44" s="295"/>
      <c r="C44" s="296"/>
      <c r="D44" s="297"/>
      <c r="E44" s="367"/>
      <c r="F44" s="368"/>
      <c r="G44" s="369"/>
      <c r="H44" s="14" t="s">
        <v>2</v>
      </c>
      <c r="I44" s="243"/>
      <c r="J44" s="701" t="s">
        <v>0</v>
      </c>
      <c r="K44" s="702"/>
      <c r="L44" s="702"/>
      <c r="M44" s="702"/>
      <c r="N44" s="703"/>
    </row>
    <row r="45" spans="1:14" ht="28.5" customHeight="1">
      <c r="A45" s="676" t="s">
        <v>162</v>
      </c>
      <c r="B45" s="677" t="s">
        <v>163</v>
      </c>
      <c r="C45" s="678"/>
      <c r="D45" s="679"/>
      <c r="E45" s="377" t="s">
        <v>164</v>
      </c>
      <c r="F45" s="378"/>
      <c r="G45" s="379"/>
      <c r="H45" s="14" t="s">
        <v>3</v>
      </c>
      <c r="I45" s="243">
        <v>1</v>
      </c>
      <c r="J45" s="407" t="s">
        <v>338</v>
      </c>
      <c r="K45" s="408"/>
      <c r="L45" s="408"/>
      <c r="M45" s="408"/>
      <c r="N45" s="683"/>
    </row>
    <row r="46" spans="1:14" ht="14.25" customHeight="1">
      <c r="A46" s="676"/>
      <c r="B46" s="680"/>
      <c r="C46" s="681"/>
      <c r="D46" s="682"/>
      <c r="E46" s="380"/>
      <c r="F46" s="381"/>
      <c r="G46" s="382"/>
      <c r="H46" s="14" t="s">
        <v>2</v>
      </c>
      <c r="I46" s="243"/>
      <c r="J46" s="416"/>
      <c r="K46" s="372"/>
      <c r="L46" s="372"/>
      <c r="M46" s="372"/>
      <c r="N46" s="684"/>
    </row>
    <row r="47" spans="1:14" ht="23.25" customHeight="1">
      <c r="A47" s="685" t="s">
        <v>165</v>
      </c>
      <c r="B47" s="370"/>
      <c r="C47" s="370"/>
      <c r="D47" s="370"/>
      <c r="E47" s="370"/>
      <c r="F47" s="370"/>
      <c r="G47" s="370"/>
      <c r="H47" s="370"/>
      <c r="I47" s="686"/>
      <c r="J47" s="690" t="s">
        <v>0</v>
      </c>
      <c r="K47" s="691"/>
      <c r="L47" s="691"/>
      <c r="M47" s="691"/>
      <c r="N47" s="692"/>
    </row>
    <row r="48" spans="1:14" ht="12.75" customHeight="1">
      <c r="A48" s="685"/>
      <c r="B48" s="370"/>
      <c r="C48" s="370"/>
      <c r="D48" s="370"/>
      <c r="E48" s="370"/>
      <c r="F48" s="370"/>
      <c r="G48" s="370"/>
      <c r="H48" s="370"/>
      <c r="I48" s="686"/>
      <c r="J48" s="690"/>
      <c r="K48" s="691"/>
      <c r="L48" s="691"/>
      <c r="M48" s="691"/>
      <c r="N48" s="692"/>
    </row>
    <row r="49" spans="1:49" ht="23.25" customHeight="1" thickBot="1">
      <c r="A49" s="687"/>
      <c r="B49" s="688"/>
      <c r="C49" s="688"/>
      <c r="D49" s="688"/>
      <c r="E49" s="688"/>
      <c r="F49" s="688"/>
      <c r="G49" s="688"/>
      <c r="H49" s="688"/>
      <c r="I49" s="689"/>
      <c r="J49" s="693"/>
      <c r="K49" s="694"/>
      <c r="L49" s="694"/>
      <c r="M49" s="694"/>
      <c r="N49" s="695"/>
    </row>
    <row r="50" spans="1:49" ht="16.5"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</row>
    <row r="51" spans="1:49" ht="16.5"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</row>
    <row r="52" spans="1:49" ht="16.5">
      <c r="F52" s="131"/>
      <c r="J52" s="245"/>
      <c r="K52" s="245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4"/>
      <c r="AG52" s="244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</row>
    <row r="53" spans="1:49" ht="16.5">
      <c r="D53" s="131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</row>
    <row r="54" spans="1:49" ht="16.5"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</row>
    <row r="55" spans="1:49" ht="16.5"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</row>
    <row r="56" spans="1:49" ht="16.5"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</row>
    <row r="57" spans="1:49" ht="16.5">
      <c r="O57" s="244"/>
      <c r="P57" s="244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</row>
    <row r="58" spans="1:49" ht="16.5"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4"/>
      <c r="AW58" s="244"/>
    </row>
    <row r="59" spans="1:49" ht="16.5"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</row>
    <row r="60" spans="1:49" ht="16.5"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</row>
    <row r="61" spans="1:49" ht="16.5"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</row>
    <row r="62" spans="1:49" ht="16.5"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4"/>
      <c r="AW62" s="244"/>
    </row>
    <row r="63" spans="1:49" ht="16.5"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</row>
    <row r="64" spans="1:49" ht="16.5"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</row>
    <row r="65" spans="15:49" ht="16.5"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</row>
    <row r="66" spans="15:49" ht="16.5"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</row>
    <row r="67" spans="15:49" ht="16.5"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</row>
    <row r="68" spans="15:49" ht="16.5"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</row>
    <row r="69" spans="15:49" ht="16.5"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</row>
    <row r="70" spans="15:49" ht="16.5">
      <c r="O70" s="244"/>
      <c r="P70" s="244"/>
      <c r="Q70" s="244"/>
      <c r="R70" s="244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4"/>
      <c r="AQ70" s="244"/>
      <c r="AR70" s="244"/>
      <c r="AS70" s="244"/>
      <c r="AT70" s="244"/>
      <c r="AU70" s="244"/>
      <c r="AV70" s="244"/>
      <c r="AW70" s="244"/>
    </row>
    <row r="71" spans="15:49" ht="16.5"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</row>
    <row r="72" spans="15:49" ht="16.5"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</row>
    <row r="73" spans="15:49" ht="16.5"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</row>
    <row r="74" spans="15:49" ht="16.5"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4"/>
      <c r="AU74" s="244"/>
      <c r="AV74" s="244"/>
      <c r="AW74" s="244"/>
    </row>
    <row r="75" spans="15:49" ht="16.5"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</row>
  </sheetData>
  <mergeCells count="106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Q11:S11"/>
    <mergeCell ref="B12:F12"/>
    <mergeCell ref="K12:M12"/>
    <mergeCell ref="Q12:S12"/>
    <mergeCell ref="A13:F13"/>
    <mergeCell ref="K13:M13"/>
    <mergeCell ref="Q13:R13"/>
    <mergeCell ref="P8:T8"/>
    <mergeCell ref="B9:F9"/>
    <mergeCell ref="K9:M9"/>
    <mergeCell ref="B10:F10"/>
    <mergeCell ref="K10:M10"/>
    <mergeCell ref="Q10:S10"/>
    <mergeCell ref="Q17:R17"/>
    <mergeCell ref="A19:A20"/>
    <mergeCell ref="C19:C20"/>
    <mergeCell ref="J19:J20"/>
    <mergeCell ref="K19:K20"/>
    <mergeCell ref="J14:K15"/>
    <mergeCell ref="L14:N14"/>
    <mergeCell ref="Q14:R14"/>
    <mergeCell ref="L15:L16"/>
    <mergeCell ref="M15:M16"/>
    <mergeCell ref="N15:N16"/>
    <mergeCell ref="Q15:R15"/>
    <mergeCell ref="Q16:R16"/>
    <mergeCell ref="A14:A16"/>
    <mergeCell ref="B14:B16"/>
    <mergeCell ref="C14:C16"/>
    <mergeCell ref="D14:D16"/>
    <mergeCell ref="E14:E16"/>
    <mergeCell ref="F14:I15"/>
    <mergeCell ref="A21:A22"/>
    <mergeCell ref="C21:C22"/>
    <mergeCell ref="J21:J22"/>
    <mergeCell ref="K21:K22"/>
    <mergeCell ref="A23:A24"/>
    <mergeCell ref="C23:C24"/>
    <mergeCell ref="J23:J24"/>
    <mergeCell ref="K23:K24"/>
    <mergeCell ref="A17:A18"/>
    <mergeCell ref="C17:C18"/>
    <mergeCell ref="J17:J18"/>
    <mergeCell ref="K17:K18"/>
    <mergeCell ref="A29:A30"/>
    <mergeCell ref="C29:C30"/>
    <mergeCell ref="J29:J30"/>
    <mergeCell ref="K29:K30"/>
    <mergeCell ref="A31:A32"/>
    <mergeCell ref="C31:C32"/>
    <mergeCell ref="J31:J32"/>
    <mergeCell ref="K31:K32"/>
    <mergeCell ref="A25:A26"/>
    <mergeCell ref="C25:C26"/>
    <mergeCell ref="J25:J26"/>
    <mergeCell ref="K25:K26"/>
    <mergeCell ref="A27:A28"/>
    <mergeCell ref="C27:C28"/>
    <mergeCell ref="J27:J28"/>
    <mergeCell ref="K27:K28"/>
    <mergeCell ref="A37:A38"/>
    <mergeCell ref="C37:C38"/>
    <mergeCell ref="J37:J38"/>
    <mergeCell ref="K37:K38"/>
    <mergeCell ref="A39:A40"/>
    <mergeCell ref="C39:C40"/>
    <mergeCell ref="J39:J40"/>
    <mergeCell ref="K39:K40"/>
    <mergeCell ref="A33:A34"/>
    <mergeCell ref="C33:C34"/>
    <mergeCell ref="J33:J34"/>
    <mergeCell ref="K33:K34"/>
    <mergeCell ref="A35:A36"/>
    <mergeCell ref="C35:C36"/>
    <mergeCell ref="J35:J36"/>
    <mergeCell ref="K35:K36"/>
    <mergeCell ref="A45:A46"/>
    <mergeCell ref="B45:D46"/>
    <mergeCell ref="E45:G46"/>
    <mergeCell ref="J45:N46"/>
    <mergeCell ref="A47:I49"/>
    <mergeCell ref="J47:N49"/>
    <mergeCell ref="B42:D42"/>
    <mergeCell ref="E42:H42"/>
    <mergeCell ref="J42:N42"/>
    <mergeCell ref="A43:A44"/>
    <mergeCell ref="B43:D44"/>
    <mergeCell ref="E43:G44"/>
    <mergeCell ref="J43:N43"/>
    <mergeCell ref="J44:N44"/>
  </mergeCells>
  <pageMargins left="0.70866141732283472" right="0.70866141732283472" top="0.55118110236220474" bottom="0.55118110236220474" header="0.31496062992125984" footer="0.31496062992125984"/>
  <pageSetup paperSize="124" scale="47" orientation="landscape" r:id="rId1"/>
  <drawing r:id="rId2"/>
  <legacyDrawing r:id="rId3"/>
  <oleObjects>
    <mc:AlternateContent xmlns:mc="http://schemas.openxmlformats.org/markup-compatibility/2006">
      <mc:Choice Requires="x14">
        <oleObject shapeId="45057" r:id="rId4">
          <objectPr defaultSize="0" autoPict="0" r:id="rId5">
            <anchor moveWithCells="1" sizeWithCells="1">
              <from>
                <xdr:col>0</xdr:col>
                <xdr:colOff>600075</xdr:colOff>
                <xdr:row>0</xdr:row>
                <xdr:rowOff>114300</xdr:rowOff>
              </from>
              <to>
                <xdr:col>0</xdr:col>
                <xdr:colOff>4314825</xdr:colOff>
                <xdr:row>3</xdr:row>
                <xdr:rowOff>76200</xdr:rowOff>
              </to>
            </anchor>
          </objectPr>
        </oleObject>
      </mc:Choice>
      <mc:Fallback>
        <oleObject shapeId="45057" r:id="rId4"/>
      </mc:Fallback>
    </mc:AlternateContent>
    <mc:AlternateContent xmlns:mc="http://schemas.openxmlformats.org/markup-compatibility/2006">
      <mc:Choice Requires="x14">
        <oleObject shapeId="45058" r:id="rId6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4438650</xdr:colOff>
                <xdr:row>3</xdr:row>
                <xdr:rowOff>161925</xdr:rowOff>
              </to>
            </anchor>
          </objectPr>
        </oleObject>
      </mc:Choice>
      <mc:Fallback>
        <oleObject shapeId="4505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DIR.PARTICIPACIÓN</vt:lpstr>
      <vt:lpstr>DIR JUSTICIA </vt:lpstr>
      <vt:lpstr>DIR. ESPACIO PÚBLICO</vt:lpstr>
      <vt:lpstr>DESPACHO-GOBIERNO </vt:lpstr>
      <vt:lpstr>CAPA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2023-12-18T15:56:51Z</cp:lastPrinted>
  <dcterms:created xsi:type="dcterms:W3CDTF">2017-08-24T15:03:39Z</dcterms:created>
  <dcterms:modified xsi:type="dcterms:W3CDTF">2023-12-21T15:40:38Z</dcterms:modified>
</cp:coreProperties>
</file>