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INSTRUMENTOS 2024\PLAN DE ACCIÓN 2024\"/>
    </mc:Choice>
  </mc:AlternateContent>
  <bookViews>
    <workbookView xWindow="0" yWindow="0" windowWidth="21600" windowHeight="7530" tabRatio="926" firstSheet="5" activeTab="6"/>
  </bookViews>
  <sheets>
    <sheet name="SALUD PUBLICA" sheetId="2" r:id="rId1"/>
    <sheet name="CONTRATOS SALUDPUBLICA" sheetId="3" r:id="rId2"/>
    <sheet name="SALUD SEXUAL-VULNERABLES" sheetId="4" r:id="rId3"/>
    <sheet name="CONTRATOS SEXUAL-VULNERABLES" sheetId="5" r:id="rId4"/>
    <sheet name="AUTORIDAD SANITARIA" sheetId="12" r:id="rId5"/>
    <sheet name="CONTRATOS AUTORIDAD SANITARIA" sheetId="7" r:id="rId6"/>
    <sheet name="PRESTACION DE SERVICIOS" sheetId="13" r:id="rId7"/>
    <sheet name="CONTRATOS PRESTACION" sheetId="9" r:id="rId8"/>
    <sheet name="MAITE" sheetId="14" r:id="rId9"/>
    <sheet name="CONTRATOS MAITE" sheetId="11" r:id="rId10"/>
  </sheets>
  <definedNames>
    <definedName name="_xlnm._FilterDatabase" localSheetId="0" hidden="1">'SALUD PUBLICA'!$A$14:$R$210</definedName>
    <definedName name="_xlnm._FilterDatabase" localSheetId="2" hidden="1">'SALUD SEXUAL-VULNERABLES'!$A$14:$P$120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3" l="1"/>
  <c r="J33" i="13"/>
  <c r="L33" i="13"/>
  <c r="L34" i="13"/>
  <c r="K34" i="13"/>
  <c r="J34" i="13"/>
  <c r="H34" i="13"/>
  <c r="G34" i="13"/>
  <c r="F34" i="13"/>
  <c r="H33" i="13"/>
  <c r="I33" i="13"/>
  <c r="G33" i="13"/>
  <c r="F33" i="13"/>
  <c r="G24" i="14"/>
  <c r="F24" i="14"/>
  <c r="D24" i="14"/>
  <c r="G23" i="14"/>
  <c r="F23" i="14"/>
  <c r="D23" i="14"/>
  <c r="E22" i="14"/>
  <c r="N21" i="14"/>
  <c r="E21" i="14"/>
  <c r="E20" i="14"/>
  <c r="N19" i="14"/>
  <c r="E19" i="14"/>
  <c r="E18" i="14"/>
  <c r="E24" i="14" s="1"/>
  <c r="N17" i="14"/>
  <c r="N23" i="14" s="1"/>
  <c r="F17" i="14"/>
  <c r="E17" i="14"/>
  <c r="E23" i="14" s="1"/>
  <c r="Q34" i="13"/>
  <c r="P34" i="13"/>
  <c r="O34" i="13"/>
  <c r="N34" i="13"/>
  <c r="M34" i="13"/>
  <c r="I34" i="13"/>
  <c r="S33" i="13"/>
  <c r="R33" i="13"/>
  <c r="Q33" i="13"/>
  <c r="P33" i="13"/>
  <c r="O33" i="13"/>
  <c r="F31" i="13"/>
  <c r="F29" i="13"/>
  <c r="F28" i="13"/>
  <c r="F27" i="13"/>
  <c r="F26" i="13"/>
  <c r="F25" i="13"/>
  <c r="F24" i="13"/>
  <c r="F23" i="13"/>
  <c r="F22" i="13"/>
  <c r="F21" i="13"/>
  <c r="F20" i="13"/>
  <c r="F19" i="13"/>
  <c r="L55" i="12"/>
  <c r="K55" i="12"/>
  <c r="J55" i="12"/>
  <c r="I55" i="12"/>
  <c r="H55" i="12"/>
  <c r="G55" i="12"/>
  <c r="F55" i="12"/>
  <c r="L54" i="12"/>
  <c r="K54" i="12"/>
  <c r="J54" i="12"/>
  <c r="I54" i="12"/>
  <c r="H54" i="12"/>
  <c r="G54" i="12"/>
  <c r="F54" i="12"/>
  <c r="F53" i="12"/>
  <c r="F52" i="12"/>
  <c r="F51" i="12"/>
  <c r="F50" i="12"/>
  <c r="F49" i="12"/>
  <c r="F48" i="12"/>
  <c r="F47" i="12"/>
  <c r="F46" i="12"/>
  <c r="F45" i="12"/>
  <c r="F44" i="12"/>
  <c r="R43" i="12"/>
  <c r="F43" i="12"/>
  <c r="F42" i="12"/>
  <c r="F41" i="12"/>
  <c r="F40" i="12"/>
  <c r="R39" i="12"/>
  <c r="F39" i="12"/>
  <c r="R38" i="12"/>
  <c r="F38" i="12"/>
  <c r="F37" i="12"/>
  <c r="F36" i="12"/>
  <c r="F35" i="12"/>
  <c r="F34" i="12"/>
  <c r="F33" i="12"/>
  <c r="F32" i="12"/>
  <c r="F31" i="12"/>
  <c r="F30" i="12"/>
  <c r="F29" i="12"/>
  <c r="F28" i="12"/>
  <c r="F27" i="12"/>
  <c r="F26" i="12"/>
  <c r="F25" i="12"/>
  <c r="F24" i="12"/>
  <c r="F23" i="12"/>
  <c r="R22" i="12"/>
  <c r="F22" i="12"/>
  <c r="F21" i="12"/>
  <c r="R20" i="12"/>
  <c r="F20" i="12"/>
  <c r="F19" i="12"/>
  <c r="R18" i="12"/>
  <c r="F18" i="12"/>
  <c r="K79" i="2"/>
  <c r="K77" i="2"/>
  <c r="G172" i="2"/>
  <c r="F171" i="2"/>
  <c r="F93" i="4"/>
  <c r="G93" i="4"/>
  <c r="E91" i="4"/>
  <c r="D94" i="4"/>
  <c r="D93" i="4"/>
  <c r="E44" i="4"/>
  <c r="E43" i="4"/>
  <c r="K43" i="4" s="1"/>
  <c r="J43" i="4"/>
  <c r="L43" i="4" l="1"/>
  <c r="H172" i="2"/>
  <c r="F172" i="2"/>
  <c r="H171" i="2"/>
  <c r="G171" i="2"/>
  <c r="D172" i="2"/>
  <c r="D171" i="2"/>
  <c r="F6" i="11" l="1"/>
  <c r="E58" i="9"/>
  <c r="E48" i="9"/>
  <c r="E28" i="9"/>
  <c r="E14" i="9"/>
  <c r="E99" i="7"/>
  <c r="E85" i="7"/>
  <c r="E86" i="7" s="1"/>
  <c r="E72" i="7"/>
  <c r="E73" i="7" s="1"/>
  <c r="E53" i="7"/>
  <c r="E46" i="7"/>
  <c r="E37" i="7"/>
  <c r="E27" i="7"/>
  <c r="E13" i="7"/>
  <c r="E7" i="7"/>
  <c r="E60" i="9" l="1"/>
  <c r="E70" i="3" l="1"/>
  <c r="E90" i="3"/>
  <c r="E105" i="3"/>
  <c r="E115" i="3"/>
  <c r="E120" i="3"/>
  <c r="E156" i="3"/>
  <c r="E151" i="3"/>
  <c r="E146" i="3"/>
  <c r="E38" i="5" l="1"/>
  <c r="E29" i="5"/>
  <c r="E30" i="4" l="1"/>
  <c r="J29" i="4"/>
  <c r="E29" i="4"/>
  <c r="K29" i="4" s="1"/>
  <c r="L29" i="4" l="1"/>
  <c r="G70" i="3" l="1"/>
  <c r="I70" i="3" s="1"/>
  <c r="E157" i="3"/>
  <c r="E43" i="5" l="1"/>
  <c r="E44" i="5" s="1"/>
  <c r="E170" i="2" l="1"/>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74" i="4"/>
  <c r="E171" i="2" l="1"/>
  <c r="E172" i="2"/>
  <c r="G88" i="4"/>
  <c r="E88" i="4" s="1"/>
  <c r="J87" i="4"/>
  <c r="E87" i="4"/>
  <c r="K87" i="4" l="1"/>
  <c r="K81" i="2"/>
  <c r="L133" i="2"/>
  <c r="K133" i="2"/>
  <c r="L81" i="2" l="1"/>
  <c r="K115" i="2" l="1"/>
  <c r="K113" i="2"/>
  <c r="K109" i="2"/>
  <c r="L115" i="2" l="1"/>
  <c r="L113" i="2"/>
  <c r="L109" i="2"/>
  <c r="E40" i="4" l="1"/>
  <c r="J39" i="4"/>
  <c r="E39" i="4"/>
  <c r="E38" i="4"/>
  <c r="J37" i="4"/>
  <c r="E37" i="4"/>
  <c r="J25" i="4"/>
  <c r="E25" i="4"/>
  <c r="E26" i="4" l="1"/>
  <c r="K25" i="4"/>
  <c r="L25" i="4" s="1"/>
  <c r="G92" i="4"/>
  <c r="E92" i="4" s="1"/>
  <c r="G90" i="4"/>
  <c r="E90" i="4" s="1"/>
  <c r="G86" i="4"/>
  <c r="F86" i="4" s="1"/>
  <c r="E86" i="4" s="1"/>
  <c r="G84" i="4"/>
  <c r="E84" i="4" s="1"/>
  <c r="E82" i="4"/>
  <c r="E80" i="4"/>
  <c r="E78" i="4"/>
  <c r="E76" i="4"/>
  <c r="E72" i="4"/>
  <c r="E70" i="4"/>
  <c r="G68" i="4"/>
  <c r="E68" i="4" s="1"/>
  <c r="E66" i="4"/>
  <c r="E64" i="4"/>
  <c r="E62" i="4"/>
  <c r="E60" i="4"/>
  <c r="G58" i="4"/>
  <c r="E58" i="4" s="1"/>
  <c r="E56" i="4"/>
  <c r="G54" i="4"/>
  <c r="F54" i="4" s="1"/>
  <c r="E54" i="4" s="1"/>
  <c r="G52" i="4"/>
  <c r="F52" i="4" s="1"/>
  <c r="E52" i="4" s="1"/>
  <c r="E50" i="4"/>
  <c r="G48" i="4"/>
  <c r="E46" i="4"/>
  <c r="E42" i="4"/>
  <c r="E36" i="4"/>
  <c r="E34" i="4"/>
  <c r="E32" i="4"/>
  <c r="E28" i="4"/>
  <c r="E24" i="4"/>
  <c r="E22" i="4"/>
  <c r="K73" i="2"/>
  <c r="F48" i="4" l="1"/>
  <c r="G94" i="4"/>
  <c r="E20" i="4"/>
  <c r="L73" i="2"/>
  <c r="K83" i="2"/>
  <c r="E48" i="4" l="1"/>
  <c r="E94" i="4" s="1"/>
  <c r="F94" i="4"/>
  <c r="L83" i="2"/>
  <c r="J91" i="4" l="1"/>
  <c r="J89" i="4"/>
  <c r="E89" i="4"/>
  <c r="K89" i="4" s="1"/>
  <c r="J85" i="4"/>
  <c r="E85" i="4"/>
  <c r="J83" i="4"/>
  <c r="E83" i="4"/>
  <c r="J81" i="4"/>
  <c r="E81" i="4"/>
  <c r="J79" i="4"/>
  <c r="E79" i="4"/>
  <c r="J77" i="4"/>
  <c r="E77" i="4"/>
  <c r="K77" i="4" s="1"/>
  <c r="J75" i="4"/>
  <c r="E75" i="4"/>
  <c r="J73" i="4"/>
  <c r="E73" i="4"/>
  <c r="K73" i="4" s="1"/>
  <c r="J71" i="4"/>
  <c r="E71" i="4"/>
  <c r="K71" i="4" s="1"/>
  <c r="J69" i="4"/>
  <c r="E69" i="4"/>
  <c r="K69" i="4" s="1"/>
  <c r="J67" i="4"/>
  <c r="E67" i="4"/>
  <c r="J65" i="4"/>
  <c r="E65" i="4"/>
  <c r="J63" i="4"/>
  <c r="E63" i="4"/>
  <c r="J61" i="4"/>
  <c r="E61" i="4"/>
  <c r="K61" i="4" s="1"/>
  <c r="J59" i="4"/>
  <c r="E59" i="4"/>
  <c r="K59" i="4" s="1"/>
  <c r="J57" i="4"/>
  <c r="E57" i="4"/>
  <c r="K57" i="4" s="1"/>
  <c r="J55" i="4"/>
  <c r="J53" i="4"/>
  <c r="E53" i="4"/>
  <c r="J51" i="4"/>
  <c r="E51" i="4"/>
  <c r="K51" i="4" s="1"/>
  <c r="J49" i="4"/>
  <c r="J47" i="4"/>
  <c r="E47" i="4"/>
  <c r="J45" i="4"/>
  <c r="E45" i="4"/>
  <c r="J41" i="4"/>
  <c r="E41" i="4"/>
  <c r="J35" i="4"/>
  <c r="E35" i="4"/>
  <c r="J33" i="4"/>
  <c r="E33" i="4"/>
  <c r="J31" i="4"/>
  <c r="E31" i="4"/>
  <c r="K31" i="4" s="1"/>
  <c r="J27" i="4"/>
  <c r="E27" i="4"/>
  <c r="J23" i="4"/>
  <c r="E23" i="4"/>
  <c r="J21" i="4"/>
  <c r="E21" i="4"/>
  <c r="J19" i="4"/>
  <c r="E19" i="4"/>
  <c r="K19" i="4" s="1"/>
  <c r="E18" i="4"/>
  <c r="J17" i="4"/>
  <c r="E17" i="4"/>
  <c r="K169" i="2"/>
  <c r="K167" i="2"/>
  <c r="K165" i="2"/>
  <c r="K163" i="2"/>
  <c r="K161" i="2"/>
  <c r="K159" i="2"/>
  <c r="K157" i="2"/>
  <c r="K155" i="2"/>
  <c r="K153" i="2"/>
  <c r="K151" i="2"/>
  <c r="K149" i="2"/>
  <c r="K147" i="2"/>
  <c r="K145" i="2"/>
  <c r="K143" i="2"/>
  <c r="K141" i="2"/>
  <c r="K139" i="2"/>
  <c r="K137" i="2"/>
  <c r="K135" i="2"/>
  <c r="K131" i="2"/>
  <c r="K129" i="2"/>
  <c r="K127" i="2"/>
  <c r="K125" i="2"/>
  <c r="K123" i="2"/>
  <c r="K121" i="2"/>
  <c r="K119" i="2"/>
  <c r="K117" i="2"/>
  <c r="K111" i="2"/>
  <c r="K107" i="2"/>
  <c r="K105" i="2"/>
  <c r="K103" i="2"/>
  <c r="K101" i="2"/>
  <c r="K99" i="2"/>
  <c r="K97" i="2"/>
  <c r="K95" i="2"/>
  <c r="K93" i="2"/>
  <c r="K91" i="2"/>
  <c r="K89" i="2"/>
  <c r="K87" i="2"/>
  <c r="K85" i="2"/>
  <c r="K75" i="2"/>
  <c r="K71" i="2"/>
  <c r="K69" i="2"/>
  <c r="K67" i="2"/>
  <c r="K65" i="2"/>
  <c r="K63" i="2"/>
  <c r="K61" i="2"/>
  <c r="K59" i="2"/>
  <c r="K57" i="2"/>
  <c r="K55" i="2"/>
  <c r="K53" i="2"/>
  <c r="K51" i="2"/>
  <c r="K49" i="2"/>
  <c r="K47" i="2"/>
  <c r="K45" i="2"/>
  <c r="K43" i="2"/>
  <c r="K41" i="2"/>
  <c r="K39" i="2"/>
  <c r="K37" i="2"/>
  <c r="K35" i="2"/>
  <c r="K33" i="2"/>
  <c r="K31" i="2"/>
  <c r="K29" i="2"/>
  <c r="K27" i="2"/>
  <c r="K25" i="2"/>
  <c r="K23" i="2"/>
  <c r="K21" i="2"/>
  <c r="K19" i="2"/>
  <c r="K17" i="2"/>
  <c r="E93" i="4" l="1"/>
  <c r="L159" i="2"/>
  <c r="K83" i="4"/>
  <c r="L77" i="4"/>
  <c r="K47" i="4"/>
  <c r="K75" i="4"/>
  <c r="L75" i="4" s="1"/>
  <c r="K49" i="4"/>
  <c r="K63" i="4"/>
  <c r="K85" i="4"/>
  <c r="K55" i="4"/>
  <c r="L37" i="2"/>
  <c r="L169" i="2"/>
  <c r="L123" i="2"/>
  <c r="L141" i="2"/>
  <c r="L97" i="2"/>
  <c r="L45" i="2"/>
  <c r="L43" i="2"/>
  <c r="L41" i="2"/>
  <c r="L137" i="2"/>
  <c r="L149" i="2"/>
  <c r="L117" i="2"/>
  <c r="L87" i="2"/>
  <c r="L161" i="2"/>
  <c r="L127" i="2"/>
  <c r="L65" i="2"/>
  <c r="L163" i="2"/>
  <c r="L53" i="2"/>
  <c r="L55" i="2"/>
  <c r="L67" i="2"/>
  <c r="L147" i="2"/>
  <c r="L77" i="2"/>
  <c r="L39" i="2"/>
  <c r="L101" i="2"/>
  <c r="L165" i="2"/>
  <c r="L57" i="2"/>
  <c r="L61" i="2"/>
  <c r="L157" i="2"/>
  <c r="L93" i="2"/>
  <c r="L153" i="2"/>
  <c r="L151" i="2"/>
  <c r="L135" i="2"/>
  <c r="L131" i="2"/>
  <c r="L129" i="2"/>
  <c r="L111" i="2"/>
  <c r="L107" i="2"/>
  <c r="L95" i="2"/>
  <c r="L75" i="2"/>
  <c r="L71" i="2"/>
  <c r="L31" i="2"/>
  <c r="L23" i="2"/>
  <c r="L19" i="2"/>
  <c r="L21" i="2"/>
  <c r="K21" i="4"/>
  <c r="K41" i="4"/>
  <c r="K53" i="4"/>
  <c r="K67" i="4"/>
  <c r="L27" i="2"/>
  <c r="L63" i="2"/>
  <c r="L103" i="2"/>
  <c r="L121" i="2"/>
  <c r="L125" i="2"/>
  <c r="L33" i="2"/>
  <c r="L49" i="2"/>
  <c r="L59" i="2"/>
  <c r="L89" i="2"/>
  <c r="L143" i="2"/>
  <c r="K23" i="4"/>
  <c r="L23" i="4" s="1"/>
  <c r="K45" i="4"/>
  <c r="K79" i="4"/>
  <c r="L79" i="4" s="1"/>
  <c r="L17" i="2"/>
  <c r="L69" i="2"/>
  <c r="L99" i="2"/>
  <c r="L25" i="2"/>
  <c r="L29" i="2"/>
  <c r="L35" i="2"/>
  <c r="L51" i="2"/>
  <c r="L79" i="2"/>
  <c r="L91" i="2"/>
  <c r="L119" i="2"/>
  <c r="L145" i="2"/>
  <c r="K17" i="4"/>
  <c r="K27" i="4"/>
  <c r="K81" i="4"/>
  <c r="L81" i="4" s="1"/>
  <c r="L47" i="2"/>
  <c r="L139" i="2"/>
  <c r="L155" i="2"/>
  <c r="K91" i="4"/>
  <c r="L73" i="4"/>
  <c r="L31" i="4"/>
  <c r="L61" i="4"/>
  <c r="L59" i="4"/>
  <c r="K65" i="4" l="1"/>
</calcChain>
</file>

<file path=xl/comments1.xml><?xml version="1.0" encoding="utf-8"?>
<comments xmlns="http://schemas.openxmlformats.org/spreadsheetml/2006/main">
  <authors>
    <author>YefersonAseguramien</author>
    <author>Luffi</author>
  </authors>
  <commentList>
    <comment ref="B18" authorId="0" shapeId="0">
      <text>
        <r>
          <rPr>
            <b/>
            <sz val="9"/>
            <color indexed="81"/>
            <rFont val="Tahoma"/>
            <family val="2"/>
          </rPr>
          <t>YefersonAseguramien:</t>
        </r>
        <r>
          <rPr>
            <sz val="9"/>
            <color indexed="81"/>
            <rFont val="Tahoma"/>
            <family val="2"/>
          </rPr>
          <t xml:space="preserve">
DAVID Y GILDARDO
</t>
        </r>
      </text>
    </comment>
    <comment ref="B20" authorId="0" shapeId="0">
      <text>
        <r>
          <rPr>
            <b/>
            <sz val="9"/>
            <color indexed="81"/>
            <rFont val="Tahoma"/>
            <family val="2"/>
          </rPr>
          <t>YefersonAseguramien:</t>
        </r>
        <r>
          <rPr>
            <sz val="9"/>
            <color indexed="81"/>
            <rFont val="Tahoma"/>
            <family val="2"/>
          </rPr>
          <t xml:space="preserve">
JOHANNA Y MARIO</t>
        </r>
      </text>
    </comment>
    <comment ref="B22" authorId="0" shapeId="0">
      <text>
        <r>
          <rPr>
            <b/>
            <sz val="9"/>
            <color indexed="81"/>
            <rFont val="Tahoma"/>
            <family val="2"/>
          </rPr>
          <t>YefersonAseguramien:</t>
        </r>
        <r>
          <rPr>
            <sz val="9"/>
            <color indexed="81"/>
            <rFont val="Tahoma"/>
            <family val="2"/>
          </rPr>
          <t xml:space="preserve">
ROBERTO</t>
        </r>
      </text>
    </comment>
    <comment ref="B24" authorId="0" shapeId="0">
      <text>
        <r>
          <rPr>
            <b/>
            <sz val="9"/>
            <color indexed="81"/>
            <rFont val="Tahoma"/>
            <family val="2"/>
          </rPr>
          <t>YefersonAseguramien:</t>
        </r>
        <r>
          <rPr>
            <sz val="9"/>
            <color indexed="81"/>
            <rFont val="Tahoma"/>
            <family val="2"/>
          </rPr>
          <t xml:space="preserve">
JENNY PAOLA 
</t>
        </r>
      </text>
    </comment>
    <comment ref="B26" authorId="0" shapeId="0">
      <text>
        <r>
          <rPr>
            <b/>
            <sz val="9"/>
            <color indexed="81"/>
            <rFont val="Tahoma"/>
            <family val="2"/>
          </rPr>
          <t>YefersonAseguramien:</t>
        </r>
        <r>
          <rPr>
            <sz val="9"/>
            <color indexed="81"/>
            <rFont val="Tahoma"/>
            <family val="2"/>
          </rPr>
          <t xml:space="preserve">
EDWIN Y  DIEGO CHOACHI
 </t>
        </r>
      </text>
    </comment>
    <comment ref="B28" authorId="0" shapeId="0">
      <text>
        <r>
          <rPr>
            <b/>
            <sz val="9"/>
            <color indexed="81"/>
            <rFont val="Tahoma"/>
            <family val="2"/>
          </rPr>
          <t>YefersonAseguramien:</t>
        </r>
        <r>
          <rPr>
            <sz val="9"/>
            <color indexed="81"/>
            <rFont val="Tahoma"/>
            <family val="2"/>
          </rPr>
          <t xml:space="preserve">
NAKARIT  - JULY MESA -  WANDA- ADRIANA MARQUEZ</t>
        </r>
      </text>
    </comment>
    <comment ref="B30" authorId="0" shapeId="0">
      <text>
        <r>
          <rPr>
            <b/>
            <sz val="9"/>
            <color indexed="81"/>
            <rFont val="Tahoma"/>
            <family val="2"/>
          </rPr>
          <t>YefersonAseguramien:</t>
        </r>
        <r>
          <rPr>
            <sz val="9"/>
            <color indexed="81"/>
            <rFont val="Tahoma"/>
            <family val="2"/>
          </rPr>
          <t xml:space="preserve">
JEIXA CANIZALEZ</t>
        </r>
      </text>
    </comment>
    <comment ref="B32" authorId="0" shapeId="0">
      <text>
        <r>
          <rPr>
            <b/>
            <sz val="9"/>
            <color indexed="81"/>
            <rFont val="Tahoma"/>
            <family val="2"/>
          </rPr>
          <t>YefersonAseguramien:</t>
        </r>
        <r>
          <rPr>
            <sz val="9"/>
            <color indexed="81"/>
            <rFont val="Tahoma"/>
            <family val="2"/>
          </rPr>
          <t xml:space="preserve">
YENNY CUELLAR</t>
        </r>
      </text>
    </comment>
    <comment ref="B34" authorId="1" shapeId="0">
      <text>
        <r>
          <rPr>
            <b/>
            <sz val="9"/>
            <color indexed="81"/>
            <rFont val="Tahoma"/>
            <family val="2"/>
          </rPr>
          <t>Luffi:</t>
        </r>
        <r>
          <rPr>
            <sz val="9"/>
            <color indexed="81"/>
            <rFont val="Tahoma"/>
            <family val="2"/>
          </rPr>
          <t xml:space="preserve">
 DIANA DIAZ - GLORIA Y MAUREN</t>
        </r>
      </text>
    </comment>
    <comment ref="B36" authorId="0" shapeId="0">
      <text>
        <r>
          <rPr>
            <b/>
            <sz val="9"/>
            <color indexed="81"/>
            <rFont val="Tahoma"/>
            <family val="2"/>
          </rPr>
          <t>YefersonAseguramien:</t>
        </r>
        <r>
          <rPr>
            <sz val="9"/>
            <color indexed="81"/>
            <rFont val="Tahoma"/>
            <family val="2"/>
          </rPr>
          <t xml:space="preserve">
LEONIDAS </t>
        </r>
      </text>
    </comment>
    <comment ref="B38" authorId="0" shapeId="0">
      <text>
        <r>
          <rPr>
            <b/>
            <sz val="9"/>
            <color indexed="81"/>
            <rFont val="Tahoma"/>
            <family val="2"/>
          </rPr>
          <t>YefersonAseguramien:</t>
        </r>
        <r>
          <rPr>
            <sz val="9"/>
            <color indexed="81"/>
            <rFont val="Tahoma"/>
            <family val="2"/>
          </rPr>
          <t xml:space="preserve">
EQUIPO DE VIGILANCIA marilu. Aura. Angla.ilse</t>
        </r>
      </text>
    </comment>
    <comment ref="B40" authorId="1" shapeId="0">
      <text>
        <r>
          <rPr>
            <b/>
            <sz val="9"/>
            <color indexed="81"/>
            <rFont val="Tahoma"/>
            <family val="2"/>
          </rPr>
          <t>Luffi:</t>
        </r>
        <r>
          <rPr>
            <sz val="9"/>
            <color indexed="81"/>
            <rFont val="Tahoma"/>
            <family val="2"/>
          </rPr>
          <t xml:space="preserve">
JAVIER R - CLAUDIA - DIEGO SILVA</t>
        </r>
      </text>
    </comment>
    <comment ref="B42" authorId="1" shapeId="0">
      <text>
        <r>
          <rPr>
            <b/>
            <sz val="9"/>
            <color indexed="81"/>
            <rFont val="Tahoma"/>
            <family val="2"/>
          </rPr>
          <t>Luffi:</t>
        </r>
        <r>
          <rPr>
            <sz val="9"/>
            <color indexed="81"/>
            <rFont val="Tahoma"/>
            <family val="2"/>
          </rPr>
          <t xml:space="preserve">
maricell. Sandra, ivan, uankk, paola, luks, jessia, diana r - daniela varon
</t>
        </r>
      </text>
    </comment>
  </commentList>
</comments>
</file>

<file path=xl/comments2.xml><?xml version="1.0" encoding="utf-8"?>
<comments xmlns="http://schemas.openxmlformats.org/spreadsheetml/2006/main">
  <authors>
    <author>YefersonAseguramien</author>
  </authors>
  <commentList>
    <comment ref="C41" authorId="0" shapeId="0">
      <text>
        <r>
          <rPr>
            <b/>
            <sz val="9"/>
            <color indexed="81"/>
            <rFont val="Tahoma"/>
            <family val="2"/>
          </rPr>
          <t>YefersonAseguramien:</t>
        </r>
        <r>
          <rPr>
            <sz val="9"/>
            <color indexed="81"/>
            <rFont val="Tahoma"/>
            <family val="2"/>
          </rPr>
          <t xml:space="preserve">
PAOLA GALLO</t>
        </r>
      </text>
    </comment>
  </commentList>
</comments>
</file>

<file path=xl/comments3.xml><?xml version="1.0" encoding="utf-8"?>
<comments xmlns="http://schemas.openxmlformats.org/spreadsheetml/2006/main">
  <authors>
    <author>YefersonAseguramien</author>
  </authors>
  <commentList>
    <comment ref="B19" authorId="0" shapeId="0">
      <text>
        <r>
          <rPr>
            <b/>
            <sz val="9"/>
            <color indexed="81"/>
            <rFont val="Tahoma"/>
            <family val="2"/>
          </rPr>
          <t>YefersonAseguramien:</t>
        </r>
        <r>
          <rPr>
            <sz val="9"/>
            <color indexed="81"/>
            <rFont val="Tahoma"/>
            <family val="2"/>
          </rPr>
          <t xml:space="preserve">
GESTORES  JORGE. MONILLA., OSWALDO, EDNA AMADO, LOREINE, DIEGO LARA, JANETH C. WENDY , DEIBER  ING Y TECNICOS. KAREN PACHECO AUDITORA</t>
        </r>
      </text>
    </comment>
    <comment ref="B21" authorId="0" shapeId="0">
      <text>
        <r>
          <rPr>
            <b/>
            <sz val="9"/>
            <color indexed="81"/>
            <rFont val="Tahoma"/>
            <family val="2"/>
          </rPr>
          <t>YefersonAseguramien:</t>
        </r>
        <r>
          <rPr>
            <sz val="9"/>
            <color indexed="81"/>
            <rFont val="Tahoma"/>
            <family val="2"/>
          </rPr>
          <t xml:space="preserve">
MARIBEL</t>
        </r>
      </text>
    </comment>
    <comment ref="B23" authorId="0" shapeId="0">
      <text>
        <r>
          <rPr>
            <b/>
            <sz val="9"/>
            <color indexed="81"/>
            <rFont val="Tahoma"/>
            <family val="2"/>
          </rPr>
          <t>YefersonAseguramien:</t>
        </r>
        <r>
          <rPr>
            <sz val="9"/>
            <color indexed="81"/>
            <rFont val="Tahoma"/>
            <family val="2"/>
          </rPr>
          <t xml:space="preserve">
OSKAR, EDNA. - FABIOLA Y BERMUDEZ</t>
        </r>
      </text>
    </comment>
    <comment ref="B25" authorId="0" shapeId="0">
      <text>
        <r>
          <rPr>
            <b/>
            <sz val="9"/>
            <color indexed="81"/>
            <rFont val="Tahoma"/>
            <family val="2"/>
          </rPr>
          <t>YefersonAseguramien:</t>
        </r>
        <r>
          <rPr>
            <sz val="9"/>
            <color indexed="81"/>
            <rFont val="Tahoma"/>
            <family val="2"/>
          </rPr>
          <t xml:space="preserve">
EVM</t>
        </r>
      </text>
    </comment>
    <comment ref="B27" authorId="0" shapeId="0">
      <text>
        <r>
          <rPr>
            <b/>
            <sz val="9"/>
            <color indexed="81"/>
            <rFont val="Tahoma"/>
            <family val="2"/>
          </rPr>
          <t>YefersonAseguramien:</t>
        </r>
        <r>
          <rPr>
            <sz val="9"/>
            <color indexed="81"/>
            <rFont val="Tahoma"/>
            <family val="2"/>
          </rPr>
          <t xml:space="preserve">
AURA, ,ANDREA C - LUIS G - LEIDY V- CLARA C- ANDREA CIFU - DIANA H - LUZ ORTEGA - MARIA T - NATALIA D- SHIRLEY S</t>
        </r>
      </text>
    </comment>
  </commentList>
</comments>
</file>

<file path=xl/comments4.xml><?xml version="1.0" encoding="utf-8"?>
<comments xmlns="http://schemas.openxmlformats.org/spreadsheetml/2006/main">
  <authors>
    <author>SALUD200</author>
    <author>YefersonAseguramien</author>
  </authors>
  <commentList>
    <comment ref="C9" authorId="0" shapeId="0">
      <text>
        <r>
          <rPr>
            <b/>
            <sz val="9"/>
            <color indexed="81"/>
            <rFont val="Tahoma"/>
            <family val="2"/>
          </rPr>
          <t>SALUD200:</t>
        </r>
        <r>
          <rPr>
            <sz val="9"/>
            <color indexed="81"/>
            <rFont val="Tahoma"/>
            <family val="2"/>
          </rPr>
          <t xml:space="preserve">
PINTO</t>
        </r>
      </text>
    </comment>
    <comment ref="C26" authorId="1" shapeId="0">
      <text>
        <r>
          <rPr>
            <b/>
            <sz val="9"/>
            <color indexed="81"/>
            <rFont val="Tahoma"/>
            <family val="2"/>
          </rPr>
          <t>YefersonAseguramien:</t>
        </r>
        <r>
          <rPr>
            <sz val="9"/>
            <color indexed="81"/>
            <rFont val="Tahoma"/>
            <family val="2"/>
          </rPr>
          <t xml:space="preserve">
CARLOS CASTRO</t>
        </r>
      </text>
    </comment>
  </commentList>
</comments>
</file>

<file path=xl/comments5.xml><?xml version="1.0" encoding="utf-8"?>
<comments xmlns="http://schemas.openxmlformats.org/spreadsheetml/2006/main">
  <authors>
    <author>Luffi</author>
  </authors>
  <commentList>
    <comment ref="F17" authorId="0" shapeId="0">
      <text>
        <r>
          <rPr>
            <b/>
            <sz val="9"/>
            <color indexed="81"/>
            <rFont val="Tahoma"/>
            <family val="2"/>
          </rPr>
          <t>Luffi:</t>
        </r>
        <r>
          <rPr>
            <sz val="9"/>
            <color indexed="81"/>
            <rFont val="Tahoma"/>
            <family val="2"/>
          </rPr>
          <t xml:space="preserve">
INCLUYE LOS $51.605.016 DE LA USI</t>
        </r>
      </text>
    </comment>
  </commentList>
</comments>
</file>

<file path=xl/sharedStrings.xml><?xml version="1.0" encoding="utf-8"?>
<sst xmlns="http://schemas.openxmlformats.org/spreadsheetml/2006/main" count="1343" uniqueCount="636">
  <si>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</si>
  <si>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</si>
  <si>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</si>
  <si>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</si>
  <si>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</si>
  <si>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</si>
  <si>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SALUD                                        GRUPO: SALUD PUBLICA</t>
  </si>
  <si>
    <r>
      <t xml:space="preserve">DIMENSIÓN: </t>
    </r>
    <r>
      <rPr>
        <sz val="11"/>
        <rFont val="Calibri"/>
        <family val="2"/>
        <scheme val="minor"/>
      </rPr>
      <t>IBAGUE SOCIOCULTURAL</t>
    </r>
  </si>
  <si>
    <r>
      <t xml:space="preserve">SECTOR: </t>
    </r>
    <r>
      <rPr>
        <sz val="11"/>
        <rFont val="Calibri"/>
        <family val="2"/>
        <scheme val="minor"/>
      </rPr>
      <t>SALUD Y PROTECCION SOCIAL</t>
    </r>
  </si>
  <si>
    <r>
      <t xml:space="preserve">OBJETIVOS: </t>
    </r>
    <r>
      <rPr>
        <sz val="11"/>
        <rFont val="Calibri"/>
        <family val="2"/>
        <scheme val="minor"/>
      </rPr>
      <t xml:space="preserve">  Disminuir las tasas de morbilidad, mortalidad y discapacidad por causas evitables en el municipio de Ibagué; </t>
    </r>
  </si>
  <si>
    <t xml:space="preserve">RELACION DE CONTRATOS Y CONVENIOS </t>
  </si>
  <si>
    <r>
      <t xml:space="preserve">PROGRAMA: </t>
    </r>
    <r>
      <rPr>
        <sz val="11"/>
        <rFont val="Calibri"/>
        <family val="2"/>
        <scheme val="minor"/>
      </rPr>
      <t>SALUD PUBLICA</t>
    </r>
  </si>
  <si>
    <t>NOMBRE / No</t>
  </si>
  <si>
    <t>OBJETO</t>
  </si>
  <si>
    <t>VALOR</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</si>
  <si>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</si>
  <si>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t>SE RELACIONAN EN UN ADJUNTO</t>
  </si>
  <si>
    <r>
      <t>CODIGO BPIN:</t>
    </r>
    <r>
      <rPr>
        <sz val="11"/>
        <rFont val="Calibri"/>
        <family val="2"/>
        <scheme val="minor"/>
      </rPr>
      <t>2020730010007</t>
    </r>
  </si>
  <si>
    <t xml:space="preserve">TOTAL </t>
  </si>
  <si>
    <t>PRINCIPALES ACTIVIDADES</t>
  </si>
  <si>
    <r>
      <t>PROG</t>
    </r>
    <r>
      <rPr>
        <b/>
        <sz val="11"/>
        <rFont val="Calibri"/>
        <family val="2"/>
        <scheme val="minor"/>
      </rPr>
      <t xml:space="preserve">  EJEC</t>
    </r>
  </si>
  <si>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</si>
  <si>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</si>
  <si>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</si>
  <si>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</si>
  <si>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</si>
  <si>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</si>
  <si>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</si>
  <si>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</si>
  <si>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</si>
  <si>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</si>
  <si>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</si>
  <si>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</si>
  <si>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</si>
  <si>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</si>
  <si>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</si>
  <si>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</si>
  <si>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</si>
  <si>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</si>
  <si>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</si>
  <si>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</si>
  <si>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</si>
  <si>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</si>
  <si>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REALIZAR PROCESAMIENTO Y ANÁLISIS DE LAS MUESTRAS DE AGUAS (FÍSICO QUÍMICO Y MICROBIOLÓGICO) MÍNIMO A LOS 33 ACUEDUCTOS URBANOS Y RURALES DEL MUNICIPIO DE IBAGUÉ</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</si>
  <si>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</si>
  <si>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</si>
  <si>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</si>
  <si>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</si>
  <si>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</si>
  <si>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</si>
  <si>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</si>
  <si>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</si>
  <si>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</si>
  <si>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</si>
  <si>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ASISTENCIA TÉCNICA AL 100% DE LOS REPRESENTANTES LEGALES, ADMINISTRADORES Y TRABAJADORES DE LAS ÓPTICAS CON Y SIN CONSULTORIO Y TALLERES ÓPTICOS DEL MUNICIPIO DE IBAGUÉ SOBRE LAS CONDICIONES SANITARIAS REQUERIDAS POR LA NORMATIVIDAD VIGENTE</t>
  </si>
  <si>
    <t>Porcentaje de cumplimiento de Asistencias técnicas solicitadas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</si>
  <si>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</si>
  <si>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</si>
  <si>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</si>
  <si>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</si>
  <si>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</si>
  <si>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</si>
  <si>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</si>
  <si>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</si>
  <si>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</si>
  <si>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</si>
  <si>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</si>
  <si>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</si>
  <si>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</si>
  <si>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</si>
  <si>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</si>
  <si>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ENTREGA DE 500 TOLDILLOS PARA LA PREVENCIÓN DE LA PICADURA POR ZANCUDO QUE TRANSMITE EL DENGUE EN LOS GRUPOS DE RIESGO DETERMINADOS POR LA SECRETARÍA DEL ÁREA URBANA</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</si>
  <si>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</si>
  <si>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</si>
  <si>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</si>
  <si>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DISTRIBUIR 1000 TOLDILLOS IMPREGNADOS CON INSECTICIDA A LA POBLACIÓN AFECTADA Y EN RIESGO DE CONTRAER LEISHMANIASIS CUTÁNEA PRIORIZADA POR LA SECRETARIA EN EL ÁREA RURAL Y RURAL DISPERSA DEL MUNICIPIO DE IBAGUÉ.</t>
  </si>
  <si>
    <t>DISEÑAR, PRODUCIR Y DIVULGAR UN MENSAJE RADIAL, PERIFONEO Y/O ANUNCIO PUBLICITARIO EN MATERIAL POP (VALLAS, FLAYERS, PENDONES, PASACALLES)  PARA PROMOVER LAS ACCIONES DE PROMOCION Y PREVENCION DE LA LEISHMANISIS CUTANEA EN LA POBLACION DE AREA RURAL Y RURAL DISPERSA</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</si>
  <si>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</si>
  <si>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</si>
  <si>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</si>
  <si>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REALIZAR 100% DE VACUNACION ANTIRABICA EN FELINOS Y CANINOS RESIDENTES EN LA ZONA URBANA Y RURAL EN EL MUNICIPIO DE IBAGUE DE ACUERDO CON LOS LINEAMIENTOS DEL MSPS.</t>
  </si>
  <si>
    <t>Porcentaje de Vacunaciones realizadas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</si>
  <si>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</si>
  <si>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</si>
  <si>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</si>
  <si>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</si>
  <si>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</si>
  <si>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</si>
  <si>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</si>
  <si>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</si>
  <si>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</si>
  <si>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</si>
  <si>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</si>
  <si>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</si>
  <si>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</si>
  <si>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</si>
  <si>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</si>
  <si>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</si>
  <si>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</si>
  <si>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</si>
  <si>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</si>
  <si>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</si>
  <si>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</si>
  <si>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</si>
  <si>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</si>
  <si>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</si>
  <si>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</si>
  <si>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</si>
  <si>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APLICAR UN INSTRUMENTO PARA DETECCION TEMPRANA DE 1900 SINTOMATICOS RESPIRATORIOS Y 1900 DE PIEL EN LA POBLACIÒN PRIVADA DE LA LIBERTAD DEL MUNICIPIO DE IBAGUE</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</si>
  <si>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</si>
  <si>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</si>
  <si>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</si>
  <si>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</si>
  <si>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</si>
  <si>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</si>
  <si>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</si>
  <si>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</si>
  <si>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PROMOCIONAR LOS CONSULTORIOS ROSADOS CON IPS PÚBLICAS Y PRIVADAS</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</si>
  <si>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</si>
  <si>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</si>
  <si>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</si>
  <si>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</si>
  <si>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</si>
  <si>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</si>
  <si>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</si>
  <si>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</si>
  <si>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</si>
  <si>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</si>
  <si>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</si>
  <si>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</si>
  <si>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</si>
  <si>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</si>
  <si>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</si>
  <si>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</si>
  <si>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</si>
  <si>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</si>
  <si>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</si>
  <si>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</si>
  <si>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</si>
  <si>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</si>
  <si>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</si>
  <si>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</si>
  <si>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</si>
  <si>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DESARROLLAR HABILIDADES DE CRIANZA EN 160 FAMILIAS CON ADOLESCENTES DE 10 A 14 AÑOS</t>
  </si>
  <si>
    <t>Número de familias capacitadas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</si>
  <si>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</si>
  <si>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</si>
  <si>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</si>
  <si>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</si>
  <si>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</si>
  <si>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</si>
  <si>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</si>
  <si>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</si>
  <si>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</si>
  <si>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</si>
  <si>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</si>
  <si>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</si>
  <si>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</si>
  <si>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</si>
  <si>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</si>
  <si>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</si>
  <si>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</si>
  <si>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</si>
  <si>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</si>
  <si>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</si>
  <si>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</si>
  <si>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</si>
  <si>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</si>
  <si>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</si>
  <si>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</si>
  <si>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</si>
  <si>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</si>
  <si>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</si>
  <si>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</si>
  <si>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</si>
  <si>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</si>
  <si>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</si>
  <si>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</si>
  <si>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</si>
  <si>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</si>
  <si>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</si>
  <si>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</si>
  <si>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</si>
  <si>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</si>
  <si>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</si>
  <si>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</si>
  <si>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</si>
  <si>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</si>
  <si>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</si>
  <si>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</si>
  <si>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</si>
  <si>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</si>
  <si>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</si>
  <si>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</si>
  <si>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</si>
  <si>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</si>
  <si>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</si>
  <si>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</si>
  <si>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</si>
  <si>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</si>
  <si>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</si>
  <si>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</si>
  <si>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</si>
  <si>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</si>
  <si>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</si>
  <si>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</si>
  <si>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</si>
  <si>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</si>
  <si>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</si>
  <si>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</si>
  <si>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</si>
  <si>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</si>
  <si>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</si>
  <si>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</si>
  <si>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</si>
  <si>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</si>
  <si>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</si>
  <si>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</si>
  <si>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</si>
  <si>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</si>
  <si>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</si>
  <si>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</si>
  <si>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</si>
  <si>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</si>
  <si>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</si>
  <si>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</si>
  <si>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</si>
  <si>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</si>
  <si>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</si>
  <si>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</si>
  <si>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</si>
  <si>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</si>
  <si>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</si>
  <si>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</si>
  <si>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</si>
  <si>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</si>
  <si>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</si>
  <si>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</si>
  <si>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</si>
  <si>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</si>
  <si>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</si>
  <si>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</si>
  <si>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</si>
  <si>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</si>
  <si>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</si>
  <si>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</si>
  <si>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</si>
  <si>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</si>
  <si>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</si>
  <si>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</si>
  <si>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</si>
  <si>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</si>
  <si>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</si>
  <si>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</si>
  <si>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</si>
  <si>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</si>
  <si>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</si>
  <si>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</si>
  <si>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</si>
  <si>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RELACION DE CONTRATOS SALUD AMBIENTAL</t>
  </si>
  <si>
    <t xml:space="preserve">No. CONTRATO </t>
  </si>
  <si>
    <t>FECHA CONTRATO</t>
  </si>
  <si>
    <t>BENEFICIARIO</t>
  </si>
  <si>
    <t>TOTAL VIDA SALUDABLE Y ENFERMEDADES TRANSMISIBLES (CONDICIONES ENDEMO EPIDEMICAS)</t>
  </si>
  <si>
    <t>RELACION DE CONTRATOS VIDA SALUDABLE Y ENFERMEDADES TRANSMISIBLES (GESTION DEL RIESGO EN ENFERMEDADES INMUNOPREVENIBLES)</t>
  </si>
  <si>
    <t>TOTAL VIDA SALUDABLE Y ENFERMEDADES TRANSMISIBLES (GESTION DEL RIESGO EN ENFERMEDADES INMUNOPREVENIBLES)</t>
  </si>
  <si>
    <t>RELACION DE CONTRATOS VIDA SALUDABLE Y ENFERMEDADES TRANSMISIBLES (ENFERMEDADES EMERGENTES,REEMERGENTES Y DESATENDIDAS)</t>
  </si>
  <si>
    <t>TOTAL  VIDA SALUDABLE Y ENFERMEDADE NO TRANSMIBLES</t>
  </si>
  <si>
    <t>RELACION DE CONTRATOS SEGURIDAD ALIMENTARIA</t>
  </si>
  <si>
    <t>TOTAL  SEGURIDAD ALIMENTARIA</t>
  </si>
  <si>
    <t>RELACION DE CONTRATOS SALUD PUBLICA EN EMERGENCIAS Y DESASTRES</t>
  </si>
  <si>
    <t>TOTAL EMERGENCIAS Y DESASTRES</t>
  </si>
  <si>
    <t>RELACION DE CONTRATOS CONVIVENCIA CIUDADANA Y SALUD MENTAL</t>
  </si>
  <si>
    <t>TOTAL SALUD MENTAL</t>
  </si>
  <si>
    <t>RELACION DE CONTRATOS SALUD Y AMBITO LABORAL</t>
  </si>
  <si>
    <t>TOTAL AMBITO LABORAL</t>
  </si>
  <si>
    <t>PLAN DE INTERVENCIONES COLECTIVAS</t>
  </si>
  <si>
    <t>TOTAL CONTRATO PIC</t>
  </si>
  <si>
    <t>TOTAL CONTRATOS SALUD PUBLICA</t>
  </si>
  <si>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</si>
  <si>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</si>
  <si>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t>DIMENSIÓN: IBAGUESOCIOCULTURAL</t>
  </si>
  <si>
    <t>SECTOR: SALUD; SALUD Y PROTECCIÓN SOCIAL</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</si>
  <si>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</si>
  <si>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PROGRAMA:  SALUD PÚBLICA</t>
  </si>
  <si>
    <r>
      <t>NOMBRE  DEL PROYECTO POAI:</t>
    </r>
    <r>
      <rPr>
        <sz val="11"/>
        <color theme="1"/>
        <rFont val="Calibri"/>
        <family val="2"/>
        <scheme val="minor"/>
      </rPr>
      <t xml:space="preserve"> FORTALECIMIENTO DE LOS DERECHOS SEXUALES Y REPRODUCTIVOS Y ATENCIÓN CON ENFOQUE DIFERENCIAL DEL MUNICIPIO DE IBAGUÉ</t>
    </r>
  </si>
  <si>
    <t>CODIGO BPIN:2020730010006</t>
  </si>
  <si>
    <t>prog / ejecu</t>
  </si>
  <si>
    <t>CANTIDAD</t>
  </si>
  <si>
    <t xml:space="preserve">COSTO TOTAL                  </t>
  </si>
  <si>
    <t>FUENTES DE FINANCIACION</t>
  </si>
  <si>
    <t>REALIZAR ASISTENCIA TÉCNICA A 6 IPS DEL MUNICIPIO DE IBAGUÉ PARA LA IMPLEMENTACIÓN DE SERVICIOS AMIGABLES EN EL MARCO DE LA ESTRATEGIA DE ATENCIÓN EN SALUD DIFERENCIADA DE ADOLESCENTES Y JÓVENES</t>
  </si>
  <si>
    <t>Número asistencias técnicas realizadas</t>
  </si>
  <si>
    <t>Número de Desarrollo de Capacidades realizadas</t>
  </si>
  <si>
    <t>CONSTRUIR Y CONCERTAR LÍNEAS DE ACCIÓN CON LOS DIFERENTES ACTORES, SECTORES, INSITUCIONES Y COMUNIDAD DE LA POLÍTICA PÚBLICA DE SALUD SEXUAL Y REPRODUCTIVA DEL MUNICIPIO DE IBAGUÉ.</t>
  </si>
  <si>
    <t>Líneas de Acción Concretadas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</si>
  <si>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</si>
  <si>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</si>
  <si>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</si>
  <si>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</si>
  <si>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REALIZAR EL 100% DE UNIDADES DE ANÁLISIS DE LOS CASOS NOTIFICADOS AL SIVIGILA COMO MORTALIDAD MATERNA TEMPRANA CON LA IDENTIFICACIÓN DE LAS DEMORAS</t>
  </si>
  <si>
    <t>Porcentaje de cumplimiento en analisis de casos</t>
  </si>
  <si>
    <t>Número asistencias técnicas a IPS/EPB Realizadas</t>
  </si>
  <si>
    <t xml:space="preserve">REALIZAR ASISTENCIA TECNICA A 27 IPS/EAPB (10 EAPB Y 17 IPS) SOBRE LOS LINEAMIENTOS PARA LA IMPLEMENTACION LA GUIA EN LA GUIA DE PRACTICA CLINICA DE VHI
</t>
  </si>
  <si>
    <t>REALIZAR UN DESARROLLO DE CAPACIDADES DIRIGIDO AL PERSONAL DEL ÁREA DE LA SALUD,  ORGANIZACIONES  E INSTITUCIONES EDUCATIVAS EN  LA RUTA INTEGRAL DE PROMOCIÓN Y MANTENIMIENTO DE LA SALUD EN EL CURSO DE VIDA DE ADOLESCENCIA Y JUVENTUD</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</si>
  <si>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</si>
  <si>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</si>
  <si>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</si>
  <si>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</si>
  <si>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</si>
  <si>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</si>
  <si>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</si>
  <si>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</si>
  <si>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</si>
  <si>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</si>
  <si>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</si>
  <si>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</si>
  <si>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</si>
  <si>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REALIZAR ASISTENCIAS TECNICAS A 27 IPS/EAPB (10 EAPB Y 17 IPS) EN LA IMPLEMENTACIÓN DE LA RUTA  PROMOCION Y MANTENIMIENTO DE LA SALUD EN EL CURSO DE VIDA DE PRIMERA INFANCIA E INFANCIA</t>
  </si>
  <si>
    <t>Número de asistencias técnicas a EPS/IPS Realizadas</t>
  </si>
  <si>
    <t>REALIZAR VISITAS DE INSPECCIÓN Y VIGILANCIA A 27 IPS/EAPB (10 EAPB Y 17 IPS)  EN LA IMPLEMENTACIÓN DE LA RUTA DE PROMOCION Y MANTENIMIENTO DE LA SALUD EN EL CURSO DE VIDA DE PRIMERA INFANCIA E INFANCIA.</t>
  </si>
  <si>
    <t>Número visitas a IPS/EAPB Realizadas</t>
  </si>
  <si>
    <t>REALIZAR  INSPECCIÓN Y VIGILANCIA A 27 IPS/EAPB (10 EAPB Y 17 IPS)  EN EL CUMPLIMIENTO DE LAS GUIAS DE PRACTICA CLINICA Y ESTRATEGIAS DE ATENCION PRIMARIA PARA LA PREVENCION, MANEJO Y CONTROL DE LA IRA</t>
  </si>
  <si>
    <t>REALIZAR ASISTENCIAS TÉCNICAS A 27 IPS/EAPB (10 EAPB Y 17 IPS) EN EL CUMPLIMIENTO DE LA IMPLEMENTACIÓN DE LAS GUÍAS DE PRÁCTICA CLÍNICA Y ESTRATEGIAS DE ATENCIÓN PRIMARIA PARA LA PREVENCIÓN, MANEJO Y CONTROL DE LA EDA</t>
  </si>
  <si>
    <t>Número de actividades desarrolladas</t>
  </si>
  <si>
    <t>REALIZAR  FORMACIÓN INTEGRAL DE PROFESIONALES DE LA SALUD QUE ATIENDEN LOS CURSOS DE VIDA DE INFANCIA, PRIMERA INFANCIA Y ADOLESCENCIA</t>
  </si>
  <si>
    <t>Numero de Formaciones Realizadas</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</si>
  <si>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</si>
  <si>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</si>
  <si>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</si>
  <si>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</si>
  <si>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</si>
  <si>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</si>
  <si>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</si>
  <si>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</si>
  <si>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</si>
  <si>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</si>
  <si>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</si>
  <si>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</si>
  <si>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</si>
  <si>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</si>
  <si>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</si>
  <si>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</si>
  <si>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</si>
  <si>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</si>
  <si>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</si>
  <si>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</si>
  <si>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</si>
  <si>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</si>
  <si>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</si>
  <si>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</si>
  <si>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</si>
  <si>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</si>
  <si>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</si>
  <si>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</si>
  <si>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</si>
  <si>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</si>
  <si>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FIRMA</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</si>
  <si>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</si>
  <si>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</si>
  <si>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</si>
  <si>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</si>
  <si>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</si>
  <si>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</si>
  <si>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</si>
  <si>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</si>
  <si>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</si>
  <si>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</si>
  <si>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</si>
  <si>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</si>
  <si>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</si>
  <si>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</si>
  <si>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</si>
  <si>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</si>
  <si>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</si>
  <si>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</si>
  <si>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</si>
  <si>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</si>
  <si>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</si>
  <si>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</si>
  <si>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</si>
  <si>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</si>
  <si>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</si>
  <si>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</si>
  <si>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</si>
  <si>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Número de estrategias implementadas</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</si>
  <si>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</si>
  <si>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</si>
  <si>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</si>
  <si>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Implementar Plan de acción integral para la población en condiciones de vulnerabilidad</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</si>
  <si>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</si>
  <si>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</si>
  <si>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</si>
  <si>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</si>
  <si>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</si>
  <si>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</si>
  <si>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</si>
  <si>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</si>
  <si>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</si>
  <si>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</si>
  <si>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</si>
  <si>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</si>
  <si>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</si>
  <si>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</si>
  <si>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RELACION DE CONTRATOS SEXUALIDAD DERECHOS SEXUALES Y REPRODUCTIVOS</t>
  </si>
  <si>
    <t>TOTAL POBLACIONES VULNERABLES - INFANCIA ADOLESCENCIA</t>
  </si>
  <si>
    <t>RELACION DE CONTRATOS GESTION DIFERENCIAL DE POBLACIONES VULNERABLES - ADULTO MAYOR-DISCAPACIDAD-DESPLAZADOS-ETNIAS</t>
  </si>
  <si>
    <t>TOTAL POBLACIONES VULNERABLES - ADULTO MAYOR-DISCAPACIDAD-DESPLAZADOS-ETNIAS</t>
  </si>
  <si>
    <t>TOTAL PIC</t>
  </si>
  <si>
    <t>TOTAL DERECHOS SEXUALES REPRODUCTIVOS, VULNERABLES</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</si>
  <si>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</si>
  <si>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</si>
  <si>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VERIFICAR EL CUMPLIMIENTO DE LAS ATENCIONES EN SALUD DE LOS CASOS REPORTADOS AL SIVIGILA POR SIFILIS GESTACIONAL Y CONGENITA</t>
  </si>
  <si>
    <t>REALIZAR UN CURSO DIRIGIDO A 40 MÉDICOS Y ENFERMEROS DE LAS IPS DEL MUNICIPIO EN ATENCIÓN DEL PARTO CON CÓDIGO ROJO</t>
  </si>
  <si>
    <t>REALIZAR CERTIFICACIÓN DEL TALENTO HUMANO EN SALUD EN ASESORÍA,  TOMA DE MUESTRA E INTERPRETACIÓN DE RESULTADOS DE LAS PRUEBAS RÁPIDAS PARA SÍFILIS Y VIH.</t>
  </si>
  <si>
    <t>Numero de personas capacitadas</t>
  </si>
  <si>
    <t>REALIZAR UNA ACTIVIDAD DE PREVENCIÓN Y CONTROL DE GEOHELMINTIASIS EN 13000 NIÑOS Y NIÑAS DEL CURSO DE VIDA DE INFANCIA Y PRIMERA INFANCIA EN EL ENTORNO EDUCATIVO</t>
  </si>
  <si>
    <t>NOMBRE SECRETARIA DE SALUD MUNICIIPAL: MARTHA LILIANA OSPINA GUTIERREZ</t>
  </si>
  <si>
    <t>NOMBRE:  MARTHA LILIANA OSPINA GUTIERREZ</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</si>
  <si>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</si>
  <si>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</si>
  <si>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</si>
  <si>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</si>
  <si>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</si>
  <si>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DESARROLLAR HABILIDADES DE AUTOCUIDADO INTEGRAL A 60 CUIDADORES DE PERSONAS CON DISCAPACIDAD</t>
  </si>
  <si>
    <r>
      <rPr>
        <b/>
        <sz val="11"/>
        <color rgb="FF000000"/>
        <rFont val="Calibri"/>
        <family val="2"/>
        <scheme val="minor"/>
      </rPr>
      <t>OBSERVACIONES</t>
    </r>
    <r>
      <rPr>
        <sz val="11"/>
        <color rgb="FF000000"/>
        <rFont val="Calibri"/>
        <family val="2"/>
        <scheme val="minor"/>
      </rPr>
      <t>: EN EL PRESUPUESTO DE SALUD PÚBLICA SE REGISTRAN LOS SIGUIENTES RUBROS: CÓDIGO PRESUPUESTAL 2.16.3.2.02.02.009-65 (SGP SALUD PUBLICA - SUPERAVIT)SE REGISTRA UN VALOR DE $81.290.761.oo CORRESPONDIENTE A RECURSOS COMPROMETIDOS EN LA VIGENCIA 2021 Y QUE AUN NO HAN SIDO LIQUIDADOS POR LOS CONTRATISTAS A CORTE DEL SEGUNDO TRIMESTRE DE 2022 DISTRIBUIDOS: $1.300.000.oo DE JHONATAN ANDRES RUIZ CALDERON- Y $ 79.990.761.oo DE GOBERNACIÓN DEL TOLIMA CONTRATO DE EXAMEN DE FISICO QUIMICO MICROBIOLOGICO DEL AGUA Y CÓDIGO PRESUPUESTAL 2.16.3.2.02.02.009-51 ( DONACIONES  COVID-19 - FONDO COVID)  POR VALOR DE $442.366.00</t>
    </r>
  </si>
  <si>
    <t>CODIGO PRESUPUESTAL: SERVICIOS PARA LA COMUNIDAD, SOCIALES Y PERSONALES (RECURSOS PROPIOS ICLD-01, SGP SALUD PUBLICA-26, SGP SALUD PUBLICA-SUPERAVIT-65, OTRAS TRANSFERENCIAS-30,  OTRAS TRANSFERENCIAS AÑOS ANTERIORES-46, DONACIONES  COVID-19 - FONDO COVID-51,</t>
  </si>
  <si>
    <t>CODIGO PRESUPUESTAL Y RUBROS:SERVICIOS PARA LA COMUNIDAD, SOCIALES Y PERSONALES (RECURSOS PROPIOS ICLD-01, SGP SALUD PUBLICA-26)</t>
  </si>
  <si>
    <t>NOMBRE DIRECTOR DE SALUD PUBLICA: DIANA ELIZABETH GAITÁN VILLAMARÍN</t>
  </si>
  <si>
    <t xml:space="preserve">REALIZAR SEGUIMIENTO AL 100% DE LOS CASOS DE SÍFILIS GESTACIONAL Y CONGÉNITA NOTIFICADOS EN EL SIVIGILA
</t>
  </si>
  <si>
    <t>SECRETARÍA:  SALUD</t>
  </si>
  <si>
    <r>
      <t xml:space="preserve">DIMENSIÓN: </t>
    </r>
    <r>
      <rPr>
        <sz val="11"/>
        <color theme="1"/>
        <rFont val="Calibri"/>
        <family val="2"/>
        <scheme val="minor"/>
      </rPr>
      <t xml:space="preserve"> IBAGUE SOCIO-CULTURAL</t>
    </r>
  </si>
  <si>
    <r>
      <t xml:space="preserve">SECTOR: </t>
    </r>
    <r>
      <rPr>
        <sz val="11"/>
        <color theme="1"/>
        <rFont val="Calibri"/>
        <family val="2"/>
        <scheme val="minor"/>
      </rPr>
      <t>SALUD Y PROTECCIÓN SOCIAL</t>
    </r>
  </si>
  <si>
    <t xml:space="preserve">OBJETIVO: Fortalecer el ejercicio de la autoridad Sanitaria. Mejorar el acceso a los servicios integrales de salud.
</t>
  </si>
  <si>
    <t>RELACION DE CONTRATOS Y/O CONVENIOS</t>
  </si>
  <si>
    <r>
      <t>PROGRAMA:</t>
    </r>
    <r>
      <rPr>
        <sz val="11"/>
        <color theme="1"/>
        <rFont val="Calibri"/>
        <family val="2"/>
        <scheme val="minor"/>
      </rPr>
      <t xml:space="preserve"> INSPECCIÓN, VIGILANCIA Y CONTROL</t>
    </r>
  </si>
  <si>
    <r>
      <t xml:space="preserve">NOMBRE  DEL PROYECTO POAI:  </t>
    </r>
    <r>
      <rPr>
        <sz val="11"/>
        <color theme="1"/>
        <rFont val="Calibri"/>
        <family val="2"/>
        <scheme val="minor"/>
      </rPr>
      <t>FORTALECIMIENTO DE LA AUTORIDAD SANITARIA DEL MUNICIPIO DE IBAGUE.</t>
    </r>
  </si>
  <si>
    <t>CODIGO BPIN: 2020730010008</t>
  </si>
  <si>
    <r>
      <t xml:space="preserve">CODIGO PRESUPUESTAL Y RUBROS: </t>
    </r>
    <r>
      <rPr>
        <sz val="11"/>
        <color theme="1"/>
        <rFont val="Calibri"/>
        <family val="2"/>
        <scheme val="minor"/>
      </rPr>
      <t>SERVICIOS PARA LA COMUNIDAD, SOCIALES Y PERSONALES (Recursos propios icld-01, Sgp salud publica-26)</t>
    </r>
  </si>
  <si>
    <r>
      <t>PROG</t>
    </r>
    <r>
      <rPr>
        <b/>
        <sz val="11"/>
        <color theme="1"/>
        <rFont val="Calibri"/>
        <family val="2"/>
        <scheme val="minor"/>
      </rPr>
      <t xml:space="preserve">  EJEC</t>
    </r>
  </si>
  <si>
    <t xml:space="preserve">COSTO TOTAL PROGRAMADO       </t>
  </si>
  <si>
    <t>RP</t>
  </si>
  <si>
    <t>DPTO</t>
  </si>
  <si>
    <t>ADRESS</t>
  </si>
  <si>
    <t>COLJUEGOS</t>
  </si>
  <si>
    <t>OTROS</t>
  </si>
  <si>
    <t>Fortalecer el aplicativo Amisalud, para el seguimiento línea de la auditoria</t>
  </si>
  <si>
    <t>NÚMERO DE APLICATIVOS FORTALECIDOS</t>
  </si>
  <si>
    <t>Realizar  procesos de auditoria  trimestral a las EAPB autorizadas para operar en el municipio, del regimen subsidiado</t>
  </si>
  <si>
    <t>NÚMERO DE PROCESOS DE AUDITORIAS REALIZADAS</t>
  </si>
  <si>
    <t>Realizar los procesos de auditoria GAUDI de las EAPB  semestral.</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</si>
  <si>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</si>
  <si>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</si>
  <si>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</si>
  <si>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</si>
  <si>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</si>
  <si>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</si>
  <si>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</si>
  <si>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</si>
  <si>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</si>
  <si>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</si>
  <si>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</si>
  <si>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</si>
  <si>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</si>
  <si>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icell. Sandra, ivan, uankk, paola andrea  lukks</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</si>
  <si>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</si>
  <si>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</si>
  <si>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</si>
  <si>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</si>
  <si>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Fortalecer los procesos de IVC en salud pública del Municipio</t>
  </si>
  <si>
    <t>PORCENTAJE DE CUMPLIMIENTO EN Procesos</t>
  </si>
  <si>
    <t>Desarrollar las acciones de la Política Pública de Participación Social y
Comunitaria en Salud</t>
  </si>
  <si>
    <t>Realizar seguimiento a la operatividad del centro de comando y control en
salud de la ciudad de Ibagué</t>
  </si>
  <si>
    <t>Realizar dos ciclos y procesos de mejoramiento de los procesos de calidad de la Secretaria de Salud.</t>
  </si>
  <si>
    <t>Estrategia de asistencia técnica a la USI e IPS privadas para fortalecer la
prestación de servicios de salud con calidad en las IPS públicas y privadas del
Municipio</t>
  </si>
  <si>
    <t>META DE RESULTADO</t>
  </si>
  <si>
    <t>META DE PRODUCTO</t>
  </si>
  <si>
    <t xml:space="preserve">SECRETARIO DESPACHO/GERENTE  </t>
  </si>
  <si>
    <t xml:space="preserve">Implementar una estrategia para el cumplimiento de los lineamientos nacionales del SIVIGILA (Cód KPT 1903001) </t>
  </si>
  <si>
    <t>NOMBRE: MARTHA LILIANA OSPINA GUTIERREZ</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</si>
  <si>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</si>
  <si>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</si>
  <si>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</si>
  <si>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</si>
  <si>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</si>
  <si>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</si>
  <si>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 xml:space="preserve">Gestionar el 100% de los PQRS dirigidas a las EAPB que prestan atención en el municipio de Ibagué. (Cód KPT 1903028) </t>
  </si>
  <si>
    <t>Porcentaje de PQRs gestionadas</t>
  </si>
  <si>
    <t xml:space="preserve">Implementar una Política pública de Participación social y comunitaria en salud (Cód KPT 1905015) </t>
  </si>
  <si>
    <t>Número de políticas públicas implementadas</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</si>
  <si>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</si>
  <si>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</si>
  <si>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</si>
  <si>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</si>
  <si>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</si>
  <si>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</si>
  <si>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</si>
  <si>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r>
      <rPr>
        <b/>
        <sz val="11"/>
        <color rgb="FF000000"/>
        <rFont val="Calibri"/>
        <family val="2"/>
        <scheme val="minor"/>
      </rPr>
      <t>OBSERVACIONES</t>
    </r>
    <r>
      <rPr>
        <sz val="11"/>
        <color rgb="FF000000"/>
        <rFont val="Calibri"/>
        <family val="2"/>
        <scheme val="minor"/>
      </rPr>
      <t>:</t>
    </r>
  </si>
  <si>
    <t>RELACION DE CONTRATOS FORTALECIMIENTO AUTORIDAD SANITARIA</t>
  </si>
  <si>
    <t>31/03/2023</t>
  </si>
  <si>
    <t>10/04/2023</t>
  </si>
  <si>
    <t>Realizar  procesos de auditoria  trimestral a las EAPB autorizadas para operar en el municipio, 
del regimen subsidiado</t>
  </si>
  <si>
    <t>CONTRATO</t>
  </si>
  <si>
    <t>FECHA</t>
  </si>
  <si>
    <t>$ VALOR</t>
  </si>
  <si>
    <t>17/04/2023</t>
  </si>
  <si>
    <t>17/02/2023</t>
  </si>
  <si>
    <t>27/03/2023</t>
  </si>
  <si>
    <t>21/03/2023</t>
  </si>
  <si>
    <t>SUMA COLJUEGOS</t>
  </si>
  <si>
    <t>TOTAL COLJUEGOS</t>
  </si>
  <si>
    <t>FORTALECER LOS PROCESOS DE IVC EN SALUD PÚBLICA DEL MUNICIPIO</t>
  </si>
  <si>
    <t>UNIDAD DE SALUD DE IBAGUE</t>
  </si>
  <si>
    <r>
      <t xml:space="preserve">DIMENSIÓN: </t>
    </r>
    <r>
      <rPr>
        <sz val="11"/>
        <color theme="1"/>
        <rFont val="Calibri"/>
        <family val="2"/>
        <scheme val="minor"/>
      </rPr>
      <t>IBAGUESOCIOCULTURAL</t>
    </r>
  </si>
  <si>
    <t xml:space="preserve">OBJETIVO: Mejorar el acceso a los servicios integrales de salud.
</t>
  </si>
  <si>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</si>
  <si>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</si>
  <si>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t>CODIGO BPPIM: 2020730010043</t>
  </si>
  <si>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</si>
  <si>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COSTO TOTAL PROGRAMADO       (MILES DE PESOS)</t>
  </si>
  <si>
    <t>FUENTES DE FINANCIACION ( EN MILES DE $)</t>
  </si>
  <si>
    <t xml:space="preserve">Valor Obligado </t>
  </si>
  <si>
    <t>Valor pagado</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</si>
  <si>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</si>
  <si>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</si>
  <si>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</si>
  <si>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</si>
  <si>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</si>
  <si>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</si>
  <si>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</si>
  <si>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</si>
  <si>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</si>
  <si>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</si>
  <si>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</si>
  <si>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 xml:space="preserve">SECRETARIO DESPACHO/GERENTE </t>
  </si>
  <si>
    <t>Realizar los estudios y diseños de la construcción y/o mantenimiento y/o</t>
  </si>
  <si>
    <t>mejoramiento de la infraestructura en salud</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</si>
  <si>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</si>
  <si>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</si>
  <si>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</si>
  <si>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</si>
  <si>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Empresa Social del Estado del Municipio, fortalecida como prestador primario</t>
  </si>
  <si>
    <t>construcción y/o mantenimiento y/o mejoramiento de infraestructura de salud</t>
  </si>
  <si>
    <t>NOMBRE DIRECTORA PRESTACION SERVICIOS  SALUD:  YENNIFER NADIA GUZMAN CORRAL</t>
  </si>
  <si>
    <t xml:space="preserve">OBSERVACIONES: </t>
  </si>
  <si>
    <t>24/02/2023</t>
  </si>
  <si>
    <t>23/03/2023</t>
  </si>
  <si>
    <t>MARIBEL GARAY CASTRO</t>
  </si>
  <si>
    <t xml:space="preserve">SS229-PRESTACION DE SERVICIOS PROFESIONALES ESPECIALIZADOS PARA APOYAR LA VERIFICACION INTEGRAL DE LAS BASES DE DAT0S DEL ASEGURAMIENTO EN EL MUNICIPIO DE IBAGUE; ANALISIS Y ENTREGA DE INFORMACIÓN DE LOS DIFERENTES AGENTES DEL SISTEMA
</t>
  </si>
  <si>
    <t>EDNA YADYRA RIVAS HENRIQUEZ</t>
  </si>
  <si>
    <t>SS231-PRESTACION DE SERVICIOS DE APOYO A LA GESTION DE UN TECNICO  EN SISTEMAS PARA EL PROCESO  DE VALIDACION A LOS FORMULARIOS DE AFILIACION Y NOVEDADES AL REGIMEN  SUBSIDIADO, DIGITACION Y SEGUIMIENTO AL PROCESO DE SISTEMA TRANSACCIONAL. 
;</t>
  </si>
  <si>
    <t>CESAR FERNANDO BERMUDEZ AGREDO</t>
  </si>
  <si>
    <t>SS233-PRESTACION DE SERVICIOS DE APOYO A LA GESTION DE UN TÉCNOLOGO PARA EL PROCESO  DE VALIDACION A LOS FORMULARIOS DE AFILIACION Y NOVEDADES AL REGIMEN  SUBSIDIADO, DIGITACION Y SEGUIMIENTO AL PROCESO DE SISTEMA TRANSACCIONAL, E IDENTIFICACION, NOTIFICACION Y SEGUIMIENTO DE POTENCIALES EVASORES Y ELUSORES DEL REGIMEN CONTRIBUTIVO.
;</t>
  </si>
  <si>
    <t>25/04/2023</t>
  </si>
  <si>
    <t>OSCAR IVAN TRIANA PATI?O</t>
  </si>
  <si>
    <t>SS230-PRESTACION DE SERVICIOS DE APOYO A LA GESTION DE UN TECNICO  EN SISTEMAS PARA EL PROCESO  DE VALIDACION A LOS FORMULARIOS DE AFILIACION Y NOVEDADES AL REGIMEN  SUBSIDIADO, DIGITACION Y SEGUIMIENTO AL PROCESO DE SISTEMA TRANSACCIONAL. 
;</t>
  </si>
  <si>
    <t>09/06/2023</t>
  </si>
  <si>
    <t>FABIOLA GAMBOA VEGA</t>
  </si>
  <si>
    <t>SS232-PRESTACION DE SERVICIOS DE APOYO A LA GESTION  PARA EL PROCESO  DE VALIDACION A LOS FORMULARIOS DE AFILIACION Y NOVEDADES AL REGIMEN  SUBSIDIADO, DIGITACION Y SEGUIMIENTO AL PROCESO DE SISTEMA TRANSACCIONAL, E IDENTIFICACION, NOTIFICACION Y SEGUIMIENTO DE POTENCIALES EVASORES Y ELUSORES DEL REGIMEN CONTRIBUTIVO.
;</t>
  </si>
  <si>
    <t>EDNA VARGAS MANCIPE</t>
  </si>
  <si>
    <t>SS234-PRESTACION DE SERVICIOS PROFESIONALES ESPECIALIZADOS PARA I.V.C.  DEL REGIMEN SUBSIDIADO, Y APOYO A LAS LABORES DE LA AUDITORIA, RELACIONADAS CON LA VALIDACION DE LA BASE DE DATOS UNICA DE AFILIADOS (BDUA)
;</t>
  </si>
  <si>
    <t>Implementar una estrategia de auditoria y seguimiento que fortalezca el desempeño institucional  de la E.S.E del municipio</t>
  </si>
  <si>
    <t>AURA MARIA ACEVEDO FERNANDEZ</t>
  </si>
  <si>
    <t xml:space="preserve"> SS216-CONTRATAR LOS SERVICIOS DE UN PROFESIONAL EN SALUD CON ESPECIALIZACIÓN PARA LA GESTIÓN DE LOS PROCESOS DE AUDITORÍA Y ASISTENCIA TÉCNICA DE LA DIRECCIÓN DE PRESTACIÓN DE SERVICIOS Y CALIDAD.
; 
;</t>
  </si>
  <si>
    <t>02/03/2023</t>
  </si>
  <si>
    <t>ANDREA  DANIELA CELY ARANDA</t>
  </si>
  <si>
    <t>SS239-CONTRATAR LOS SERVICIOS DE UN PROFESIONAL EN SALUD CON ESPECIALIZACIÓN PARA LA GESTIÓN DE LOS PROCESOS DE AUDITORÍA Y ASISTENCIA TÉCNICA DE LA DIRECCIÓN DE PRESTACIÓN DE SERVICIOS Y CALIDAD
;</t>
  </si>
  <si>
    <t>LUIS FERNANDO GONZALEZ ACOSTA</t>
  </si>
  <si>
    <t>SS221-CONTRATAR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</si>
  <si>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LEIDY MARCELA 
VILLANUEVA CRUZ</t>
  </si>
  <si>
    <t>SS219-CONTRATAR LOS SERVICIOS DE UN PROFESIONAL EN SALUD CON ESPECIALIZACIÓN, PARA LA GESTIÓN DE LOS PROCESOS DE AUDITORÍA Y ASISTENCIA TÉCNICA DE LA DIRECCIÓN DE PRESTACIÓN DE SERVICIOS Y CALIDAD.
;</t>
  </si>
  <si>
    <t>CLARA IBETH 
CASTAÑO DIAZ</t>
  </si>
  <si>
    <t>SS242-CONTRATAR LOS SERVICIOS DE UN PROFESIONAL EN SALUD CON ESPECIALIZACION  PARA LA GESTION DE LOS PROCESOS DE AUDITORIA Y ASISTENCIA TECNICA DE LA DIRECCION DE PRESTACION DE SERVICIOS Y CALIDAD 
;</t>
  </si>
  <si>
    <t>ANDREA LIZETH 
CIFUENTES BOHORQUEZ</t>
  </si>
  <si>
    <t>SS222-CONTRATAR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</si>
  <si>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DIANA MARCELA
 HERRERA MORALES</t>
  </si>
  <si>
    <t>SS217-CONTRATAR LOS SERVICIOS DE UN PROFESIONAL EN SALUD CON ESPECIALIZACIÓN EN AUDITORIA DE CALIDAD EN SALUD PARA LA GESTIÓN DE LOS PROCESOS DE AUDITORÍA Y ASISTENCIA TÉCNICA DE LA DIRECCIÓN DE PRESTACIÓN DE SERVICIOS Y CALIDAD.
;</t>
  </si>
  <si>
    <t>LUZ HAYDEE ORTEGA MAYORGA</t>
  </si>
  <si>
    <t>SS218-CONTRATAR LOS SERVICIOS DE UN PROFESIONAL EN AREAS FINANCIERAS ESPECIALIZADO PARA FORTALECER LA PLANEACIÓN Y GESTIÓN FINANCIERA, Y LOS PROCESOS DE REVISIÓN DE FACTURAS,  LIQUIDACIÓN DE CONTRATOS  Y APOYO A LAS AUDITORIAS DE SEGUIMIENTO A LA ESE MUNICIPAL.
;</t>
  </si>
  <si>
    <t>MARIA ANDREA TRUJILLO ROJAS</t>
  </si>
  <si>
    <t>SS237-CONTRATAR LOS SERVICIOS DE UN PROFESIONAL EN SALUD ESPECIALISTA EN GERENCIA DE LA  CALIDAD EN SALUD PARA LA GESTIÓN DE LOS PROCESOS DE AUDITORÍA Y ASISTENCIA TÉCNICA DE LA DIRECCIÓN DE PRESTACIÓN DE SERVICIOS Y CALIDAD.
;</t>
  </si>
  <si>
    <t>21/06/2023</t>
  </si>
  <si>
    <t>NATALIA IVONNE DUSSAN SANCHEZ</t>
  </si>
  <si>
    <t>SS319 CONTRATAR LOS SERVICIOS DE UN PROFESIONAL EN SALUD CON ESPECIALIZACIÓN PARA LA GESTIÓN DE LOS PROCESOS DE AUDITORÍA Y ASISTENCIA TÉCNICA DE LA DIRECCIÓN DE PRESTACIÓN DE SERVICIOS Y CALIDAD.
;</t>
  </si>
  <si>
    <t>2170/SHIRLEY JOHANNA SANTANA GUZMAN</t>
  </si>
  <si>
    <t>SS332 Contratar los servicios de un profesional en areas financieras  para fortalecer la Planeación y gestión financiera de la Dirección de Prestación de servicios de Salud y la Dirección de Aseguramiento</t>
  </si>
  <si>
    <t>28/06/2023</t>
  </si>
  <si>
    <t xml:space="preserve"> SS300-CONTRIBUIR A FINANCIAR  LOS GASTOS DE OPERACIÓN DE LA UNIDAD DE SALUD DE IBAGUÉ, EMPRESA SOCIAL DEL ESTADO, DESTINADOS  A LA PRESTACION DE SERVICIOS HABILITADOS, COMO PRESTADOR  PRIMARIO INTEGRAL, DIRIGIDOS  A LA POBLACION RESIDENTE EN EL MUNICIPIO DE ÍBAGUÉ;</t>
  </si>
  <si>
    <t>N/A</t>
  </si>
  <si>
    <t>COMPENSAR, COOSALUD. ECOOPSOS. SANITAS. FAMISANAR. MALLAMAS. NUEVA EPS. PIJAOSALUD. SALUD TOTAL. SERVICIO OCCIDENTAL DE SALUD</t>
  </si>
  <si>
    <t>GARANTIZAR LA CONTINUIDAD DE LA AFILIACION DEL REGIMEN SUBSIDIADO Y/O DE LA POBLACION QUE POTENCIALMENTE SE PUEDA AFILIAR DURNTE EL PERIODO COMPRENDIDO ENTRE EL 01 DE ENERO A 30 DE SEPTIEMBRE DE 2023 EN EL MUNICIPIO DE IBAGUE-TOLIMA.;</t>
  </si>
  <si>
    <t>Realizar los estudios y diseños de la construcción y/o mantenimiento y/o
mejoramiento de la infraestructura en salud</t>
  </si>
  <si>
    <t>10/05/2023</t>
  </si>
  <si>
    <t>UNIDAD DESALUD DE IBAGUE</t>
  </si>
  <si>
    <t>SS276-CONVENIO INTERADMINISTRATIVO ENTRE LA SECRETARIA DE SALUD MUNICIPAL Y LA UNIDAD DE SALUD DE IBAGUÉ PARA FORTALECER EL DESEMPEÑO INSTITUCIONAL DE LA ESE EN EL MARCO DE LA IMPLEMENTACIÓN DE LAS RUTAS INTEGRALES DE ATENCIÓN EN SALUD DEL MODELO DE ACCIÓN TERRITORIAL
;</t>
  </si>
  <si>
    <t xml:space="preserve">RESOLUCION
 No. </t>
  </si>
  <si>
    <t>15/06/2023</t>
  </si>
  <si>
    <t>TRANSFERENCIA DE RECURSOS A LA UNIDAD DE SALUD DE IBAGUE E.S.E PARA LA COMPRA DE DOTACION DE EQUIPOS BIOMEDICOS UNIDAD INTERMEDIA PICALEÑA. ;</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</si>
  <si>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</si>
  <si>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</si>
  <si>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</si>
  <si>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r>
      <t xml:space="preserve">DIMENSIÓN: DIMENSIÓN: </t>
    </r>
    <r>
      <rPr>
        <sz val="11"/>
        <rFont val="Calibri"/>
        <family val="2"/>
        <scheme val="minor"/>
      </rPr>
      <t>SOCIAL, IBAGUE, IMPULSA LA GARANTIA DEL DERECHO FUNDAMENTAL A LA SALUD; IBAGUESOCIOCULTURAL</t>
    </r>
  </si>
  <si>
    <r>
      <t xml:space="preserve">SECTOR: </t>
    </r>
    <r>
      <rPr>
        <sz val="11"/>
        <rFont val="Calibri"/>
        <family val="2"/>
        <scheme val="minor"/>
      </rPr>
      <t>SALUD Y PROTECCIÓN SOCIAL</t>
    </r>
  </si>
  <si>
    <r>
      <rPr>
        <b/>
        <sz val="11"/>
        <rFont val="Calibri"/>
        <family val="2"/>
        <scheme val="minor"/>
      </rPr>
      <t>OBJETIVO:</t>
    </r>
    <r>
      <rPr>
        <sz val="11"/>
        <rFont val="Calibri"/>
        <family val="2"/>
        <scheme val="minor"/>
      </rPr>
      <t>Aumentar los niveles de satisfacción de la Prestación de los Servicios de Salud a la Población Ibaguereña</t>
    </r>
  </si>
  <si>
    <r>
      <t xml:space="preserve">PROGRAMA: </t>
    </r>
    <r>
      <rPr>
        <sz val="11"/>
        <rFont val="Calibri"/>
        <family val="2"/>
        <scheme val="minor"/>
      </rPr>
      <t>MODELO DE ACCION INTEGRAL TERRITORIAL</t>
    </r>
  </si>
  <si>
    <t>No</t>
  </si>
  <si>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</si>
  <si>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</si>
  <si>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r>
      <rPr>
        <b/>
        <sz val="11"/>
        <rFont val="Calibri"/>
        <family val="2"/>
        <scheme val="minor"/>
      </rPr>
      <t>CODIGO PRESUPUESTAL Y RUBROS</t>
    </r>
    <r>
      <rPr>
        <sz val="11"/>
        <rFont val="Calibri"/>
        <family val="2"/>
        <scheme val="minor"/>
      </rPr>
      <t>: SERVICIOS PARA LA COMUNIDAD, SOCIALES Y PERSONALES (RECURSOS PROPIOS ICLD): 21632020200901</t>
    </r>
  </si>
  <si>
    <t>PROG  EJEC</t>
  </si>
  <si>
    <t>COSTO TOTAL ( MILES DE PESOS)</t>
  </si>
  <si>
    <t>Implementar una estrategia para fortalecer el desempeño adminsitrativo financiero y asistencial, con el propósito de garantizar la prestación de dos servicios de mediana complejidad.</t>
  </si>
  <si>
    <t>Implementar un plan de ación para la prestación de servicios de salud humaizados en la ESE  del Municipio</t>
  </si>
  <si>
    <t>Número de Planes de Acción Implementados</t>
  </si>
  <si>
    <t>Financiar el fortalecimiento de dotación de equipos biomédicos y/o industrales y/o mobiliria de 02 puestos de salud de la ESE del municipio de Ibagué.</t>
  </si>
  <si>
    <t>Número de puestos dotados</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</si>
  <si>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</si>
  <si>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</si>
  <si>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</si>
  <si>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</si>
  <si>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</si>
  <si>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Dotar 18 puestos de salud rural de la ESE municipal de acuerdo a sus necesidades</t>
  </si>
  <si>
    <t>Número de puestos de salud dotados</t>
  </si>
  <si>
    <t>NOMBRE DIRECTORA DE SALUD PUBLICA:  DIANA ELIZABETH GAITAN VILLAMARIN</t>
  </si>
  <si>
    <t>NOMBRE DIRECTORA DE PRESTACION DE SERVICIOS Y CALIDAD: YENNIFER NADIA GUZMAN CORRAL</t>
  </si>
  <si>
    <t>NOMBRE DIRECTORA ASEGURAMIENTO (E): FANNY YANETH GOMEZ PACHECO</t>
  </si>
  <si>
    <t>NOMBRE DIRECTORA ASEGURAMIENTO (E):  FANNY YANETH GOMEZ PACHECO</t>
  </si>
  <si>
    <t xml:space="preserve">FECHA DE PROGRAMACION:  OCTUBRE 2023  FECHA DE SEGUIMIENTO: </t>
  </si>
  <si>
    <t>FECHA DE PROGRAMACION:                              OCTUBRE 2023                                FECHA DE SEGUIMIENTO:</t>
  </si>
  <si>
    <t>REALIZAR ASISTENCIA TÉCNICA A 27 IPS/EAPB (10 EAPB Y 17 IPS) SOBRE LOS LINEAMIENTOS PARA LA IMPLEMENTACION LA GUÍA DE ATENCIÓN A VÍCTIMAS DE VIOLENCIA DE GÉNERO Y VÍCTIMAS DE VIOLENCIA SEXUAL.</t>
  </si>
  <si>
    <t xml:space="preserve">                 FECHA DE  SEGUIMIENTO:  </t>
  </si>
  <si>
    <t>FECHA DE PROGRAMACION: OCTUBRE 2023</t>
  </si>
  <si>
    <t xml:space="preserve">FECHA DE PROGRAMACION: OCTUBRE 2023 FECHA DE  SEGUIMIENTO: </t>
  </si>
  <si>
    <t xml:space="preserve">FECHA DE PROGRAMACION:    OCTUBRE  2023              FECHA DE SEGUIMIENTO:   </t>
  </si>
  <si>
    <t>Realizar fortalecimeinto de la infraestructura en salud de la USI</t>
  </si>
  <si>
    <t>Numero de ESE fortalecidad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</si>
</sst>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 #,##0_);_(* \(#,##0\);_(* &quot;-&quot;??_);_(@_)"/>
    <numFmt numFmtId="166" formatCode="&quot;$&quot;\ #,##0"/>
    <numFmt numFmtId="167" formatCode="dd/mm/yyyy;@"/>
    <numFmt numFmtId="168" formatCode="_-* #,##0_-;\-* #,##0_-;_-* &quot;-&quot;??_-;_-@_-"/>
    <numFmt numFmtId="169" formatCode="#,##0.0_);\(#,##0.0\)"/>
    <numFmt numFmtId="170" formatCode="_-* #,##0.00\ _€_-;\-* #,##0.00\ _€_-;_-* &quot;-&quot;??\ _€_-;_-@_-"/>
    <numFmt numFmtId="171" formatCode="_-&quot;$&quot;\ * #,##0_-;\-&quot;$&quot;\ * #,##0_-;_-&quot;$&quot;\ * &quot;-&quot;??_-;_-@_-"/>
    <numFmt numFmtId="172" formatCode="_(* #,##0.000_);_(* \(#,##0.000\);_(* &quot;-&quot;??_);_(@_)"/>
    <numFmt numFmtId="173" formatCode="0;[Red]0"/>
    <numFmt numFmtId="174" formatCode="_(&quot;$&quot;\ * #,##0_);_(&quot;$&quot;\ * \(#,##0\);_(&quot;$&quot;\ * &quot;-&quot;??_);_(@_)"/>
    <numFmt numFmtId="175" formatCode="#,##0.0"/>
    <numFmt numFmtId="176" formatCode="_-* #,##0\ _€_-;\-* #,##0\ _€_-;_-* &quot;-&quot;??\ _€_-;_-@_-"/>
    <numFmt numFmtId="177" formatCode="#,##0;[Red]#,##0"/>
    <numFmt numFmtId="178" formatCode="\$#,##0_-"/>
    <numFmt numFmtId="179" formatCode="_(* #,##0.0_);_(* \(#,##0.0\);_(* &quot;-&quot;??_);_(@_)"/>
    <numFmt numFmtId="180" formatCode="#,##0.00;[Red]#,##0.00"/>
    <numFmt numFmtId="181" formatCode="#,##0\ _€"/>
    <numFmt numFmtId="182" formatCode="_(&quot;$&quot;\ * #,##0.00_);_(&quot;$&quot;\ * \(#,##0.00\);_(&quot;$&quot;\ * &quot;-&quot;??_);_(@_)"/>
    <numFmt numFmtId="183" formatCode="_-[$$-2C0A]\ * #,##0_-;\-[$$-2C0A]\ * #,##0_-;_-[$$-2C0A]\ * &quot;-&quot;??_-;_-@"/>
    <numFmt numFmtId="184" formatCode="_-&quot;$&quot;* #,##0.00_-;\-&quot;$&quot;* #,##0.00_-;_-&quot;$&quot;* &quot;-&quot;??_-;_-@_-"/>
    <numFmt numFmtId="185" formatCode="_-[$$-2C0A]\ * #,##0_-;\-[$$-2C0A]\ * #,##0_-;_-[$$-2C0A]\ * &quot;-&quot;??_-;_-@_-"/>
  </numFmts>
  <fonts count="7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b/>
      <u/>
      <sz val="11"/>
      <name val="Calibri"/>
      <family val="2"/>
      <scheme val="minor"/>
    </font>
    <font>
      <sz val="11"/>
      <color indexed="8"/>
      <name val="Calibri"/>
      <family val="2"/>
    </font>
    <font>
      <sz val="11"/>
      <color rgb="FF000000"/>
      <name val="Calibri"/>
      <family val="2"/>
      <scheme val="minor"/>
    </font>
    <font>
      <b/>
      <sz val="11"/>
      <color rgb="FF000000"/>
      <name val="Calibri"/>
      <family val="2"/>
      <scheme val="minor"/>
    </font>
    <font>
      <b/>
      <sz val="11"/>
      <color indexed="8"/>
      <name val="Calibri"/>
      <family val="2"/>
      <scheme val="minor"/>
    </font>
    <font>
      <sz val="9"/>
      <name val="Arial"/>
      <family val="2"/>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4"/>
      <name val="Arial"/>
      <family val="2"/>
    </font>
    <font>
      <b/>
      <sz val="14"/>
      <name val="Arial"/>
      <family val="2"/>
    </font>
    <font>
      <b/>
      <sz val="9"/>
      <color indexed="81"/>
      <name val="Tahoma"/>
      <family val="2"/>
    </font>
    <font>
      <sz val="9"/>
      <color indexed="81"/>
      <name val="Tahoma"/>
      <family val="2"/>
    </font>
    <font>
      <sz val="10"/>
      <color rgb="FF000000"/>
      <name val="Calibri"/>
      <family val="2"/>
    </font>
    <font>
      <sz val="11"/>
      <color rgb="FF000000"/>
      <name val="Calibri"/>
      <family val="2"/>
    </font>
    <font>
      <sz val="11"/>
      <color theme="1"/>
      <name val="Calibri"/>
      <family val="2"/>
    </font>
    <font>
      <sz val="11"/>
      <name val="Calibri"/>
      <family val="2"/>
    </font>
    <font>
      <b/>
      <sz val="10"/>
      <color theme="1"/>
      <name val="Verdana"/>
      <family val="2"/>
    </font>
    <font>
      <sz val="10"/>
      <color theme="1"/>
      <name val="Verdana"/>
      <family val="2"/>
    </font>
    <font>
      <sz val="12"/>
      <color theme="1"/>
      <name val="Calibri"/>
      <family val="2"/>
      <scheme val="minor"/>
    </font>
    <font>
      <sz val="10"/>
      <name val="Calibri"/>
      <family val="2"/>
      <scheme val="minor"/>
    </font>
    <font>
      <sz val="11"/>
      <name val="Arial"/>
      <family val="2"/>
    </font>
    <font>
      <b/>
      <sz val="9"/>
      <color theme="1"/>
      <name val="Arial"/>
      <family val="2"/>
    </font>
    <font>
      <b/>
      <sz val="11"/>
      <color theme="1"/>
      <name val="Arial"/>
      <family val="2"/>
    </font>
    <font>
      <b/>
      <u/>
      <sz val="11"/>
      <color theme="1"/>
      <name val="Calibri"/>
      <family val="2"/>
      <scheme val="minor"/>
    </font>
    <font>
      <sz val="11"/>
      <color rgb="FF000000"/>
      <name val="Arial"/>
      <family val="2"/>
    </font>
    <font>
      <sz val="8"/>
      <color theme="1"/>
      <name val="Calibri"/>
      <family val="2"/>
      <scheme val="minor"/>
    </font>
    <font>
      <sz val="10"/>
      <color rgb="FF000000"/>
      <name val="Arial"/>
      <family val="2"/>
    </font>
    <font>
      <b/>
      <sz val="11"/>
      <color rgb="FF000000"/>
      <name val="Arial"/>
      <family val="2"/>
    </font>
    <font>
      <sz val="11"/>
      <color theme="1"/>
      <name val="Arial"/>
      <family val="2"/>
    </font>
    <font>
      <b/>
      <sz val="8"/>
      <color theme="1"/>
      <name val="Calibri"/>
      <family val="2"/>
      <scheme val="minor"/>
    </font>
    <font>
      <b/>
      <sz val="12"/>
      <name val="Calibri"/>
      <family val="2"/>
      <scheme val="minor"/>
    </font>
    <font>
      <b/>
      <sz val="8"/>
      <color rgb="FF000000"/>
      <name val="Calibri"/>
      <family val="2"/>
      <scheme val="minor"/>
    </font>
    <font>
      <sz val="8"/>
      <color rgb="FF000000"/>
      <name val="Calibri"/>
      <family val="2"/>
    </font>
    <font>
      <b/>
      <sz val="8"/>
      <color rgb="FF000000"/>
      <name val="Calibri"/>
      <family val="2"/>
    </font>
    <font>
      <b/>
      <sz val="12"/>
      <color rgb="FF000000"/>
      <name val="Calibri"/>
      <family val="2"/>
    </font>
    <font>
      <b/>
      <sz val="11"/>
      <color rgb="FF000000"/>
      <name val="Calibri"/>
      <family val="2"/>
    </font>
    <font>
      <sz val="8"/>
      <name val="Arial"/>
      <family val="2"/>
    </font>
    <font>
      <b/>
      <sz val="12"/>
      <color theme="1"/>
      <name val="Calibri"/>
      <family val="2"/>
      <scheme val="minor"/>
    </font>
    <font>
      <sz val="10"/>
      <color theme="1"/>
      <name val="Arial"/>
      <family val="2"/>
    </font>
    <font>
      <sz val="8"/>
      <color theme="1"/>
      <name val="Arial"/>
      <family val="2"/>
    </font>
    <font>
      <sz val="8"/>
      <color theme="1"/>
      <name val="Calibri"/>
      <family val="2"/>
    </font>
    <font>
      <sz val="9"/>
      <color theme="1"/>
      <name val="Calibri"/>
      <family val="2"/>
    </font>
    <font>
      <sz val="8"/>
      <color rgb="FF000000"/>
      <name val="Calibri"/>
      <family val="2"/>
      <scheme val="minor"/>
    </font>
    <font>
      <b/>
      <sz val="10"/>
      <color rgb="FF000000"/>
      <name val="Calibri"/>
      <family val="2"/>
    </font>
    <font>
      <b/>
      <sz val="12"/>
      <color theme="1"/>
      <name val="Arial"/>
      <family val="2"/>
    </font>
    <font>
      <b/>
      <sz val="10"/>
      <color rgb="FF000000"/>
      <name val="Arial"/>
      <family val="2"/>
    </font>
    <font>
      <b/>
      <sz val="8"/>
      <color theme="1"/>
      <name val="Arial"/>
      <family val="2"/>
    </font>
    <font>
      <sz val="9"/>
      <color theme="1"/>
      <name val="Arial"/>
      <family val="2"/>
    </font>
    <font>
      <sz val="9"/>
      <color theme="1"/>
      <name val="Calibri"/>
      <family val="2"/>
      <scheme val="minor"/>
    </font>
    <font>
      <b/>
      <sz val="9"/>
      <color theme="1"/>
      <name val="Calibri"/>
      <family val="2"/>
      <scheme val="minor"/>
    </font>
    <font>
      <b/>
      <sz val="9"/>
      <color rgb="FF000000"/>
      <name val="Calibri"/>
      <family val="2"/>
    </font>
    <font>
      <sz val="9"/>
      <color rgb="FF000000"/>
      <name val="Calibri"/>
      <family val="2"/>
    </font>
    <font>
      <sz val="9"/>
      <name val="Calibri"/>
      <family val="2"/>
      <scheme val="minor"/>
    </font>
    <font>
      <sz val="8"/>
      <color theme="1"/>
      <name val="Verdana"/>
      <family val="2"/>
    </font>
    <font>
      <sz val="8"/>
      <color rgb="FF000000"/>
      <name val="Arial"/>
      <family val="2"/>
    </font>
    <font>
      <sz val="9"/>
      <name val="Calibri"/>
      <family val="2"/>
    </font>
    <font>
      <sz val="12"/>
      <name val="Arial"/>
      <family val="2"/>
    </font>
    <font>
      <b/>
      <sz val="12"/>
      <name val="Arial"/>
      <family val="2"/>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rgb="FFFFFF00"/>
        <bgColor indexed="64"/>
      </patternFill>
    </fill>
    <fill>
      <patternFill patternType="solid">
        <fgColor theme="9" tint="0.399975585192419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DBE5F1"/>
        <bgColor indexed="64"/>
      </patternFill>
    </fill>
    <fill>
      <patternFill patternType="solid">
        <fgColor theme="5" tint="0.59999389629810485"/>
        <bgColor indexed="64"/>
      </patternFill>
    </fill>
    <fill>
      <patternFill patternType="solid">
        <fgColor rgb="FFFF0000"/>
        <bgColor indexed="64"/>
      </patternFill>
    </fill>
    <fill>
      <patternFill patternType="solid">
        <fgColor rgb="FFBFBFBF"/>
        <bgColor rgb="FFBFBFBF"/>
      </patternFill>
    </fill>
    <fill>
      <patternFill patternType="solid">
        <fgColor theme="0"/>
        <bgColor theme="0"/>
      </patternFill>
    </fill>
  </fills>
  <borders count="38">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1" fillId="0" borderId="0" applyFont="0" applyFill="0" applyBorder="0" applyAlignment="0" applyProtection="0"/>
    <xf numFmtId="16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12" borderId="0" applyNumberFormat="0" applyBorder="0" applyProtection="0">
      <alignment horizontal="center" vertical="center"/>
    </xf>
    <xf numFmtId="49" fontId="29" fillId="0" borderId="0" applyFill="0" applyBorder="0" applyProtection="0">
      <alignment horizontal="left" vertical="center"/>
    </xf>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184" fontId="1" fillId="0" borderId="0" applyFont="0" applyFill="0" applyBorder="0" applyAlignment="0" applyProtection="0"/>
  </cellStyleXfs>
  <cellXfs count="1062">
    <xf numFmtId="0" fontId="0" fillId="0" borderId="0" xfId="0"/>
    <xf numFmtId="165" fontId="6" fillId="0" borderId="8" xfId="6" applyNumberFormat="1" applyFont="1" applyFill="1" applyBorder="1" applyAlignment="1">
      <alignment horizontal="center" vertical="center" wrapText="1"/>
    </xf>
    <xf numFmtId="1" fontId="6" fillId="0" borderId="8" xfId="6" applyNumberFormat="1" applyFont="1" applyFill="1" applyBorder="1" applyAlignment="1">
      <alignment horizontal="center" vertical="center" wrapText="1"/>
    </xf>
    <xf numFmtId="166" fontId="7" fillId="0" borderId="8" xfId="6" applyNumberFormat="1" applyFont="1" applyFill="1" applyBorder="1" applyAlignment="1">
      <alignment horizontal="center" vertical="center" wrapText="1"/>
    </xf>
    <xf numFmtId="0" fontId="7" fillId="0" borderId="8" xfId="0" applyFont="1" applyBorder="1" applyAlignment="1">
      <alignment horizontal="center" vertical="center" wrapText="1"/>
    </xf>
    <xf numFmtId="1" fontId="7" fillId="0" borderId="8" xfId="0" applyNumberFormat="1" applyFont="1" applyBorder="1" applyAlignment="1">
      <alignment horizontal="center" vertical="center" wrapText="1"/>
    </xf>
    <xf numFmtId="0" fontId="0" fillId="0" borderId="8" xfId="0" applyBorder="1" applyAlignment="1">
      <alignment horizontal="center" vertical="center" wrapText="1"/>
    </xf>
    <xf numFmtId="0" fontId="7" fillId="2" borderId="8"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6" fillId="0" borderId="8" xfId="0" applyFont="1" applyBorder="1" applyAlignment="1">
      <alignment horizontal="center" vertical="center"/>
    </xf>
    <xf numFmtId="3" fontId="6" fillId="0" borderId="8" xfId="1" applyNumberFormat="1" applyFont="1" applyFill="1" applyBorder="1" applyAlignment="1">
      <alignment horizontal="center" vertical="center" wrapText="1"/>
    </xf>
    <xf numFmtId="169" fontId="6" fillId="0" borderId="8" xfId="0" applyNumberFormat="1" applyFont="1" applyBorder="1" applyAlignment="1">
      <alignment horizontal="center" vertical="center"/>
    </xf>
    <xf numFmtId="1" fontId="6" fillId="0" borderId="5" xfId="0" applyNumberFormat="1" applyFont="1" applyBorder="1" applyAlignment="1">
      <alignment horizontal="center" vertical="center"/>
    </xf>
    <xf numFmtId="168" fontId="0" fillId="0" borderId="0" xfId="0" applyNumberFormat="1"/>
    <xf numFmtId="0" fontId="3" fillId="0" borderId="8" xfId="0" applyFont="1" applyBorder="1" applyAlignment="1">
      <alignment horizontal="justify" vertical="top" wrapText="1"/>
    </xf>
    <xf numFmtId="9"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16" fillId="0" borderId="0" xfId="0" applyFont="1"/>
    <xf numFmtId="0" fontId="17" fillId="4" borderId="8" xfId="0" applyFont="1" applyFill="1" applyBorder="1" applyAlignment="1">
      <alignment horizontal="center" vertical="center" wrapText="1"/>
    </xf>
    <xf numFmtId="3" fontId="17" fillId="4" borderId="8" xfId="12"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4" borderId="8" xfId="0" applyFont="1" applyFill="1" applyBorder="1" applyAlignment="1">
      <alignment horizontal="left" vertical="center" wrapText="1"/>
    </xf>
    <xf numFmtId="171" fontId="18" fillId="4" borderId="8" xfId="2" applyNumberFormat="1" applyFont="1" applyFill="1" applyBorder="1" applyAlignment="1">
      <alignment horizontal="center" vertical="center" wrapText="1"/>
    </xf>
    <xf numFmtId="0" fontId="16"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171" fontId="16" fillId="0" borderId="8" xfId="2" applyNumberFormat="1" applyFont="1" applyFill="1" applyBorder="1" applyAlignment="1">
      <alignment horizontal="center" vertical="center"/>
    </xf>
    <xf numFmtId="14" fontId="16" fillId="0" borderId="8" xfId="0" applyNumberFormat="1" applyFont="1" applyBorder="1" applyAlignment="1">
      <alignment horizontal="center" vertical="center"/>
    </xf>
    <xf numFmtId="171" fontId="19" fillId="0" borderId="8" xfId="2" applyNumberFormat="1" applyFont="1" applyBorder="1" applyAlignment="1">
      <alignment horizontal="center" vertical="center"/>
    </xf>
    <xf numFmtId="0" fontId="18" fillId="0" borderId="8" xfId="0" applyFont="1" applyBorder="1" applyAlignment="1">
      <alignment horizontal="left" wrapText="1"/>
    </xf>
    <xf numFmtId="14" fontId="0" fillId="0" borderId="8" xfId="0" applyNumberFormat="1" applyBorder="1" applyAlignment="1">
      <alignment horizontal="center" vertical="center"/>
    </xf>
    <xf numFmtId="171" fontId="19" fillId="0" borderId="8"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71" fontId="16" fillId="0" borderId="8" xfId="2" applyNumberFormat="1" applyFont="1" applyFill="1" applyBorder="1" applyAlignment="1">
      <alignment horizontal="center" vertical="center" wrapText="1"/>
    </xf>
    <xf numFmtId="0" fontId="16" fillId="0" borderId="0" xfId="0" applyFont="1" applyAlignment="1">
      <alignment vertical="center"/>
    </xf>
    <xf numFmtId="171" fontId="19" fillId="0" borderId="8" xfId="2"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37" fontId="16" fillId="0" borderId="0" xfId="0" applyNumberFormat="1" applyFont="1"/>
    <xf numFmtId="0" fontId="5" fillId="0" borderId="0" xfId="4" applyFont="1"/>
    <xf numFmtId="2" fontId="2" fillId="0" borderId="24" xfId="0" applyNumberFormat="1" applyFont="1" applyBorder="1" applyAlignment="1">
      <alignment vertical="center" wrapText="1"/>
    </xf>
    <xf numFmtId="0" fontId="0" fillId="0" borderId="0" xfId="0" applyAlignment="1">
      <alignment horizontal="left"/>
    </xf>
    <xf numFmtId="2" fontId="2" fillId="0" borderId="8" xfId="0" applyNumberFormat="1" applyFont="1" applyBorder="1" applyAlignment="1">
      <alignment horizontal="center" vertical="center" wrapText="1"/>
    </xf>
    <xf numFmtId="2" fontId="2" fillId="0" borderId="24" xfId="0" applyNumberFormat="1" applyFont="1" applyBorder="1" applyAlignment="1">
      <alignment horizontal="center" vertical="center"/>
    </xf>
    <xf numFmtId="0" fontId="2" fillId="0" borderId="8" xfId="5"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0" xfId="5" applyFont="1" applyAlignment="1">
      <alignment horizontal="left" vertical="center" wrapText="1"/>
    </xf>
    <xf numFmtId="1" fontId="0" fillId="0" borderId="8" xfId="5" applyNumberFormat="1" applyFont="1" applyBorder="1" applyAlignment="1">
      <alignment horizontal="center" vertical="center" wrapText="1"/>
    </xf>
    <xf numFmtId="166" fontId="0" fillId="0" borderId="8" xfId="2" applyNumberFormat="1" applyFont="1" applyFill="1" applyBorder="1" applyAlignment="1">
      <alignment horizontal="center" vertical="center"/>
    </xf>
    <xf numFmtId="9" fontId="0" fillId="0" borderId="8" xfId="3" applyFont="1" applyFill="1" applyBorder="1" applyAlignment="1">
      <alignment horizontal="center" vertical="center" wrapText="1"/>
    </xf>
    <xf numFmtId="0" fontId="0" fillId="0" borderId="0" xfId="5" applyFont="1" applyAlignment="1">
      <alignment horizontal="left"/>
    </xf>
    <xf numFmtId="166" fontId="0" fillId="0" borderId="8" xfId="2" applyNumberFormat="1" applyFont="1" applyFill="1" applyBorder="1" applyAlignment="1" applyProtection="1">
      <alignment horizontal="center" vertical="center"/>
    </xf>
    <xf numFmtId="173" fontId="7" fillId="0" borderId="8" xfId="0" applyNumberFormat="1" applyFont="1" applyBorder="1" applyAlignment="1">
      <alignment horizontal="center" vertical="center" wrapText="1"/>
    </xf>
    <xf numFmtId="3" fontId="2" fillId="0" borderId="8" xfId="2" applyNumberFormat="1" applyFont="1" applyFill="1" applyBorder="1" applyAlignment="1">
      <alignment horizontal="center" vertical="center"/>
    </xf>
    <xf numFmtId="2" fontId="2" fillId="0" borderId="8" xfId="5" applyNumberFormat="1" applyFont="1" applyBorder="1" applyAlignment="1">
      <alignment horizontal="center" vertical="center"/>
    </xf>
    <xf numFmtId="10" fontId="2" fillId="0" borderId="8" xfId="5" applyNumberFormat="1" applyFont="1" applyBorder="1" applyAlignment="1">
      <alignment horizontal="center" vertical="center"/>
    </xf>
    <xf numFmtId="169" fontId="6" fillId="0" borderId="14" xfId="0" applyNumberFormat="1" applyFont="1" applyBorder="1" applyAlignment="1">
      <alignment horizontal="center" vertical="center"/>
    </xf>
    <xf numFmtId="0" fontId="3" fillId="0" borderId="8" xfId="0" applyFont="1" applyBorder="1" applyAlignment="1">
      <alignment vertical="top" wrapText="1"/>
    </xf>
    <xf numFmtId="0" fontId="3" fillId="0" borderId="8" xfId="0" applyFont="1" applyBorder="1" applyAlignment="1">
      <alignment horizontal="center" vertical="center"/>
    </xf>
    <xf numFmtId="10" fontId="2" fillId="0" borderId="8" xfId="14" applyNumberFormat="1" applyFont="1" applyFill="1" applyBorder="1" applyAlignment="1">
      <alignment horizontal="left" vertical="center"/>
    </xf>
    <xf numFmtId="2" fontId="2" fillId="0" borderId="8" xfId="14" applyNumberFormat="1" applyFont="1" applyFill="1" applyBorder="1" applyAlignment="1">
      <alignment horizontal="left" vertical="center"/>
    </xf>
    <xf numFmtId="0" fontId="3" fillId="0" borderId="8" xfId="0" applyFont="1" applyBorder="1" applyAlignment="1">
      <alignment vertical="top"/>
    </xf>
    <xf numFmtId="0" fontId="12" fillId="0" borderId="0" xfId="0" applyFont="1" applyAlignment="1">
      <alignment vertical="top" wrapText="1"/>
    </xf>
    <xf numFmtId="3" fontId="0" fillId="0" borderId="0" xfId="5" applyNumberFormat="1" applyFont="1" applyAlignment="1">
      <alignment horizontal="right" vertical="justify"/>
    </xf>
    <xf numFmtId="1" fontId="0" fillId="0" borderId="0" xfId="5" applyNumberFormat="1" applyFont="1" applyAlignment="1">
      <alignment horizontal="left"/>
    </xf>
    <xf numFmtId="165" fontId="0" fillId="0" borderId="0" xfId="13" applyNumberFormat="1" applyFont="1" applyFill="1" applyAlignment="1">
      <alignment horizontal="center"/>
    </xf>
    <xf numFmtId="165" fontId="0" fillId="0" borderId="0" xfId="13" applyNumberFormat="1" applyFont="1" applyFill="1" applyAlignment="1">
      <alignment horizontal="left"/>
    </xf>
    <xf numFmtId="10" fontId="0" fillId="0" borderId="0" xfId="14" applyNumberFormat="1" applyFont="1" applyFill="1" applyAlignment="1">
      <alignment horizontal="left"/>
    </xf>
    <xf numFmtId="10" fontId="0" fillId="0" borderId="0" xfId="5" applyNumberFormat="1" applyFont="1" applyAlignment="1">
      <alignment horizontal="left"/>
    </xf>
    <xf numFmtId="2" fontId="0" fillId="0" borderId="0" xfId="5" applyNumberFormat="1" applyFont="1" applyAlignment="1">
      <alignment horizontal="left"/>
    </xf>
    <xf numFmtId="0" fontId="0" fillId="0" borderId="0" xfId="5" applyFont="1" applyAlignment="1">
      <alignment horizontal="left" vertical="justify"/>
    </xf>
    <xf numFmtId="0" fontId="17" fillId="4"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171" fontId="0" fillId="0" borderId="8" xfId="2" applyNumberFormat="1" applyFont="1" applyBorder="1" applyAlignment="1">
      <alignment horizontal="center" vertical="center"/>
    </xf>
    <xf numFmtId="171" fontId="2" fillId="0" borderId="8" xfId="2" applyNumberFormat="1" applyFont="1" applyBorder="1" applyAlignment="1">
      <alignment horizontal="center" vertical="center"/>
    </xf>
    <xf numFmtId="3" fontId="16" fillId="0" borderId="8" xfId="0" applyNumberFormat="1" applyFont="1" applyBorder="1" applyAlignment="1">
      <alignment horizontal="center" vertical="center"/>
    </xf>
    <xf numFmtId="37" fontId="19" fillId="0" borderId="8" xfId="0" applyNumberFormat="1" applyFont="1" applyBorder="1" applyAlignment="1">
      <alignment horizontal="center" vertical="center"/>
    </xf>
    <xf numFmtId="0" fontId="0" fillId="2" borderId="0" xfId="0" applyFill="1"/>
    <xf numFmtId="0" fontId="6" fillId="0" borderId="8" xfId="5" applyFont="1" applyBorder="1" applyAlignment="1">
      <alignment horizontal="center" vertical="center" wrapText="1"/>
    </xf>
    <xf numFmtId="0" fontId="6" fillId="7" borderId="8" xfId="0" applyFont="1" applyFill="1" applyBorder="1" applyAlignment="1">
      <alignment horizontal="center" vertical="center" wrapText="1"/>
    </xf>
    <xf numFmtId="9" fontId="7" fillId="7" borderId="8" xfId="5" applyNumberFormat="1" applyFont="1" applyFill="1" applyBorder="1" applyAlignment="1">
      <alignment horizontal="center" vertical="center" wrapText="1"/>
    </xf>
    <xf numFmtId="166" fontId="0" fillId="7" borderId="8" xfId="0" applyNumberFormat="1" applyFill="1" applyBorder="1" applyAlignment="1">
      <alignment horizontal="center" vertical="center"/>
    </xf>
    <xf numFmtId="0" fontId="7" fillId="7" borderId="8" xfId="5" applyFont="1" applyFill="1" applyBorder="1" applyAlignment="1">
      <alignment horizontal="center" vertical="center" wrapText="1"/>
    </xf>
    <xf numFmtId="9" fontId="7" fillId="7" borderId="8" xfId="3" applyFont="1" applyFill="1" applyBorder="1" applyAlignment="1">
      <alignment horizontal="center" vertical="center" wrapText="1"/>
    </xf>
    <xf numFmtId="3" fontId="7" fillId="7" borderId="8" xfId="5" applyNumberFormat="1" applyFont="1" applyFill="1" applyBorder="1" applyAlignment="1">
      <alignment horizontal="center" vertical="center" wrapText="1"/>
    </xf>
    <xf numFmtId="10" fontId="7" fillId="7" borderId="8" xfId="5" applyNumberFormat="1" applyFont="1" applyFill="1" applyBorder="1" applyAlignment="1">
      <alignment horizontal="center" vertical="center" wrapText="1"/>
    </xf>
    <xf numFmtId="0" fontId="6" fillId="7" borderId="7" xfId="0" applyFont="1" applyFill="1" applyBorder="1" applyAlignment="1">
      <alignment horizontal="center" vertical="center"/>
    </xf>
    <xf numFmtId="0" fontId="7" fillId="7" borderId="8" xfId="0" applyFont="1" applyFill="1" applyBorder="1" applyAlignment="1">
      <alignment horizontal="center" vertical="center"/>
    </xf>
    <xf numFmtId="1" fontId="7" fillId="7" borderId="8" xfId="0" applyNumberFormat="1" applyFont="1" applyFill="1" applyBorder="1" applyAlignment="1">
      <alignment horizontal="center" vertical="center" wrapText="1"/>
    </xf>
    <xf numFmtId="1" fontId="7" fillId="7" borderId="8" xfId="3" applyNumberFormat="1" applyFont="1" applyFill="1" applyBorder="1" applyAlignment="1">
      <alignment horizontal="center" vertical="center" wrapText="1"/>
    </xf>
    <xf numFmtId="0" fontId="12" fillId="7" borderId="8" xfId="0" applyFont="1" applyFill="1" applyBorder="1" applyAlignment="1">
      <alignment horizontal="center" vertical="center"/>
    </xf>
    <xf numFmtId="1" fontId="7" fillId="7" borderId="5" xfId="0" applyNumberFormat="1" applyFont="1" applyFill="1" applyBorder="1" applyAlignment="1">
      <alignment horizontal="center" vertical="center" wrapText="1"/>
    </xf>
    <xf numFmtId="0" fontId="2" fillId="7" borderId="8" xfId="0" applyFont="1" applyFill="1" applyBorder="1" applyAlignment="1">
      <alignment horizontal="center" vertical="center"/>
    </xf>
    <xf numFmtId="0" fontId="0" fillId="7" borderId="8" xfId="0" applyFill="1" applyBorder="1" applyAlignment="1">
      <alignment horizontal="center" vertical="center" wrapText="1"/>
    </xf>
    <xf numFmtId="0" fontId="0" fillId="7" borderId="8" xfId="0" applyFill="1" applyBorder="1" applyAlignment="1">
      <alignment horizontal="center" vertical="center"/>
    </xf>
    <xf numFmtId="9" fontId="0" fillId="7" borderId="8" xfId="0" applyNumberFormat="1" applyFill="1" applyBorder="1" applyAlignment="1">
      <alignment horizontal="center" vertical="center"/>
    </xf>
    <xf numFmtId="9" fontId="0" fillId="7" borderId="8" xfId="3" applyFont="1" applyFill="1" applyBorder="1" applyAlignment="1">
      <alignment horizontal="center" vertical="center"/>
    </xf>
    <xf numFmtId="0" fontId="2" fillId="7" borderId="8" xfId="0" applyFont="1" applyFill="1" applyBorder="1" applyAlignment="1">
      <alignment horizontal="center" vertical="center" wrapText="1"/>
    </xf>
    <xf numFmtId="9" fontId="0" fillId="7" borderId="7" xfId="3" applyFont="1" applyFill="1" applyBorder="1" applyAlignment="1">
      <alignment horizontal="center" vertical="center" wrapText="1"/>
    </xf>
    <xf numFmtId="1" fontId="0" fillId="7" borderId="7" xfId="3" applyNumberFormat="1" applyFont="1" applyFill="1" applyBorder="1" applyAlignment="1">
      <alignment horizontal="center" vertical="center" wrapText="1"/>
    </xf>
    <xf numFmtId="1" fontId="7" fillId="7" borderId="7" xfId="0" applyNumberFormat="1" applyFont="1" applyFill="1" applyBorder="1" applyAlignment="1">
      <alignment horizontal="center" vertical="center" wrapText="1"/>
    </xf>
    <xf numFmtId="9" fontId="0" fillId="7" borderId="8" xfId="3" applyFont="1" applyFill="1" applyBorder="1" applyAlignment="1" applyProtection="1">
      <alignment horizontal="center" vertical="center"/>
    </xf>
    <xf numFmtId="3" fontId="0" fillId="7" borderId="8" xfId="11" applyNumberFormat="1" applyFont="1" applyFill="1" applyBorder="1" applyAlignment="1" applyProtection="1">
      <alignment horizontal="center" vertical="center"/>
    </xf>
    <xf numFmtId="2" fontId="6" fillId="0" borderId="8" xfId="0" applyNumberFormat="1" applyFont="1" applyBorder="1" applyAlignment="1">
      <alignment horizontal="center" vertical="center" wrapText="1"/>
    </xf>
    <xf numFmtId="2" fontId="6" fillId="0" borderId="8" xfId="0" applyNumberFormat="1" applyFont="1" applyBorder="1" applyAlignment="1">
      <alignment horizontal="center" vertical="center"/>
    </xf>
    <xf numFmtId="167" fontId="0" fillId="0" borderId="8" xfId="5" applyNumberFormat="1" applyFont="1" applyBorder="1" applyAlignment="1">
      <alignment vertical="center" wrapText="1"/>
    </xf>
    <xf numFmtId="3" fontId="6" fillId="0" borderId="8" xfId="5" applyNumberFormat="1" applyFont="1" applyBorder="1" applyAlignment="1">
      <alignment horizontal="center" vertical="center" wrapText="1"/>
    </xf>
    <xf numFmtId="168" fontId="6" fillId="0" borderId="8" xfId="5" applyNumberFormat="1" applyFont="1" applyBorder="1" applyAlignment="1">
      <alignment horizontal="center" vertical="center" wrapText="1"/>
    </xf>
    <xf numFmtId="14" fontId="0" fillId="0" borderId="0" xfId="0" applyNumberFormat="1"/>
    <xf numFmtId="0" fontId="6" fillId="8"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3" fontId="7" fillId="8" borderId="8" xfId="5" applyNumberFormat="1" applyFont="1" applyFill="1" applyBorder="1" applyAlignment="1">
      <alignment horizontal="center" vertical="center" wrapText="1"/>
    </xf>
    <xf numFmtId="0" fontId="6" fillId="8" borderId="7" xfId="0" applyFont="1" applyFill="1" applyBorder="1" applyAlignment="1">
      <alignment horizontal="center" vertical="center"/>
    </xf>
    <xf numFmtId="1" fontId="7" fillId="8" borderId="8" xfId="3" applyNumberFormat="1" applyFont="1" applyFill="1" applyBorder="1" applyAlignment="1">
      <alignment horizontal="center" vertical="center" wrapText="1"/>
    </xf>
    <xf numFmtId="1" fontId="7" fillId="8" borderId="8" xfId="3" applyNumberFormat="1" applyFont="1" applyFill="1" applyBorder="1" applyAlignment="1" applyProtection="1">
      <alignment horizontal="center" vertical="center" wrapText="1"/>
    </xf>
    <xf numFmtId="1" fontId="7" fillId="8" borderId="8" xfId="0" applyNumberFormat="1" applyFont="1" applyFill="1" applyBorder="1" applyAlignment="1">
      <alignment horizontal="center" vertical="center" wrapText="1"/>
    </xf>
    <xf numFmtId="0" fontId="0" fillId="8" borderId="8" xfId="0" applyFill="1" applyBorder="1" applyAlignment="1">
      <alignment horizontal="center" vertical="center" wrapText="1"/>
    </xf>
    <xf numFmtId="9" fontId="7" fillId="8" borderId="8" xfId="0" applyNumberFormat="1" applyFont="1" applyFill="1" applyBorder="1" applyAlignment="1">
      <alignment horizontal="center" vertical="center" wrapText="1"/>
    </xf>
    <xf numFmtId="0" fontId="2" fillId="8" borderId="8" xfId="0" applyFont="1" applyFill="1" applyBorder="1" applyAlignment="1">
      <alignment horizontal="center" vertical="center"/>
    </xf>
    <xf numFmtId="0" fontId="0" fillId="8" borderId="8" xfId="0" applyFill="1" applyBorder="1" applyAlignment="1">
      <alignment horizontal="center" vertical="center"/>
    </xf>
    <xf numFmtId="1" fontId="0" fillId="8" borderId="8" xfId="0" applyNumberFormat="1" applyFill="1" applyBorder="1" applyAlignment="1">
      <alignment horizontal="center" vertical="center"/>
    </xf>
    <xf numFmtId="0" fontId="2" fillId="8" borderId="8" xfId="0" applyFont="1" applyFill="1" applyBorder="1" applyAlignment="1">
      <alignment horizontal="center" vertical="center" wrapText="1"/>
    </xf>
    <xf numFmtId="1" fontId="0" fillId="8" borderId="7" xfId="0" applyNumberFormat="1" applyFill="1" applyBorder="1" applyAlignment="1">
      <alignment horizontal="center" vertical="center" wrapText="1"/>
    </xf>
    <xf numFmtId="1" fontId="0" fillId="8" borderId="5" xfId="0" applyNumberFormat="1" applyFill="1" applyBorder="1" applyAlignment="1">
      <alignment horizontal="center" vertical="center" wrapText="1"/>
    </xf>
    <xf numFmtId="3" fontId="0" fillId="8" borderId="8" xfId="11" applyNumberFormat="1" applyFont="1" applyFill="1" applyBorder="1" applyAlignment="1" applyProtection="1">
      <alignment horizontal="center" vertical="center"/>
    </xf>
    <xf numFmtId="0" fontId="0" fillId="0" borderId="0" xfId="5" applyFont="1" applyAlignment="1">
      <alignment horizontal="left" vertical="top"/>
    </xf>
    <xf numFmtId="166" fontId="0" fillId="0" borderId="0" xfId="5" applyNumberFormat="1" applyFont="1" applyAlignment="1">
      <alignment horizontal="left"/>
    </xf>
    <xf numFmtId="0" fontId="0" fillId="2" borderId="8" xfId="0" applyFill="1" applyBorder="1" applyAlignment="1">
      <alignment horizontal="center" vertical="center"/>
    </xf>
    <xf numFmtId="0" fontId="0" fillId="0" borderId="8" xfId="0" applyBorder="1" applyAlignment="1">
      <alignment vertical="center" wrapText="1"/>
    </xf>
    <xf numFmtId="0" fontId="12" fillId="5" borderId="8" xfId="0" applyFont="1" applyFill="1" applyBorder="1" applyAlignment="1">
      <alignment horizontal="center" vertical="center"/>
    </xf>
    <xf numFmtId="1" fontId="7" fillId="5" borderId="5" xfId="0" applyNumberFormat="1" applyFont="1" applyFill="1" applyBorder="1" applyAlignment="1">
      <alignment horizontal="center" vertical="center" wrapText="1"/>
    </xf>
    <xf numFmtId="166" fontId="7" fillId="5" borderId="8" xfId="6" applyNumberFormat="1" applyFont="1" applyFill="1" applyBorder="1" applyAlignment="1">
      <alignment horizontal="center" vertical="center" wrapText="1"/>
    </xf>
    <xf numFmtId="0" fontId="2" fillId="5" borderId="8" xfId="0" applyFont="1" applyFill="1" applyBorder="1" applyAlignment="1">
      <alignment horizontal="center" vertical="center"/>
    </xf>
    <xf numFmtId="0" fontId="0" fillId="5" borderId="8" xfId="0"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xf>
    <xf numFmtId="14" fontId="2" fillId="0" borderId="8" xfId="0" applyNumberFormat="1" applyFont="1" applyBorder="1" applyAlignment="1">
      <alignment horizontal="center" vertical="center" wrapText="1"/>
    </xf>
    <xf numFmtId="42" fontId="0" fillId="0" borderId="8" xfId="0" applyNumberFormat="1" applyBorder="1" applyAlignment="1">
      <alignment horizontal="center" vertical="center"/>
    </xf>
    <xf numFmtId="0" fontId="0" fillId="0" borderId="8" xfId="0" applyBorder="1" applyAlignment="1">
      <alignment horizontal="left" vertical="center" wrapText="1"/>
    </xf>
    <xf numFmtId="14" fontId="0" fillId="0" borderId="8" xfId="0" applyNumberFormat="1" applyBorder="1" applyAlignment="1">
      <alignment vertical="center"/>
    </xf>
    <xf numFmtId="0" fontId="0" fillId="0" borderId="1" xfId="0" applyBorder="1" applyAlignment="1">
      <alignment horizontal="center" vertical="center"/>
    </xf>
    <xf numFmtId="0" fontId="25" fillId="0" borderId="8" xfId="0" applyFont="1" applyBorder="1" applyAlignment="1">
      <alignment horizontal="justify" vertical="top" wrapText="1"/>
    </xf>
    <xf numFmtId="0" fontId="7" fillId="0" borderId="1" xfId="0" applyFont="1" applyBorder="1" applyAlignment="1">
      <alignment vertical="top" wrapText="1"/>
    </xf>
    <xf numFmtId="0" fontId="0" fillId="0" borderId="8" xfId="24" applyFont="1" applyFill="1" applyBorder="1" applyAlignment="1" applyProtection="1">
      <alignment horizontal="left" vertical="top" wrapText="1"/>
    </xf>
    <xf numFmtId="0" fontId="26" fillId="6" borderId="1" xfId="0" applyFont="1" applyFill="1" applyBorder="1" applyAlignment="1">
      <alignment vertical="center" wrapText="1"/>
    </xf>
    <xf numFmtId="0" fontId="26" fillId="0" borderId="8" xfId="5" applyFont="1" applyBorder="1" applyAlignment="1">
      <alignment horizontal="left" vertical="center" wrapText="1"/>
    </xf>
    <xf numFmtId="0" fontId="0" fillId="0" borderId="5" xfId="0" applyBorder="1" applyAlignment="1">
      <alignment horizontal="left" vertical="center" wrapText="1"/>
    </xf>
    <xf numFmtId="14" fontId="0" fillId="0" borderId="1" xfId="0" applyNumberFormat="1" applyBorder="1" applyAlignment="1">
      <alignment horizontal="center" vertical="center"/>
    </xf>
    <xf numFmtId="174" fontId="0" fillId="0" borderId="8" xfId="2" applyNumberFormat="1" applyFont="1" applyFill="1" applyBorder="1" applyAlignment="1">
      <alignment vertical="center"/>
    </xf>
    <xf numFmtId="171" fontId="16" fillId="0" borderId="0" xfId="0" applyNumberFormat="1" applyFont="1"/>
    <xf numFmtId="166" fontId="0" fillId="13" borderId="8" xfId="2" applyNumberFormat="1" applyFont="1" applyFill="1" applyBorder="1" applyAlignment="1">
      <alignment horizontal="center" vertical="center"/>
    </xf>
    <xf numFmtId="166" fontId="0" fillId="0" borderId="8" xfId="0" applyNumberFormat="1" applyBorder="1" applyAlignment="1">
      <alignment horizontal="center" vertical="center"/>
    </xf>
    <xf numFmtId="166" fontId="7" fillId="0" borderId="8" xfId="1" applyNumberFormat="1" applyFont="1" applyFill="1" applyBorder="1" applyAlignment="1">
      <alignment horizontal="center" vertical="center"/>
    </xf>
    <xf numFmtId="166" fontId="7" fillId="0" borderId="8" xfId="0" applyNumberFormat="1" applyFont="1" applyBorder="1" applyAlignment="1">
      <alignment horizontal="center" vertical="center"/>
    </xf>
    <xf numFmtId="166" fontId="7" fillId="0" borderId="8" xfId="7" applyNumberFormat="1" applyFont="1" applyFill="1" applyBorder="1" applyAlignment="1">
      <alignment horizontal="center" vertical="center"/>
    </xf>
    <xf numFmtId="166" fontId="7" fillId="0" borderId="5" xfId="7" applyNumberFormat="1" applyFont="1" applyFill="1" applyBorder="1" applyAlignment="1">
      <alignment horizontal="center" vertical="center"/>
    </xf>
    <xf numFmtId="166" fontId="0" fillId="0" borderId="5" xfId="0" applyNumberFormat="1" applyBorder="1" applyAlignment="1">
      <alignment horizontal="center" vertical="center"/>
    </xf>
    <xf numFmtId="166" fontId="0" fillId="0" borderId="8" xfId="8" applyNumberFormat="1" applyFont="1" applyFill="1" applyBorder="1" applyAlignment="1">
      <alignment horizontal="center" vertical="center"/>
    </xf>
    <xf numFmtId="166" fontId="0" fillId="0" borderId="8" xfId="9" applyNumberFormat="1" applyFont="1" applyFill="1" applyBorder="1" applyAlignment="1">
      <alignment horizontal="center" vertical="center"/>
    </xf>
    <xf numFmtId="166" fontId="0" fillId="0" borderId="8" xfId="10" applyNumberFormat="1" applyFont="1" applyFill="1" applyBorder="1" applyAlignment="1" applyProtection="1">
      <alignment horizontal="center" vertical="center"/>
    </xf>
    <xf numFmtId="166" fontId="0" fillId="0" borderId="8" xfId="11" applyNumberFormat="1" applyFont="1" applyFill="1" applyBorder="1" applyAlignment="1" applyProtection="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9" fontId="7" fillId="0" borderId="8" xfId="0" applyNumberFormat="1" applyFont="1" applyBorder="1" applyAlignment="1">
      <alignment horizontal="center" vertical="center"/>
    </xf>
    <xf numFmtId="49" fontId="3" fillId="0" borderId="8" xfId="1" applyNumberFormat="1" applyFont="1" applyFill="1" applyBorder="1" applyAlignment="1">
      <alignment horizontal="center" vertical="center"/>
    </xf>
    <xf numFmtId="0" fontId="7" fillId="0" borderId="8" xfId="0" applyFont="1" applyBorder="1" applyAlignment="1">
      <alignment horizontal="center" vertical="center"/>
    </xf>
    <xf numFmtId="0" fontId="14" fillId="0" borderId="8" xfId="0" applyFont="1" applyBorder="1" applyAlignment="1">
      <alignment horizontal="center" vertical="center" wrapText="1"/>
    </xf>
    <xf numFmtId="9" fontId="7" fillId="0" borderId="8" xfId="3" applyFont="1" applyFill="1" applyBorder="1" applyAlignment="1">
      <alignment horizontal="center" vertical="center"/>
    </xf>
    <xf numFmtId="14" fontId="16" fillId="0" borderId="8" xfId="0" applyNumberFormat="1" applyFont="1" applyBorder="1" applyAlignment="1">
      <alignment horizontal="left" vertical="center" wrapText="1"/>
    </xf>
    <xf numFmtId="9" fontId="0" fillId="0" borderId="8" xfId="3" applyFont="1" applyBorder="1" applyAlignment="1">
      <alignment horizontal="center" vertical="center" wrapText="1"/>
    </xf>
    <xf numFmtId="174" fontId="0" fillId="10" borderId="8" xfId="2" applyNumberFormat="1" applyFont="1" applyFill="1" applyBorder="1" applyAlignment="1">
      <alignment vertical="center"/>
    </xf>
    <xf numFmtId="0" fontId="16" fillId="0" borderId="8" xfId="0" applyFont="1" applyBorder="1" applyAlignment="1">
      <alignment horizontal="center" vertical="top"/>
    </xf>
    <xf numFmtId="14" fontId="16" fillId="0" borderId="8" xfId="0" applyNumberFormat="1" applyFont="1" applyBorder="1" applyAlignment="1">
      <alignment horizontal="center" vertical="top"/>
    </xf>
    <xf numFmtId="171" fontId="16" fillId="0" borderId="8" xfId="2" applyNumberFormat="1" applyFont="1" applyFill="1" applyBorder="1" applyAlignment="1">
      <alignment horizontal="center" vertical="top"/>
    </xf>
    <xf numFmtId="0" fontId="16" fillId="0" borderId="0" xfId="0" applyFont="1" applyAlignment="1">
      <alignment vertical="top"/>
    </xf>
    <xf numFmtId="43" fontId="16" fillId="0" borderId="0" xfId="1" applyFont="1"/>
    <xf numFmtId="14" fontId="11" fillId="0" borderId="1" xfId="0" applyNumberFormat="1" applyFont="1" applyBorder="1" applyAlignment="1">
      <alignment horizontal="center" vertical="center" wrapText="1"/>
    </xf>
    <xf numFmtId="0" fontId="7" fillId="0" borderId="8" xfId="0" applyFont="1" applyBorder="1" applyAlignment="1">
      <alignment vertical="center" wrapText="1"/>
    </xf>
    <xf numFmtId="14" fontId="0" fillId="0" borderId="5" xfId="0" applyNumberFormat="1" applyBorder="1" applyAlignment="1">
      <alignment horizontal="center" vertical="center"/>
    </xf>
    <xf numFmtId="0" fontId="30" fillId="0" borderId="1" xfId="0" applyFont="1" applyBorder="1" applyAlignment="1">
      <alignment vertical="center" wrapText="1"/>
    </xf>
    <xf numFmtId="14" fontId="11" fillId="0" borderId="8" xfId="0" applyNumberFormat="1" applyFont="1" applyBorder="1" applyAlignment="1">
      <alignment horizontal="center" vertical="center" wrapText="1"/>
    </xf>
    <xf numFmtId="0" fontId="26" fillId="0" borderId="8" xfId="0" applyFont="1" applyBorder="1" applyAlignment="1">
      <alignment horizontal="left" vertical="center" wrapText="1"/>
    </xf>
    <xf numFmtId="0" fontId="7" fillId="0" borderId="8" xfId="0" applyFont="1" applyBorder="1" applyAlignment="1">
      <alignment horizontal="justify" vertical="top"/>
    </xf>
    <xf numFmtId="0" fontId="0" fillId="0" borderId="8" xfId="0" applyBorder="1" applyAlignment="1">
      <alignment horizontal="justify" vertical="top"/>
    </xf>
    <xf numFmtId="0" fontId="0" fillId="0" borderId="8" xfId="0" applyBorder="1" applyAlignment="1">
      <alignment horizontal="justify" vertical="center"/>
    </xf>
    <xf numFmtId="0" fontId="0" fillId="0" borderId="8" xfId="0" applyBorder="1" applyAlignment="1">
      <alignment vertical="top" wrapText="1"/>
    </xf>
    <xf numFmtId="165" fontId="0" fillId="0" borderId="8" xfId="0" applyNumberFormat="1" applyBorder="1" applyAlignment="1">
      <alignment vertical="center" wrapText="1"/>
    </xf>
    <xf numFmtId="14" fontId="0" fillId="0" borderId="8" xfId="0" applyNumberFormat="1" applyBorder="1" applyAlignment="1">
      <alignment horizontal="center" vertical="center" wrapText="1"/>
    </xf>
    <xf numFmtId="0" fontId="7" fillId="0" borderId="8" xfId="0" applyFont="1" applyBorder="1" applyAlignment="1">
      <alignment vertical="top" wrapText="1"/>
    </xf>
    <xf numFmtId="0" fontId="16" fillId="0" borderId="8" xfId="0" applyFont="1" applyBorder="1" applyAlignment="1">
      <alignment horizontal="left" vertical="center" wrapText="1"/>
    </xf>
    <xf numFmtId="0" fontId="11" fillId="0" borderId="8" xfId="0" applyFont="1" applyBorder="1" applyAlignment="1">
      <alignment horizontal="justify" vertical="top" wrapText="1"/>
    </xf>
    <xf numFmtId="0" fontId="27" fillId="0" borderId="8" xfId="5" applyFont="1" applyBorder="1" applyAlignment="1">
      <alignment horizontal="left" vertical="center" wrapText="1"/>
    </xf>
    <xf numFmtId="175" fontId="0" fillId="7" borderId="8" xfId="11" applyNumberFormat="1" applyFont="1" applyFill="1" applyBorder="1" applyAlignment="1" applyProtection="1">
      <alignment horizontal="center" vertical="center"/>
    </xf>
    <xf numFmtId="14" fontId="0" fillId="2" borderId="1" xfId="0" applyNumberFormat="1" applyFill="1" applyBorder="1" applyAlignment="1">
      <alignment horizontal="center" vertical="center"/>
    </xf>
    <xf numFmtId="0" fontId="0" fillId="0" borderId="0" xfId="0" applyAlignment="1">
      <alignment vertical="center"/>
    </xf>
    <xf numFmtId="0" fontId="18" fillId="0" borderId="7" xfId="0" applyFont="1" applyBorder="1" applyAlignment="1">
      <alignment horizontal="left" wrapText="1"/>
    </xf>
    <xf numFmtId="0" fontId="16" fillId="5" borderId="0" xfId="0" applyFont="1" applyFill="1"/>
    <xf numFmtId="0" fontId="19" fillId="5" borderId="0" xfId="0" applyFont="1" applyFill="1"/>
    <xf numFmtId="0" fontId="31" fillId="2" borderId="8" xfId="0" applyFont="1" applyFill="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wrapText="1"/>
    </xf>
    <xf numFmtId="14" fontId="2" fillId="2" borderId="8" xfId="0" applyNumberFormat="1" applyFont="1" applyFill="1" applyBorder="1" applyAlignment="1">
      <alignment horizontal="center" vertical="center" wrapText="1"/>
    </xf>
    <xf numFmtId="0" fontId="3" fillId="2" borderId="8" xfId="0" applyFont="1" applyFill="1" applyBorder="1" applyAlignment="1">
      <alignment horizontal="justify" vertical="top" wrapText="1"/>
    </xf>
    <xf numFmtId="0" fontId="1" fillId="2" borderId="0" xfId="0" applyFont="1" applyFill="1" applyAlignment="1">
      <alignment horizontal="center"/>
    </xf>
    <xf numFmtId="0" fontId="1" fillId="2" borderId="1" xfId="0" applyFont="1" applyFill="1" applyBorder="1"/>
    <xf numFmtId="43" fontId="16" fillId="2" borderId="0" xfId="1" applyFont="1" applyFill="1" applyBorder="1" applyAlignment="1">
      <alignment horizontal="left"/>
    </xf>
    <xf numFmtId="168" fontId="16" fillId="2" borderId="0" xfId="1" applyNumberFormat="1" applyFont="1" applyFill="1" applyBorder="1" applyAlignment="1">
      <alignment horizontal="left"/>
    </xf>
    <xf numFmtId="168" fontId="1" fillId="2" borderId="0" xfId="1" applyNumberFormat="1" applyFont="1" applyFill="1" applyBorder="1" applyAlignment="1">
      <alignment horizontal="left"/>
    </xf>
    <xf numFmtId="0" fontId="1" fillId="2" borderId="0" xfId="0" applyFont="1" applyFill="1" applyAlignment="1">
      <alignment horizontal="left"/>
    </xf>
    <xf numFmtId="176" fontId="1" fillId="2" borderId="0" xfId="0" applyNumberFormat="1" applyFont="1" applyFill="1" applyAlignment="1">
      <alignment horizontal="left"/>
    </xf>
    <xf numFmtId="0" fontId="1" fillId="2" borderId="8" xfId="0" applyFont="1" applyFill="1" applyBorder="1" applyAlignment="1">
      <alignment horizontal="left"/>
    </xf>
    <xf numFmtId="0" fontId="1" fillId="2" borderId="8" xfId="0" applyFont="1" applyFill="1" applyBorder="1"/>
    <xf numFmtId="170" fontId="1" fillId="2" borderId="9" xfId="12" applyFont="1" applyFill="1" applyBorder="1" applyAlignment="1">
      <alignment horizontal="right"/>
    </xf>
    <xf numFmtId="170" fontId="1" fillId="2" borderId="0" xfId="12" applyFont="1" applyFill="1" applyBorder="1" applyAlignment="1">
      <alignment horizontal="left"/>
    </xf>
    <xf numFmtId="176" fontId="1" fillId="2" borderId="0" xfId="12" applyNumberFormat="1" applyFont="1" applyFill="1" applyBorder="1" applyAlignment="1">
      <alignment horizontal="left"/>
    </xf>
    <xf numFmtId="170" fontId="1" fillId="2" borderId="8" xfId="12" applyFont="1" applyFill="1" applyBorder="1" applyAlignment="1">
      <alignment horizontal="left"/>
    </xf>
    <xf numFmtId="170" fontId="1" fillId="2" borderId="8" xfId="12" applyFont="1" applyFill="1" applyBorder="1" applyAlignment="1">
      <alignment horizontal="right"/>
    </xf>
    <xf numFmtId="170" fontId="1" fillId="2" borderId="13" xfId="12" applyFont="1" applyFill="1" applyBorder="1" applyAlignment="1">
      <alignment horizontal="right"/>
    </xf>
    <xf numFmtId="170" fontId="1" fillId="2" borderId="5" xfId="12" applyFont="1" applyFill="1" applyBorder="1" applyAlignment="1">
      <alignment horizontal="righ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33" fillId="2" borderId="8" xfId="0" applyFont="1" applyFill="1" applyBorder="1" applyAlignment="1">
      <alignment horizontal="left"/>
    </xf>
    <xf numFmtId="0" fontId="2" fillId="2" borderId="8" xfId="0" applyFont="1" applyFill="1" applyBorder="1" applyAlignment="1">
      <alignment horizontal="left"/>
    </xf>
    <xf numFmtId="0" fontId="2" fillId="2" borderId="8" xfId="0" applyFont="1" applyFill="1" applyBorder="1" applyAlignment="1">
      <alignment horizontal="center"/>
    </xf>
    <xf numFmtId="0" fontId="2" fillId="2" borderId="8" xfId="0" applyFont="1" applyFill="1" applyBorder="1" applyAlignment="1">
      <alignment horizontal="left" vertical="center" wrapText="1"/>
    </xf>
    <xf numFmtId="43" fontId="16" fillId="2" borderId="0" xfId="1" applyFont="1" applyFill="1" applyBorder="1" applyAlignment="1">
      <alignment horizontal="left" vertical="center" wrapText="1"/>
    </xf>
    <xf numFmtId="168" fontId="16" fillId="2" borderId="0" xfId="1" applyNumberFormat="1" applyFont="1" applyFill="1" applyBorder="1" applyAlignment="1">
      <alignment horizontal="left" vertical="center" wrapText="1"/>
    </xf>
    <xf numFmtId="0" fontId="2" fillId="2" borderId="8" xfId="0" applyFont="1" applyFill="1" applyBorder="1" applyAlignment="1">
      <alignment horizontal="left" vertical="center"/>
    </xf>
    <xf numFmtId="43" fontId="16" fillId="2" borderId="0" xfId="1" applyFont="1" applyFill="1" applyBorder="1" applyAlignment="1" applyProtection="1">
      <alignment horizontal="left" vertical="center" wrapText="1"/>
    </xf>
    <xf numFmtId="168" fontId="16" fillId="2" borderId="0" xfId="1" applyNumberFormat="1" applyFont="1" applyFill="1" applyBorder="1" applyAlignment="1" applyProtection="1">
      <alignment horizontal="left" vertical="center" wrapText="1"/>
    </xf>
    <xf numFmtId="43" fontId="16" fillId="2" borderId="0" xfId="1" applyFont="1" applyFill="1" applyBorder="1" applyAlignment="1">
      <alignment horizontal="left" vertical="center"/>
    </xf>
    <xf numFmtId="168" fontId="16" fillId="2" borderId="0" xfId="1" applyNumberFormat="1" applyFont="1" applyFill="1" applyBorder="1" applyAlignment="1">
      <alignment horizontal="left" vertical="top"/>
    </xf>
    <xf numFmtId="0" fontId="1" fillId="2" borderId="0" xfId="0" applyFont="1" applyFill="1" applyAlignment="1">
      <alignment horizontal="left" vertical="center"/>
    </xf>
    <xf numFmtId="168" fontId="16" fillId="2" borderId="0" xfId="1" applyNumberFormat="1" applyFont="1" applyFill="1" applyBorder="1" applyAlignment="1">
      <alignment horizontal="left" vertical="center"/>
    </xf>
    <xf numFmtId="170" fontId="1" fillId="2" borderId="1" xfId="12" applyFont="1" applyFill="1" applyBorder="1" applyAlignment="1">
      <alignment horizontal="right"/>
    </xf>
    <xf numFmtId="170" fontId="2" fillId="2" borderId="11" xfId="12" applyFont="1" applyFill="1" applyBorder="1" applyAlignment="1">
      <alignment horizontal="right"/>
    </xf>
    <xf numFmtId="168" fontId="2" fillId="2" borderId="0" xfId="1" applyNumberFormat="1" applyFont="1" applyFill="1" applyBorder="1" applyAlignment="1">
      <alignment horizontal="left"/>
    </xf>
    <xf numFmtId="170" fontId="2" fillId="2" borderId="0" xfId="12" applyFont="1" applyFill="1" applyBorder="1" applyAlignment="1">
      <alignment horizontal="left"/>
    </xf>
    <xf numFmtId="176" fontId="2" fillId="2" borderId="0" xfId="12" applyNumberFormat="1" applyFont="1" applyFill="1" applyBorder="1" applyAlignment="1">
      <alignment horizontal="left"/>
    </xf>
    <xf numFmtId="170" fontId="2" fillId="2" borderId="8" xfId="12" applyFont="1" applyFill="1" applyBorder="1" applyAlignment="1">
      <alignment horizontal="left"/>
    </xf>
    <xf numFmtId="170" fontId="2" fillId="2" borderId="8" xfId="12" applyFont="1" applyFill="1" applyBorder="1" applyAlignment="1">
      <alignment horizontal="right"/>
    </xf>
    <xf numFmtId="170" fontId="2" fillId="2" borderId="6" xfId="12" applyFont="1" applyFill="1" applyBorder="1" applyAlignment="1">
      <alignment horizontal="right"/>
    </xf>
    <xf numFmtId="0" fontId="34" fillId="2" borderId="14" xfId="0" applyFont="1" applyFill="1" applyBorder="1" applyAlignment="1">
      <alignment horizontal="left" vertical="center"/>
    </xf>
    <xf numFmtId="0" fontId="2" fillId="2" borderId="8" xfId="0" applyFont="1" applyFill="1" applyBorder="1" applyAlignment="1">
      <alignment horizontal="center" vertical="center" wrapText="1"/>
    </xf>
    <xf numFmtId="170" fontId="2" fillId="2" borderId="6" xfId="12" applyFont="1" applyFill="1" applyBorder="1" applyAlignment="1">
      <alignment horizontal="center"/>
    </xf>
    <xf numFmtId="0" fontId="2" fillId="2" borderId="8" xfId="0" applyFont="1" applyFill="1" applyBorder="1" applyAlignment="1">
      <alignment horizontal="center" vertical="center"/>
    </xf>
    <xf numFmtId="170" fontId="2" fillId="2" borderId="8" xfId="12" applyFont="1" applyFill="1" applyBorder="1" applyAlignment="1">
      <alignment horizontal="center" vertical="center"/>
    </xf>
    <xf numFmtId="10" fontId="2" fillId="2" borderId="8" xfId="15" applyNumberFormat="1" applyFont="1" applyFill="1" applyBorder="1" applyAlignment="1">
      <alignment horizontal="center" vertical="center" wrapText="1"/>
    </xf>
    <xf numFmtId="10" fontId="2" fillId="2" borderId="8" xfId="15" applyNumberFormat="1" applyFont="1" applyFill="1" applyBorder="1" applyAlignment="1">
      <alignment horizontal="center" vertical="center"/>
    </xf>
    <xf numFmtId="0" fontId="2" fillId="2" borderId="0" xfId="0" applyFont="1" applyFill="1" applyAlignment="1">
      <alignment horizontal="left"/>
    </xf>
    <xf numFmtId="176" fontId="2" fillId="2" borderId="0" xfId="0" applyNumberFormat="1" applyFont="1" applyFill="1" applyAlignment="1">
      <alignment horizontal="left"/>
    </xf>
    <xf numFmtId="173" fontId="2" fillId="2" borderId="0" xfId="1" applyNumberFormat="1" applyFont="1" applyFill="1" applyBorder="1" applyAlignment="1">
      <alignment horizontal="left"/>
    </xf>
    <xf numFmtId="170" fontId="2" fillId="2" borderId="8" xfId="12" applyFont="1" applyFill="1" applyBorder="1" applyAlignment="1">
      <alignment horizontal="center"/>
    </xf>
    <xf numFmtId="170" fontId="1" fillId="2" borderId="3" xfId="12" applyFont="1" applyFill="1" applyBorder="1" applyAlignment="1">
      <alignment horizontal="right"/>
    </xf>
    <xf numFmtId="0" fontId="37"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166" fontId="16" fillId="2" borderId="8" xfId="0" applyNumberFormat="1" applyFont="1" applyFill="1" applyBorder="1" applyAlignment="1">
      <alignment horizontal="right" vertical="center" wrapText="1"/>
    </xf>
    <xf numFmtId="166" fontId="16" fillId="2" borderId="8" xfId="0" applyNumberFormat="1" applyFont="1" applyFill="1" applyBorder="1" applyAlignment="1">
      <alignment horizontal="right" vertical="center"/>
    </xf>
    <xf numFmtId="14" fontId="1" fillId="2" borderId="8" xfId="0" applyNumberFormat="1" applyFont="1" applyFill="1" applyBorder="1" applyAlignment="1">
      <alignment horizontal="left" vertical="center"/>
    </xf>
    <xf numFmtId="14" fontId="1" fillId="2" borderId="8" xfId="0" applyNumberFormat="1" applyFont="1" applyFill="1" applyBorder="1" applyAlignment="1">
      <alignment horizontal="left" vertical="center" wrapText="1"/>
    </xf>
    <xf numFmtId="0" fontId="2" fillId="2" borderId="24" xfId="0" applyFont="1" applyFill="1" applyBorder="1" applyAlignment="1">
      <alignment horizontal="left" vertical="center"/>
    </xf>
    <xf numFmtId="170" fontId="1" fillId="2" borderId="11" xfId="12" applyFont="1" applyFill="1" applyBorder="1" applyAlignment="1">
      <alignment horizontal="right"/>
    </xf>
    <xf numFmtId="1" fontId="16" fillId="2" borderId="8" xfId="1" applyNumberFormat="1" applyFont="1" applyFill="1" applyBorder="1" applyAlignment="1">
      <alignment horizontal="center" vertical="center" wrapText="1"/>
    </xf>
    <xf numFmtId="170" fontId="1" fillId="2" borderId="0" xfId="12" applyFont="1" applyFill="1" applyBorder="1" applyAlignment="1">
      <alignment horizontal="right"/>
    </xf>
    <xf numFmtId="170" fontId="0" fillId="2" borderId="0" xfId="12" applyFont="1" applyFill="1" applyBorder="1" applyAlignment="1">
      <alignment horizontal="right"/>
    </xf>
    <xf numFmtId="9" fontId="16" fillId="2" borderId="8" xfId="0" applyNumberFormat="1" applyFont="1" applyFill="1" applyBorder="1" applyAlignment="1">
      <alignment horizontal="center" vertical="center" wrapText="1"/>
    </xf>
    <xf numFmtId="1" fontId="16" fillId="2" borderId="8" xfId="0" applyNumberFormat="1" applyFont="1" applyFill="1" applyBorder="1" applyAlignment="1">
      <alignment horizontal="center" vertical="center" wrapText="1"/>
    </xf>
    <xf numFmtId="177" fontId="1" fillId="2" borderId="0" xfId="0" applyNumberFormat="1" applyFont="1" applyFill="1" applyAlignment="1">
      <alignment horizontal="left" vertical="center"/>
    </xf>
    <xf numFmtId="14" fontId="1" fillId="2" borderId="6" xfId="0" applyNumberFormat="1" applyFont="1" applyFill="1" applyBorder="1" applyAlignment="1">
      <alignment horizontal="left" vertical="center"/>
    </xf>
    <xf numFmtId="14" fontId="1" fillId="2" borderId="6" xfId="0" applyNumberFormat="1"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6" xfId="0" applyFont="1" applyFill="1" applyBorder="1"/>
    <xf numFmtId="3" fontId="19" fillId="2" borderId="8" xfId="0" applyNumberFormat="1" applyFont="1" applyFill="1" applyBorder="1" applyAlignment="1">
      <alignment horizontal="righ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xf numFmtId="0" fontId="2" fillId="2" borderId="0" xfId="0" applyFont="1" applyFill="1"/>
    <xf numFmtId="178" fontId="0" fillId="0" borderId="0" xfId="0" applyNumberFormat="1" applyAlignment="1">
      <alignment horizontal="left"/>
    </xf>
    <xf numFmtId="178" fontId="0" fillId="0" borderId="0" xfId="0" applyNumberFormat="1"/>
    <xf numFmtId="3" fontId="1" fillId="2" borderId="8" xfId="0" applyNumberFormat="1" applyFont="1" applyFill="1" applyBorder="1"/>
    <xf numFmtId="0" fontId="1" fillId="2" borderId="6" xfId="0" applyFont="1" applyFill="1" applyBorder="1"/>
    <xf numFmtId="169" fontId="6"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0" fontId="1" fillId="2" borderId="7" xfId="0" applyFont="1" applyFill="1" applyBorder="1"/>
    <xf numFmtId="0" fontId="36" fillId="2" borderId="14" xfId="0" applyFont="1" applyFill="1" applyBorder="1" applyAlignment="1">
      <alignment horizontal="left" vertical="top" wrapText="1"/>
    </xf>
    <xf numFmtId="0" fontId="11"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43" fontId="16" fillId="2" borderId="0" xfId="1" applyFont="1" applyFill="1" applyBorder="1" applyAlignment="1" applyProtection="1">
      <alignment horizontal="left" vertical="center"/>
    </xf>
    <xf numFmtId="168" fontId="16" fillId="2" borderId="0" xfId="1" applyNumberFormat="1" applyFont="1" applyFill="1" applyBorder="1" applyAlignment="1" applyProtection="1">
      <alignment horizontal="left" vertical="center"/>
    </xf>
    <xf numFmtId="9" fontId="3" fillId="2" borderId="8" xfId="0" applyNumberFormat="1" applyFont="1" applyFill="1" applyBorder="1" applyAlignment="1">
      <alignment horizontal="center" vertical="center" wrapText="1"/>
    </xf>
    <xf numFmtId="0" fontId="39" fillId="2" borderId="30" xfId="0" applyFont="1" applyFill="1" applyBorder="1" applyAlignment="1">
      <alignment vertical="top" wrapText="1"/>
    </xf>
    <xf numFmtId="0" fontId="12" fillId="2" borderId="1" xfId="0" applyFont="1" applyFill="1" applyBorder="1" applyAlignment="1">
      <alignment vertical="top" wrapText="1"/>
    </xf>
    <xf numFmtId="0" fontId="1" fillId="2" borderId="1" xfId="0" applyFont="1" applyFill="1" applyBorder="1" applyAlignment="1">
      <alignment horizontal="left"/>
    </xf>
    <xf numFmtId="0" fontId="1" fillId="2" borderId="4" xfId="0" applyFont="1" applyFill="1" applyBorder="1"/>
    <xf numFmtId="43" fontId="18" fillId="2" borderId="0" xfId="1" applyFont="1" applyFill="1" applyBorder="1" applyAlignment="1">
      <alignment horizontal="left" vertical="center" wrapText="1"/>
    </xf>
    <xf numFmtId="0" fontId="1" fillId="2" borderId="0" xfId="0" applyFont="1" applyFill="1"/>
    <xf numFmtId="0" fontId="40" fillId="2" borderId="0" xfId="0" applyFont="1" applyFill="1" applyAlignment="1">
      <alignment horizontal="left"/>
    </xf>
    <xf numFmtId="0" fontId="0" fillId="2" borderId="0" xfId="0" applyFill="1" applyAlignment="1">
      <alignment horizontal="left"/>
    </xf>
    <xf numFmtId="0" fontId="40" fillId="2" borderId="8" xfId="0" applyFont="1" applyFill="1" applyBorder="1" applyAlignment="1">
      <alignment horizontal="left"/>
    </xf>
    <xf numFmtId="0" fontId="1" fillId="2" borderId="8" xfId="0" applyFont="1" applyFill="1" applyBorder="1" applyAlignment="1">
      <alignment horizontal="center"/>
    </xf>
    <xf numFmtId="0" fontId="1" fillId="2" borderId="8" xfId="0" applyFont="1" applyFill="1" applyBorder="1" applyAlignment="1">
      <alignment horizontal="left" vertical="center"/>
    </xf>
    <xf numFmtId="0" fontId="1" fillId="2" borderId="5" xfId="0" applyFont="1" applyFill="1" applyBorder="1" applyAlignment="1">
      <alignment horizontal="left"/>
    </xf>
    <xf numFmtId="0" fontId="16" fillId="2" borderId="0" xfId="0" applyFont="1" applyFill="1" applyAlignment="1">
      <alignment vertical="center"/>
    </xf>
    <xf numFmtId="168" fontId="16" fillId="2" borderId="0" xfId="1" applyNumberFormat="1"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wrapText="1"/>
    </xf>
    <xf numFmtId="0" fontId="41" fillId="2" borderId="0" xfId="0" applyFont="1" applyFill="1" applyAlignment="1">
      <alignment vertical="center" wrapText="1"/>
    </xf>
    <xf numFmtId="0" fontId="19" fillId="0" borderId="0" xfId="0" applyFont="1" applyAlignment="1">
      <alignment vertical="center"/>
    </xf>
    <xf numFmtId="168" fontId="19" fillId="2" borderId="0" xfId="1" applyNumberFormat="1" applyFont="1" applyFill="1" applyAlignment="1">
      <alignment vertical="center"/>
    </xf>
    <xf numFmtId="0" fontId="17" fillId="2" borderId="8" xfId="0" applyFont="1" applyFill="1" applyBorder="1" applyAlignment="1">
      <alignment horizontal="center" vertical="center" wrapText="1"/>
    </xf>
    <xf numFmtId="0" fontId="43" fillId="2" borderId="8" xfId="0" applyFont="1" applyFill="1" applyBorder="1" applyAlignment="1">
      <alignment horizontal="center" vertical="center" wrapText="1"/>
    </xf>
    <xf numFmtId="3" fontId="17" fillId="0" borderId="8" xfId="12" applyNumberFormat="1" applyFont="1" applyFill="1" applyBorder="1" applyAlignment="1">
      <alignment horizontal="center" vertical="center" wrapText="1"/>
    </xf>
    <xf numFmtId="0" fontId="44" fillId="2" borderId="8" xfId="0" applyFont="1" applyFill="1" applyBorder="1" applyAlignment="1">
      <alignment horizontal="left" vertical="center" wrapText="1"/>
    </xf>
    <xf numFmtId="165" fontId="0" fillId="0" borderId="8" xfId="1" applyNumberFormat="1" applyFont="1" applyFill="1" applyBorder="1" applyAlignment="1">
      <alignment horizontal="right" vertical="center"/>
    </xf>
    <xf numFmtId="0" fontId="44" fillId="0" borderId="8" xfId="0" applyFont="1" applyBorder="1" applyAlignment="1">
      <alignment horizontal="left" vertical="center" wrapText="1"/>
    </xf>
    <xf numFmtId="165" fontId="7" fillId="0" borderId="8" xfId="1" applyNumberFormat="1" applyFont="1" applyFill="1" applyBorder="1" applyAlignment="1">
      <alignment horizontal="right" vertical="center"/>
    </xf>
    <xf numFmtId="0" fontId="0" fillId="2" borderId="3" xfId="0" applyFill="1" applyBorder="1" applyAlignment="1">
      <alignment horizontal="center" vertical="center"/>
    </xf>
    <xf numFmtId="0" fontId="45" fillId="2" borderId="3" xfId="0" applyFont="1" applyFill="1" applyBorder="1" applyAlignment="1">
      <alignment horizontal="center" vertical="center" wrapText="1"/>
    </xf>
    <xf numFmtId="0" fontId="44" fillId="2" borderId="3" xfId="0" applyFont="1" applyFill="1" applyBorder="1" applyAlignment="1">
      <alignment horizontal="left" vertical="center" wrapText="1"/>
    </xf>
    <xf numFmtId="165" fontId="0" fillId="0" borderId="3" xfId="1" applyNumberFormat="1" applyFont="1" applyFill="1" applyBorder="1" applyAlignment="1">
      <alignment horizontal="center" vertical="center"/>
    </xf>
    <xf numFmtId="0" fontId="24" fillId="2" borderId="8" xfId="0" applyFont="1" applyFill="1" applyBorder="1" applyAlignment="1">
      <alignment horizontal="left" vertical="center" wrapText="1"/>
    </xf>
    <xf numFmtId="0" fontId="0" fillId="2" borderId="0" xfId="0" applyFill="1" applyAlignment="1">
      <alignment horizontal="center" vertical="center"/>
    </xf>
    <xf numFmtId="0" fontId="45" fillId="2" borderId="0" xfId="0" applyFont="1" applyFill="1" applyAlignment="1">
      <alignment horizontal="center" vertical="center" wrapText="1"/>
    </xf>
    <xf numFmtId="0" fontId="44" fillId="2" borderId="0" xfId="0" applyFont="1" applyFill="1" applyAlignment="1">
      <alignment horizontal="left" vertical="center" wrapText="1"/>
    </xf>
    <xf numFmtId="165" fontId="0" fillId="0" borderId="0" xfId="1" applyNumberFormat="1" applyFont="1" applyFill="1" applyBorder="1" applyAlignment="1">
      <alignment horizontal="center" vertical="center"/>
    </xf>
    <xf numFmtId="0" fontId="44" fillId="2" borderId="8" xfId="0" applyFont="1" applyFill="1" applyBorder="1" applyAlignment="1">
      <alignment horizontal="left" vertical="top"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37" fillId="2" borderId="0" xfId="0" applyFont="1" applyFill="1" applyAlignment="1">
      <alignment vertical="center" wrapText="1"/>
    </xf>
    <xf numFmtId="0" fontId="47" fillId="2" borderId="8" xfId="0" applyFont="1" applyFill="1" applyBorder="1" applyAlignment="1">
      <alignment horizontal="center" vertical="center"/>
    </xf>
    <xf numFmtId="0" fontId="47" fillId="0" borderId="8" xfId="0" applyFont="1" applyBorder="1" applyAlignment="1">
      <alignment horizontal="center" vertical="center"/>
    </xf>
    <xf numFmtId="0" fontId="44" fillId="2" borderId="0" xfId="0" applyFont="1" applyFill="1" applyAlignment="1">
      <alignment horizontal="center" vertical="center" wrapText="1"/>
    </xf>
    <xf numFmtId="0" fontId="44" fillId="0" borderId="8" xfId="0" applyFont="1" applyBorder="1" applyAlignment="1">
      <alignment horizontal="center" vertical="center"/>
    </xf>
    <xf numFmtId="168" fontId="16" fillId="2" borderId="0" xfId="1" applyNumberFormat="1" applyFont="1" applyFill="1" applyAlignment="1">
      <alignment horizontal="center" vertical="center"/>
    </xf>
    <xf numFmtId="0" fontId="24" fillId="2" borderId="0" xfId="0" applyFont="1" applyFill="1" applyAlignment="1">
      <alignment horizontal="left" vertical="center" wrapText="1"/>
    </xf>
    <xf numFmtId="165" fontId="0" fillId="0" borderId="0" xfId="1" applyNumberFormat="1" applyFont="1" applyFill="1" applyBorder="1" applyAlignment="1">
      <alignment horizontal="right" vertical="center"/>
    </xf>
    <xf numFmtId="0" fontId="24" fillId="14" borderId="8" xfId="0" applyFont="1" applyFill="1" applyBorder="1" applyAlignment="1">
      <alignment horizontal="left" vertical="center" wrapText="1"/>
    </xf>
    <xf numFmtId="0" fontId="16" fillId="14" borderId="0" xfId="0" applyFont="1" applyFill="1" applyAlignment="1">
      <alignment vertical="center"/>
    </xf>
    <xf numFmtId="0" fontId="16" fillId="2" borderId="0" xfId="0" applyFont="1" applyFill="1" applyAlignment="1">
      <alignment vertical="center" wrapText="1"/>
    </xf>
    <xf numFmtId="168" fontId="16" fillId="2" borderId="0" xfId="1" applyNumberFormat="1" applyFont="1" applyFill="1" applyAlignment="1">
      <alignment vertical="center" wrapText="1"/>
    </xf>
    <xf numFmtId="0" fontId="44" fillId="0" borderId="8" xfId="0" applyFont="1" applyBorder="1" applyAlignment="1">
      <alignment horizontal="center" vertical="center" wrapText="1"/>
    </xf>
    <xf numFmtId="165" fontId="0" fillId="0" borderId="8" xfId="1" applyNumberFormat="1" applyFont="1" applyFill="1" applyBorder="1" applyAlignment="1">
      <alignment horizontal="right" vertical="center" wrapText="1"/>
    </xf>
    <xf numFmtId="168" fontId="2" fillId="0" borderId="8" xfId="1" applyNumberFormat="1" applyFont="1" applyFill="1" applyBorder="1" applyAlignment="1">
      <alignment horizontal="center" vertical="center"/>
    </xf>
    <xf numFmtId="0" fontId="47" fillId="2" borderId="8" xfId="0" applyFont="1" applyFill="1" applyBorder="1" applyAlignment="1">
      <alignment horizontal="center"/>
    </xf>
    <xf numFmtId="0" fontId="48" fillId="0" borderId="8" xfId="0" applyFont="1" applyBorder="1" applyAlignment="1">
      <alignment vertical="center" wrapText="1"/>
    </xf>
    <xf numFmtId="165" fontId="0" fillId="0" borderId="8" xfId="1" applyNumberFormat="1" applyFont="1" applyFill="1" applyBorder="1" applyAlignment="1">
      <alignment horizontal="center" vertical="center"/>
    </xf>
    <xf numFmtId="0" fontId="50" fillId="0" borderId="8" xfId="0" applyFont="1" applyBorder="1" applyAlignment="1">
      <alignment horizontal="center" vertical="center"/>
    </xf>
    <xf numFmtId="0" fontId="45" fillId="0" borderId="8" xfId="0" applyFont="1" applyBorder="1" applyAlignment="1">
      <alignment horizontal="center" vertical="center" wrapText="1"/>
    </xf>
    <xf numFmtId="168" fontId="49" fillId="0" borderId="8" xfId="1" applyNumberFormat="1" applyFont="1" applyFill="1" applyBorder="1" applyAlignment="1">
      <alignment horizontal="right" vertical="center" wrapText="1"/>
    </xf>
    <xf numFmtId="165" fontId="0" fillId="0" borderId="8" xfId="1" applyNumberFormat="1" applyFont="1" applyFill="1" applyBorder="1" applyAlignment="1">
      <alignment horizontal="right"/>
    </xf>
    <xf numFmtId="165" fontId="24" fillId="0" borderId="8" xfId="0" applyNumberFormat="1" applyFont="1" applyBorder="1" applyAlignment="1">
      <alignment vertical="center"/>
    </xf>
    <xf numFmtId="165" fontId="16" fillId="2" borderId="0" xfId="0" applyNumberFormat="1" applyFont="1" applyFill="1" applyAlignment="1">
      <alignment vertical="center"/>
    </xf>
    <xf numFmtId="0" fontId="16" fillId="2" borderId="0" xfId="0" applyFont="1" applyFill="1"/>
    <xf numFmtId="168" fontId="16" fillId="2" borderId="0" xfId="1" applyNumberFormat="1" applyFont="1" applyFill="1" applyAlignment="1"/>
    <xf numFmtId="0" fontId="0" fillId="2" borderId="8" xfId="0" applyFill="1" applyBorder="1" applyAlignment="1">
      <alignment horizontal="center"/>
    </xf>
    <xf numFmtId="0" fontId="24" fillId="2" borderId="8" xfId="0" applyFont="1" applyFill="1" applyBorder="1" applyAlignment="1">
      <alignment horizontal="left" wrapText="1"/>
    </xf>
    <xf numFmtId="0" fontId="24" fillId="0" borderId="8" xfId="0" applyFont="1" applyBorder="1" applyAlignment="1">
      <alignment horizontal="left"/>
    </xf>
    <xf numFmtId="165" fontId="16" fillId="2" borderId="0" xfId="0" applyNumberFormat="1" applyFont="1" applyFill="1"/>
    <xf numFmtId="165" fontId="16" fillId="2" borderId="0" xfId="0" applyNumberFormat="1" applyFont="1" applyFill="1" applyAlignment="1">
      <alignment horizontal="center" vertical="center"/>
    </xf>
    <xf numFmtId="0" fontId="45" fillId="2" borderId="8" xfId="0" applyFont="1" applyFill="1" applyBorder="1" applyAlignment="1">
      <alignment horizontal="center" vertical="center" wrapText="1"/>
    </xf>
    <xf numFmtId="14" fontId="0" fillId="2" borderId="8" xfId="0" applyNumberFormat="1" applyFill="1" applyBorder="1" applyAlignment="1">
      <alignment horizontal="center" vertical="center"/>
    </xf>
    <xf numFmtId="0" fontId="25" fillId="2" borderId="8" xfId="0" applyFont="1" applyFill="1" applyBorder="1" applyAlignment="1">
      <alignment horizontal="center" vertical="center"/>
    </xf>
    <xf numFmtId="177" fontId="0" fillId="0" borderId="8" xfId="1" applyNumberFormat="1" applyFont="1" applyFill="1" applyBorder="1" applyAlignment="1">
      <alignment horizontal="right" vertical="center"/>
    </xf>
    <xf numFmtId="0" fontId="0" fillId="0" borderId="8" xfId="0" applyBorder="1" applyAlignment="1">
      <alignment vertical="center"/>
    </xf>
    <xf numFmtId="0" fontId="16" fillId="2" borderId="8" xfId="0" applyFont="1" applyFill="1" applyBorder="1" applyAlignment="1">
      <alignment horizontal="center" vertical="center"/>
    </xf>
    <xf numFmtId="0" fontId="37" fillId="2" borderId="8" xfId="0" applyFont="1" applyFill="1" applyBorder="1" applyAlignment="1">
      <alignment horizontal="left" vertical="top" wrapText="1"/>
    </xf>
    <xf numFmtId="168" fontId="16" fillId="0" borderId="8" xfId="1" applyNumberFormat="1" applyFont="1" applyFill="1" applyBorder="1" applyAlignment="1">
      <alignment horizontal="center" vertical="center"/>
    </xf>
    <xf numFmtId="0" fontId="16" fillId="0" borderId="8" xfId="0" applyFont="1" applyBorder="1" applyAlignment="1">
      <alignment horizontal="left" vertical="top" wrapText="1"/>
    </xf>
    <xf numFmtId="0" fontId="51" fillId="2" borderId="8" xfId="0" applyFont="1" applyFill="1" applyBorder="1" applyAlignment="1">
      <alignment vertical="top" wrapText="1"/>
    </xf>
    <xf numFmtId="0" fontId="37" fillId="0" borderId="8" xfId="0" applyFont="1" applyBorder="1" applyAlignment="1">
      <alignment horizontal="left" vertical="top" wrapText="1"/>
    </xf>
    <xf numFmtId="179" fontId="0" fillId="0" borderId="3" xfId="1" applyNumberFormat="1" applyFont="1" applyFill="1" applyBorder="1" applyAlignment="1">
      <alignment horizontal="center" vertical="center"/>
    </xf>
    <xf numFmtId="0" fontId="0" fillId="2" borderId="8" xfId="0" applyFill="1" applyBorder="1" applyAlignment="1">
      <alignment vertical="center"/>
    </xf>
    <xf numFmtId="0" fontId="24" fillId="0" borderId="8" xfId="0" applyFont="1" applyBorder="1" applyAlignment="1">
      <alignment vertical="center" wrapText="1"/>
    </xf>
    <xf numFmtId="0" fontId="24" fillId="0" borderId="8" xfId="0" applyFont="1" applyBorder="1" applyAlignment="1">
      <alignment vertical="top" wrapText="1"/>
    </xf>
    <xf numFmtId="0" fontId="52" fillId="0" borderId="8" xfId="0" applyFont="1" applyBorder="1" applyAlignment="1">
      <alignment horizontal="left" vertical="center" wrapText="1"/>
    </xf>
    <xf numFmtId="3" fontId="7" fillId="0" borderId="8" xfId="6" applyNumberFormat="1" applyFont="1" applyFill="1" applyBorder="1" applyAlignment="1">
      <alignment horizontal="right" vertical="center" wrapText="1"/>
    </xf>
    <xf numFmtId="0" fontId="53" fillId="0" borderId="8" xfId="0" applyFont="1" applyBorder="1" applyAlignment="1">
      <alignment horizontal="left" vertical="center" wrapText="1"/>
    </xf>
    <xf numFmtId="0" fontId="54" fillId="2" borderId="8" xfId="0" applyFont="1" applyFill="1" applyBorder="1" applyAlignment="1">
      <alignment horizontal="left" vertical="center" wrapText="1"/>
    </xf>
    <xf numFmtId="0" fontId="37" fillId="2" borderId="8" xfId="0" applyFont="1" applyFill="1" applyBorder="1" applyAlignment="1">
      <alignment horizontal="justify" vertical="center" wrapText="1"/>
    </xf>
    <xf numFmtId="0" fontId="2" fillId="2" borderId="8" xfId="0" applyFont="1" applyFill="1" applyBorder="1" applyAlignment="1">
      <alignment vertical="center"/>
    </xf>
    <xf numFmtId="0" fontId="55" fillId="2" borderId="8" xfId="0" applyFont="1" applyFill="1" applyBorder="1" applyAlignment="1">
      <alignment vertical="center" wrapText="1"/>
    </xf>
    <xf numFmtId="0" fontId="45" fillId="2" borderId="8" xfId="0" applyFont="1" applyFill="1" applyBorder="1" applyAlignment="1">
      <alignment horizontal="left" vertical="center" wrapText="1"/>
    </xf>
    <xf numFmtId="165" fontId="2" fillId="0" borderId="8" xfId="1" applyNumberFormat="1" applyFont="1" applyFill="1" applyBorder="1" applyAlignment="1">
      <alignment horizontal="right"/>
    </xf>
    <xf numFmtId="0" fontId="0" fillId="2" borderId="6" xfId="0" applyFill="1" applyBorder="1"/>
    <xf numFmtId="0" fontId="0" fillId="2" borderId="6" xfId="0" applyFill="1" applyBorder="1" applyAlignment="1">
      <alignment vertical="center"/>
    </xf>
    <xf numFmtId="0" fontId="24" fillId="2" borderId="6" xfId="0" applyFont="1" applyFill="1" applyBorder="1" applyAlignment="1">
      <alignment vertical="center" wrapText="1"/>
    </xf>
    <xf numFmtId="0" fontId="44" fillId="2" borderId="6" xfId="0" applyFont="1" applyFill="1" applyBorder="1" applyAlignment="1">
      <alignment horizontal="left" vertical="center" wrapText="1"/>
    </xf>
    <xf numFmtId="165" fontId="0" fillId="0" borderId="6" xfId="1" applyNumberFormat="1" applyFont="1" applyFill="1" applyBorder="1" applyAlignment="1">
      <alignment horizontal="right"/>
    </xf>
    <xf numFmtId="0" fontId="50" fillId="0" borderId="8" xfId="0" applyFont="1" applyBorder="1" applyAlignment="1">
      <alignment horizontal="center" vertical="center" wrapText="1"/>
    </xf>
    <xf numFmtId="168" fontId="50" fillId="0" borderId="8" xfId="1" applyNumberFormat="1" applyFont="1" applyFill="1" applyBorder="1" applyAlignment="1">
      <alignment horizontal="center" vertical="center"/>
    </xf>
    <xf numFmtId="0" fontId="16" fillId="2" borderId="8" xfId="0" applyFont="1" applyFill="1" applyBorder="1" applyAlignment="1">
      <alignment vertical="center"/>
    </xf>
    <xf numFmtId="0" fontId="2" fillId="2" borderId="5" xfId="0" applyFont="1" applyFill="1" applyBorder="1"/>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1" fillId="2" borderId="5" xfId="0" applyFont="1" applyFill="1" applyBorder="1" applyAlignment="1">
      <alignment horizontal="justify" vertical="center"/>
    </xf>
    <xf numFmtId="0" fontId="2" fillId="2" borderId="5" xfId="0" applyFont="1" applyFill="1" applyBorder="1" applyAlignment="1">
      <alignment horizontal="center" vertical="center"/>
    </xf>
    <xf numFmtId="3" fontId="57" fillId="15" borderId="35" xfId="0" applyNumberFormat="1" applyFont="1" applyFill="1" applyBorder="1" applyAlignment="1">
      <alignment horizontal="center" vertical="center" wrapText="1"/>
    </xf>
    <xf numFmtId="0" fontId="58" fillId="2" borderId="8" xfId="0" applyFont="1" applyFill="1" applyBorder="1" applyAlignment="1">
      <alignment horizontal="center" vertical="center"/>
    </xf>
    <xf numFmtId="9" fontId="59" fillId="2" borderId="8" xfId="0" applyNumberFormat="1" applyFont="1" applyFill="1" applyBorder="1" applyAlignment="1">
      <alignment horizontal="center" vertical="center" wrapText="1"/>
    </xf>
    <xf numFmtId="168" fontId="60" fillId="2" borderId="8" xfId="1" applyNumberFormat="1" applyFont="1" applyFill="1" applyBorder="1" applyAlignment="1">
      <alignment horizontal="right" vertical="center" wrapText="1"/>
    </xf>
    <xf numFmtId="168" fontId="59" fillId="0" borderId="8" xfId="1" applyNumberFormat="1" applyFont="1" applyFill="1" applyBorder="1" applyAlignment="1" applyProtection="1">
      <alignment horizontal="right" vertical="center" wrapText="1"/>
    </xf>
    <xf numFmtId="168" fontId="59" fillId="0" borderId="8" xfId="1" applyNumberFormat="1" applyFont="1" applyFill="1" applyBorder="1" applyAlignment="1">
      <alignment horizontal="right" vertical="center"/>
    </xf>
    <xf numFmtId="168" fontId="59" fillId="0" borderId="8" xfId="1" applyNumberFormat="1" applyFont="1" applyFill="1" applyBorder="1" applyAlignment="1">
      <alignment horizontal="right" vertical="center" wrapText="1"/>
    </xf>
    <xf numFmtId="0" fontId="1" fillId="2" borderId="8" xfId="0" applyFont="1" applyFill="1" applyBorder="1" applyAlignment="1">
      <alignment horizontal="center" vertical="center" wrapText="1"/>
    </xf>
    <xf numFmtId="43" fontId="38" fillId="2" borderId="27" xfId="1" applyFont="1" applyFill="1" applyBorder="1" applyAlignment="1">
      <alignment horizontal="right" vertical="center"/>
    </xf>
    <xf numFmtId="168" fontId="59" fillId="0" borderId="8" xfId="1" applyNumberFormat="1" applyFont="1" applyFill="1" applyBorder="1" applyAlignment="1" applyProtection="1">
      <alignment horizontal="right" vertical="center"/>
    </xf>
    <xf numFmtId="14" fontId="60" fillId="2" borderId="13" xfId="0" applyNumberFormat="1" applyFont="1" applyFill="1" applyBorder="1" applyAlignment="1">
      <alignment horizontal="center" vertical="center"/>
    </xf>
    <xf numFmtId="14" fontId="60" fillId="2" borderId="13" xfId="0" applyNumberFormat="1" applyFont="1" applyFill="1" applyBorder="1" applyAlignment="1">
      <alignment horizontal="center" vertical="center" wrapText="1"/>
    </xf>
    <xf numFmtId="9" fontId="59" fillId="2" borderId="8" xfId="3" applyFont="1" applyFill="1" applyBorder="1" applyAlignment="1">
      <alignment horizontal="center" vertical="center" wrapText="1"/>
    </xf>
    <xf numFmtId="180" fontId="38" fillId="2" borderId="8" xfId="1" applyNumberFormat="1" applyFont="1" applyFill="1" applyBorder="1" applyAlignment="1">
      <alignment horizontal="right" vertical="center"/>
    </xf>
    <xf numFmtId="0" fontId="59" fillId="2" borderId="8" xfId="0" applyFont="1" applyFill="1" applyBorder="1" applyAlignment="1">
      <alignment horizontal="center" vertical="center" wrapText="1"/>
    </xf>
    <xf numFmtId="168" fontId="59" fillId="0" borderId="9" xfId="1" applyNumberFormat="1" applyFont="1" applyFill="1" applyBorder="1" applyAlignment="1" applyProtection="1">
      <alignment horizontal="right" vertical="center"/>
    </xf>
    <xf numFmtId="168" fontId="60" fillId="0" borderId="0" xfId="1" applyNumberFormat="1" applyFont="1" applyFill="1"/>
    <xf numFmtId="168" fontId="60" fillId="0" borderId="8" xfId="1" applyNumberFormat="1" applyFont="1" applyFill="1" applyBorder="1" applyAlignment="1">
      <alignment vertical="center"/>
    </xf>
    <xf numFmtId="168" fontId="0" fillId="0" borderId="0" xfId="1" applyNumberFormat="1" applyFont="1" applyFill="1" applyAlignment="1">
      <alignment vertical="center"/>
    </xf>
    <xf numFmtId="177" fontId="61" fillId="2" borderId="8" xfId="0" applyNumberFormat="1" applyFont="1" applyFill="1" applyBorder="1" applyAlignment="1">
      <alignment horizontal="center" vertical="center" wrapText="1"/>
    </xf>
    <xf numFmtId="3" fontId="61" fillId="2" borderId="8" xfId="0" applyNumberFormat="1" applyFont="1" applyFill="1" applyBorder="1" applyAlignment="1">
      <alignment horizontal="center" vertical="center" wrapText="1"/>
    </xf>
    <xf numFmtId="3" fontId="61" fillId="0" borderId="8" xfId="0" applyNumberFormat="1" applyFont="1" applyBorder="1" applyAlignment="1">
      <alignment horizontal="center" vertical="center" wrapText="1"/>
    </xf>
    <xf numFmtId="177" fontId="2" fillId="2" borderId="8" xfId="0" applyNumberFormat="1" applyFont="1" applyFill="1" applyBorder="1" applyAlignment="1">
      <alignment horizontal="center" vertical="center" wrapText="1"/>
    </xf>
    <xf numFmtId="177" fontId="0" fillId="2" borderId="0" xfId="0" applyNumberForma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177" fontId="61" fillId="2" borderId="3" xfId="0" applyNumberFormat="1" applyFont="1" applyFill="1" applyBorder="1" applyAlignment="1">
      <alignment horizontal="center" vertical="center" wrapText="1"/>
    </xf>
    <xf numFmtId="3" fontId="61" fillId="2" borderId="4" xfId="0" applyNumberFormat="1" applyFont="1" applyFill="1" applyBorder="1" applyAlignment="1">
      <alignment horizontal="center" vertical="center" wrapText="1"/>
    </xf>
    <xf numFmtId="165" fontId="0" fillId="0" borderId="0" xfId="1" applyNumberFormat="1" applyFont="1" applyFill="1"/>
    <xf numFmtId="3" fontId="61" fillId="0" borderId="6" xfId="0" applyNumberFormat="1" applyFont="1" applyBorder="1" applyAlignment="1">
      <alignment horizontal="center" vertical="center" wrapText="1"/>
    </xf>
    <xf numFmtId="177" fontId="61" fillId="2" borderId="6"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11" fillId="2" borderId="8" xfId="0" applyFont="1" applyFill="1" applyBorder="1" applyAlignment="1">
      <alignment horizontal="justify" vertical="top" wrapText="1"/>
    </xf>
    <xf numFmtId="0" fontId="11" fillId="2" borderId="8" xfId="0" applyFont="1" applyFill="1" applyBorder="1" applyAlignment="1">
      <alignment vertical="center" wrapText="1"/>
    </xf>
    <xf numFmtId="177" fontId="11" fillId="2" borderId="8" xfId="0"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xf>
    <xf numFmtId="9" fontId="1" fillId="2" borderId="8"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justify" vertical="center" wrapText="1"/>
    </xf>
    <xf numFmtId="0" fontId="47" fillId="2" borderId="0" xfId="0" applyFont="1" applyFill="1" applyAlignment="1">
      <alignment horizontal="center"/>
    </xf>
    <xf numFmtId="0" fontId="62" fillId="2" borderId="8" xfId="0" applyFont="1" applyFill="1" applyBorder="1" applyAlignment="1">
      <alignment horizontal="center" vertical="center" wrapText="1"/>
    </xf>
    <xf numFmtId="0" fontId="17" fillId="2" borderId="5" xfId="0" applyFont="1" applyFill="1" applyBorder="1" applyAlignment="1">
      <alignment horizontal="center" vertical="center" wrapText="1"/>
    </xf>
    <xf numFmtId="3" fontId="18" fillId="2" borderId="8" xfId="12" applyNumberFormat="1" applyFont="1" applyFill="1" applyBorder="1" applyAlignment="1">
      <alignment horizontal="center" vertical="center" wrapText="1"/>
    </xf>
    <xf numFmtId="0" fontId="63" fillId="0" borderId="8" xfId="0" applyFont="1" applyBorder="1" applyAlignment="1">
      <alignment horizontal="left" vertical="center" wrapText="1"/>
    </xf>
    <xf numFmtId="0" fontId="24" fillId="2" borderId="5" xfId="0" applyFont="1" applyFill="1" applyBorder="1" applyAlignment="1">
      <alignment horizontal="left" vertical="center" wrapText="1"/>
    </xf>
    <xf numFmtId="166" fontId="1" fillId="0" borderId="8" xfId="1" applyNumberFormat="1" applyFont="1" applyFill="1" applyBorder="1" applyAlignment="1">
      <alignment horizontal="right" vertical="center"/>
    </xf>
    <xf numFmtId="0" fontId="63" fillId="0" borderId="8" xfId="0" applyFont="1" applyBorder="1" applyAlignment="1">
      <alignment vertical="center" wrapText="1"/>
    </xf>
    <xf numFmtId="49" fontId="51" fillId="2" borderId="5" xfId="25" applyFont="1" applyFill="1" applyBorder="1" applyAlignment="1" applyProtection="1">
      <alignment vertical="center" wrapText="1"/>
      <protection locked="0"/>
    </xf>
    <xf numFmtId="166" fontId="59" fillId="0" borderId="8" xfId="2" applyNumberFormat="1" applyFont="1" applyFill="1" applyBorder="1" applyAlignment="1">
      <alignment horizontal="right" vertical="center" wrapText="1"/>
    </xf>
    <xf numFmtId="0" fontId="51" fillId="2" borderId="5" xfId="0" applyFont="1" applyFill="1" applyBorder="1" applyAlignment="1" applyProtection="1">
      <alignment vertical="center" wrapText="1"/>
      <protection locked="0"/>
    </xf>
    <xf numFmtId="166" fontId="59" fillId="0" borderId="8" xfId="22" applyNumberFormat="1" applyFont="1" applyFill="1" applyBorder="1" applyAlignment="1">
      <alignment horizontal="right" vertical="center"/>
    </xf>
    <xf numFmtId="0" fontId="60" fillId="0" borderId="8" xfId="0" applyFont="1" applyBorder="1" applyAlignment="1">
      <alignment horizontal="left" vertical="center" wrapText="1"/>
    </xf>
    <xf numFmtId="166" fontId="38" fillId="0" borderId="8" xfId="22" applyNumberFormat="1" applyFont="1" applyFill="1" applyBorder="1" applyAlignment="1">
      <alignment horizontal="right" vertical="center"/>
    </xf>
    <xf numFmtId="0" fontId="64" fillId="0" borderId="13" xfId="0" applyFont="1" applyBorder="1" applyAlignment="1">
      <alignment horizontal="left" vertical="center" wrapText="1"/>
    </xf>
    <xf numFmtId="49" fontId="51" fillId="2" borderId="10" xfId="25" applyFont="1" applyFill="1" applyBorder="1" applyAlignment="1" applyProtection="1">
      <alignment horizontal="left" vertical="top" wrapText="1"/>
      <protection locked="0"/>
    </xf>
    <xf numFmtId="166" fontId="16" fillId="0" borderId="8" xfId="0" applyNumberFormat="1" applyFont="1" applyBorder="1" applyAlignment="1">
      <alignment horizontal="center" vertical="center"/>
    </xf>
    <xf numFmtId="0" fontId="63" fillId="0" borderId="0" xfId="0" applyFont="1" applyAlignment="1">
      <alignment horizontal="left" vertical="center" wrapText="1"/>
    </xf>
    <xf numFmtId="0" fontId="65" fillId="2" borderId="8" xfId="0" applyFont="1" applyFill="1" applyBorder="1" applyAlignment="1" applyProtection="1">
      <alignment vertical="top" wrapText="1"/>
      <protection locked="0"/>
    </xf>
    <xf numFmtId="166" fontId="16" fillId="0" borderId="8" xfId="0" applyNumberFormat="1" applyFont="1" applyBorder="1" applyAlignment="1">
      <alignment vertical="center"/>
    </xf>
    <xf numFmtId="166" fontId="0" fillId="0" borderId="8" xfId="0" applyNumberFormat="1" applyBorder="1"/>
    <xf numFmtId="0" fontId="2" fillId="0" borderId="0" xfId="0" applyFont="1"/>
    <xf numFmtId="0" fontId="0" fillId="2" borderId="0" xfId="0" applyFill="1" applyAlignment="1">
      <alignment horizontal="center"/>
    </xf>
    <xf numFmtId="0" fontId="53" fillId="2" borderId="0" xfId="0" applyFont="1" applyFill="1" applyAlignment="1">
      <alignment vertical="center" wrapText="1"/>
    </xf>
    <xf numFmtId="0" fontId="0" fillId="2" borderId="0" xfId="0" applyFill="1" applyAlignment="1">
      <alignment vertical="center" wrapText="1"/>
    </xf>
    <xf numFmtId="0" fontId="53" fillId="0" borderId="8" xfId="0" applyFont="1" applyBorder="1" applyAlignment="1">
      <alignment vertical="center" wrapText="1"/>
    </xf>
    <xf numFmtId="0" fontId="66" fillId="2" borderId="8" xfId="0" applyFont="1" applyFill="1" applyBorder="1" applyAlignment="1">
      <alignment vertical="center" wrapText="1"/>
    </xf>
    <xf numFmtId="177" fontId="1" fillId="0" borderId="8" xfId="1" applyNumberFormat="1" applyFont="1" applyFill="1" applyBorder="1" applyAlignment="1">
      <alignment vertical="center"/>
    </xf>
    <xf numFmtId="165" fontId="1" fillId="0" borderId="8" xfId="1" applyNumberFormat="1" applyFont="1" applyFill="1" applyBorder="1" applyAlignment="1">
      <alignment horizontal="right" vertical="center"/>
    </xf>
    <xf numFmtId="0" fontId="67" fillId="0" borderId="8" xfId="0" applyFont="1" applyBorder="1" applyAlignment="1">
      <alignment horizontal="left" vertical="center" wrapText="1"/>
    </xf>
    <xf numFmtId="0" fontId="65" fillId="2" borderId="8" xfId="0" applyFont="1" applyFill="1" applyBorder="1" applyAlignment="1" applyProtection="1">
      <alignment vertical="center" wrapText="1"/>
      <protection locked="0"/>
    </xf>
    <xf numFmtId="177" fontId="0" fillId="0" borderId="8" xfId="0" applyNumberFormat="1" applyBorder="1"/>
    <xf numFmtId="0" fontId="0" fillId="2" borderId="0" xfId="0" applyFill="1" applyAlignment="1">
      <alignment vertical="center"/>
    </xf>
    <xf numFmtId="0" fontId="2" fillId="2" borderId="0" xfId="0" applyFont="1" applyFill="1" applyAlignment="1">
      <alignment vertical="center"/>
    </xf>
    <xf numFmtId="177" fontId="0" fillId="0" borderId="8" xfId="0" applyNumberFormat="1" applyBorder="1" applyAlignment="1">
      <alignment vertical="center"/>
    </xf>
    <xf numFmtId="0" fontId="59" fillId="2" borderId="13" xfId="0" applyFont="1" applyFill="1" applyBorder="1" applyAlignment="1" applyProtection="1">
      <alignment horizontal="left" vertical="center" wrapText="1"/>
      <protection locked="0"/>
    </xf>
    <xf numFmtId="0" fontId="24" fillId="0" borderId="0" xfId="0" applyFont="1" applyAlignment="1">
      <alignment horizontal="left" vertical="center" wrapText="1"/>
    </xf>
    <xf numFmtId="0" fontId="14" fillId="2" borderId="8" xfId="5" applyFont="1" applyFill="1" applyBorder="1" applyAlignment="1">
      <alignment horizontal="left" wrapText="1"/>
    </xf>
    <xf numFmtId="165" fontId="0" fillId="0" borderId="8" xfId="0" applyNumberFormat="1" applyBorder="1" applyAlignment="1">
      <alignment vertical="center"/>
    </xf>
    <xf numFmtId="0" fontId="0" fillId="0" borderId="8" xfId="0" applyBorder="1"/>
    <xf numFmtId="0" fontId="53" fillId="2" borderId="8" xfId="0" applyFont="1" applyFill="1" applyBorder="1" applyAlignment="1">
      <alignment vertical="center" wrapText="1"/>
    </xf>
    <xf numFmtId="166" fontId="37" fillId="0" borderId="8" xfId="0" applyNumberFormat="1" applyFont="1" applyBorder="1" applyAlignment="1">
      <alignment horizontal="right" vertical="center" wrapText="1"/>
    </xf>
    <xf numFmtId="0" fontId="0" fillId="2" borderId="3" xfId="0" applyFill="1" applyBorder="1" applyAlignment="1">
      <alignment vertical="center"/>
    </xf>
    <xf numFmtId="0" fontId="53" fillId="2" borderId="3" xfId="0" applyFont="1" applyFill="1" applyBorder="1" applyAlignment="1">
      <alignment vertical="center" wrapText="1"/>
    </xf>
    <xf numFmtId="0" fontId="24" fillId="0" borderId="3" xfId="0" applyFont="1" applyBorder="1" applyAlignment="1">
      <alignment horizontal="left" vertical="center" wrapText="1"/>
    </xf>
    <xf numFmtId="166" fontId="37" fillId="2" borderId="3" xfId="0" applyNumberFormat="1" applyFont="1" applyFill="1" applyBorder="1" applyAlignment="1">
      <alignment horizontal="right" vertical="center" wrapText="1"/>
    </xf>
    <xf numFmtId="0" fontId="0" fillId="0" borderId="1" xfId="0" applyBorder="1" applyAlignment="1">
      <alignment vertical="center"/>
    </xf>
    <xf numFmtId="0" fontId="53" fillId="0" borderId="1" xfId="0" applyFont="1" applyBorder="1" applyAlignment="1">
      <alignment vertical="center" wrapText="1"/>
    </xf>
    <xf numFmtId="166" fontId="37" fillId="0" borderId="1" xfId="0" applyNumberFormat="1" applyFont="1" applyBorder="1" applyAlignment="1">
      <alignment horizontal="right" vertical="center" wrapText="1"/>
    </xf>
    <xf numFmtId="0" fontId="37" fillId="0" borderId="8" xfId="0" applyFont="1" applyBorder="1" applyAlignment="1">
      <alignment vertical="center" wrapText="1"/>
    </xf>
    <xf numFmtId="166" fontId="37" fillId="2" borderId="8" xfId="0" applyNumberFormat="1" applyFont="1" applyFill="1" applyBorder="1" applyAlignment="1">
      <alignment horizontal="right" vertical="center" wrapText="1"/>
    </xf>
    <xf numFmtId="177" fontId="0" fillId="2" borderId="8" xfId="0" applyNumberFormat="1" applyFill="1" applyBorder="1"/>
    <xf numFmtId="0" fontId="5" fillId="0" borderId="0" xfId="4" applyFont="1" applyAlignment="1">
      <alignment horizontal="center"/>
    </xf>
    <xf numFmtId="43" fontId="5" fillId="0" borderId="0" xfId="1" applyFont="1" applyAlignment="1">
      <alignment horizontal="center"/>
    </xf>
    <xf numFmtId="0" fontId="6" fillId="2" borderId="0" xfId="0" applyFont="1" applyFill="1" applyAlignment="1">
      <alignment horizontal="center"/>
    </xf>
    <xf numFmtId="43" fontId="6" fillId="2" borderId="0" xfId="1" applyFont="1" applyFill="1" applyAlignment="1">
      <alignment horizontal="center"/>
    </xf>
    <xf numFmtId="0" fontId="6" fillId="2" borderId="0" xfId="0" applyFont="1" applyFill="1"/>
    <xf numFmtId="43" fontId="6" fillId="2" borderId="0" xfId="1" applyFont="1" applyFill="1"/>
    <xf numFmtId="0" fontId="6" fillId="2" borderId="0" xfId="0" applyFont="1" applyFill="1" applyAlignment="1">
      <alignment horizontal="left" vertical="center" wrapText="1"/>
    </xf>
    <xf numFmtId="43" fontId="6" fillId="2" borderId="0" xfId="1"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43" fontId="6" fillId="2" borderId="0" xfId="1" applyFont="1" applyFill="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vertical="center" wrapText="1"/>
    </xf>
    <xf numFmtId="37" fontId="16" fillId="2" borderId="0" xfId="0" applyNumberFormat="1" applyFont="1" applyFill="1" applyAlignment="1">
      <alignment horizontal="center" vertical="center" wrapText="1"/>
    </xf>
    <xf numFmtId="43" fontId="16" fillId="2" borderId="0" xfId="1" applyFont="1" applyFill="1" applyAlignment="1">
      <alignment horizontal="center" vertical="center" wrapText="1"/>
    </xf>
    <xf numFmtId="0" fontId="7" fillId="2" borderId="0" xfId="0" applyFont="1" applyFill="1" applyAlignment="1">
      <alignment horizontal="left" vertical="center" wrapText="1"/>
    </xf>
    <xf numFmtId="168" fontId="6" fillId="2" borderId="1" xfId="23"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181" fontId="7" fillId="2" borderId="8" xfId="21" applyNumberFormat="1" applyFont="1" applyFill="1" applyBorder="1" applyAlignment="1" applyProtection="1">
      <alignment horizontal="right" vertical="center"/>
    </xf>
    <xf numFmtId="43" fontId="7" fillId="2" borderId="0" xfId="1" applyFont="1" applyFill="1" applyBorder="1" applyAlignment="1" applyProtection="1">
      <alignment horizontal="right" vertical="center"/>
    </xf>
    <xf numFmtId="3" fontId="7" fillId="2" borderId="8" xfId="2" applyNumberFormat="1" applyFont="1" applyFill="1" applyBorder="1" applyAlignment="1">
      <alignment horizontal="center" vertical="center"/>
    </xf>
    <xf numFmtId="166" fontId="7" fillId="2" borderId="8" xfId="2" applyNumberFormat="1" applyFont="1" applyFill="1" applyBorder="1" applyAlignment="1">
      <alignment horizontal="center" vertical="center"/>
    </xf>
    <xf numFmtId="181" fontId="6" fillId="2" borderId="8" xfId="12" applyNumberFormat="1" applyFont="1" applyFill="1" applyBorder="1" applyAlignment="1">
      <alignment horizontal="center" vertical="center"/>
    </xf>
    <xf numFmtId="181" fontId="6" fillId="2" borderId="0" xfId="12" applyNumberFormat="1" applyFont="1" applyFill="1" applyBorder="1" applyAlignment="1">
      <alignment horizontal="center" vertical="center"/>
    </xf>
    <xf numFmtId="43" fontId="6" fillId="2" borderId="0" xfId="1" applyFont="1" applyFill="1" applyBorder="1" applyAlignment="1">
      <alignment horizontal="center" vertical="center"/>
    </xf>
    <xf numFmtId="168" fontId="6" fillId="0" borderId="8" xfId="0" applyNumberFormat="1" applyFont="1" applyBorder="1" applyAlignment="1">
      <alignment horizontal="center" vertical="center"/>
    </xf>
    <xf numFmtId="2" fontId="2" fillId="2" borderId="8" xfId="0" applyNumberFormat="1" applyFont="1" applyFill="1" applyBorder="1" applyAlignment="1">
      <alignment vertical="center"/>
    </xf>
    <xf numFmtId="43" fontId="2" fillId="2" borderId="8" xfId="1" applyFont="1" applyFill="1" applyBorder="1" applyAlignment="1">
      <alignment vertical="center"/>
    </xf>
    <xf numFmtId="2" fontId="2" fillId="2" borderId="5" xfId="0" applyNumberFormat="1" applyFont="1" applyFill="1" applyBorder="1" applyAlignment="1">
      <alignment vertical="center"/>
    </xf>
    <xf numFmtId="0" fontId="12" fillId="2" borderId="0" xfId="0" applyFont="1" applyFill="1" applyAlignment="1">
      <alignment horizontal="left" vertical="center" wrapText="1"/>
    </xf>
    <xf numFmtId="43" fontId="12" fillId="2" borderId="0" xfId="1" applyFont="1" applyFill="1" applyAlignment="1">
      <alignment horizontal="left" vertical="center" wrapText="1"/>
    </xf>
    <xf numFmtId="0" fontId="12" fillId="2" borderId="0" xfId="0" applyFont="1" applyFill="1" applyAlignment="1">
      <alignment vertical="center" wrapText="1"/>
    </xf>
    <xf numFmtId="43" fontId="0" fillId="0" borderId="0" xfId="1" applyFont="1"/>
    <xf numFmtId="0" fontId="47" fillId="0" borderId="0" xfId="0" applyFont="1" applyAlignment="1">
      <alignment horizontal="center"/>
    </xf>
    <xf numFmtId="0" fontId="47" fillId="0" borderId="8" xfId="0" applyFont="1" applyBorder="1" applyAlignment="1">
      <alignment horizontal="center"/>
    </xf>
    <xf numFmtId="168" fontId="0" fillId="2" borderId="8" xfId="1" applyNumberFormat="1" applyFont="1" applyFill="1" applyBorder="1" applyAlignment="1">
      <alignment vertical="center"/>
    </xf>
    <xf numFmtId="0" fontId="24" fillId="2" borderId="8" xfId="0" applyFont="1" applyFill="1" applyBorder="1" applyAlignment="1">
      <alignment horizontal="left" vertical="top" wrapText="1"/>
    </xf>
    <xf numFmtId="165" fontId="0" fillId="2" borderId="8" xfId="1" applyNumberFormat="1" applyFont="1" applyFill="1" applyBorder="1" applyAlignment="1">
      <alignment vertical="center"/>
    </xf>
    <xf numFmtId="0" fontId="47" fillId="2" borderId="10" xfId="0" applyFont="1" applyFill="1" applyBorder="1"/>
    <xf numFmtId="0" fontId="47" fillId="2" borderId="8" xfId="0" applyFont="1" applyFill="1" applyBorder="1"/>
    <xf numFmtId="0" fontId="47" fillId="2" borderId="6" xfId="0" applyFont="1" applyFill="1" applyBorder="1"/>
    <xf numFmtId="165" fontId="47" fillId="2" borderId="8" xfId="0" applyNumberFormat="1" applyFont="1" applyFill="1" applyBorder="1"/>
    <xf numFmtId="0" fontId="47" fillId="2" borderId="0" xfId="0" applyFont="1" applyFill="1"/>
    <xf numFmtId="165" fontId="0" fillId="0" borderId="0" xfId="0" applyNumberFormat="1"/>
    <xf numFmtId="0" fontId="4" fillId="0" borderId="0" xfId="4" applyFont="1"/>
    <xf numFmtId="3" fontId="0" fillId="0" borderId="0" xfId="0" applyNumberFormat="1"/>
    <xf numFmtId="1" fontId="0" fillId="0" borderId="0" xfId="0" applyNumberFormat="1"/>
    <xf numFmtId="171" fontId="16" fillId="0" borderId="0" xfId="2" applyNumberFormat="1" applyFont="1"/>
    <xf numFmtId="171" fontId="16" fillId="2" borderId="8" xfId="2" applyNumberFormat="1" applyFont="1" applyFill="1" applyBorder="1" applyAlignment="1">
      <alignment horizontal="right" vertical="center"/>
    </xf>
    <xf numFmtId="171" fontId="16" fillId="0" borderId="0" xfId="2" applyNumberFormat="1" applyFont="1" applyAlignment="1" applyProtection="1">
      <alignment horizontal="right" vertical="center"/>
      <protection locked="0"/>
    </xf>
    <xf numFmtId="174" fontId="16" fillId="0" borderId="0" xfId="26" applyNumberFormat="1" applyFont="1" applyAlignment="1">
      <alignment vertical="center"/>
    </xf>
    <xf numFmtId="174" fontId="16" fillId="0" borderId="0" xfId="27" applyNumberFormat="1" applyFont="1" applyAlignment="1">
      <alignment vertical="center"/>
    </xf>
    <xf numFmtId="174" fontId="16" fillId="0" borderId="0" xfId="28" applyNumberFormat="1" applyFont="1" applyAlignment="1">
      <alignment vertical="center"/>
    </xf>
    <xf numFmtId="0" fontId="2" fillId="2" borderId="7" xfId="0" applyFont="1" applyFill="1" applyBorder="1" applyAlignment="1">
      <alignment horizontal="center" vertical="center"/>
    </xf>
    <xf numFmtId="174" fontId="0" fillId="0" borderId="8" xfId="29" applyNumberFormat="1" applyFont="1" applyBorder="1"/>
    <xf numFmtId="174" fontId="0" fillId="0" borderId="0" xfId="30" applyNumberFormat="1" applyFont="1"/>
    <xf numFmtId="168" fontId="59" fillId="0" borderId="37" xfId="1" applyNumberFormat="1" applyFont="1" applyFill="1" applyBorder="1" applyAlignment="1">
      <alignment horizontal="right" vertical="top"/>
    </xf>
    <xf numFmtId="171" fontId="29" fillId="0" borderId="0" xfId="2" applyNumberFormat="1" applyFont="1" applyAlignment="1" applyProtection="1">
      <alignment horizontal="right" vertical="center"/>
      <protection locked="0"/>
    </xf>
    <xf numFmtId="174" fontId="0" fillId="0" borderId="0" xfId="31" applyNumberFormat="1" applyFont="1"/>
    <xf numFmtId="174" fontId="0" fillId="0" borderId="0" xfId="32" applyNumberFormat="1" applyFont="1"/>
    <xf numFmtId="183" fontId="59" fillId="0" borderId="36" xfId="33" applyNumberFormat="1" applyFont="1" applyBorder="1" applyAlignment="1">
      <alignment horizontal="left" vertical="top" wrapText="1"/>
    </xf>
    <xf numFmtId="183" fontId="59" fillId="0" borderId="0" xfId="33" applyNumberFormat="1" applyFont="1" applyAlignment="1">
      <alignment horizontal="left" vertical="top" wrapText="1"/>
    </xf>
    <xf numFmtId="183" fontId="59" fillId="0" borderId="36" xfId="0" applyNumberFormat="1" applyFont="1" applyBorder="1" applyAlignment="1">
      <alignment vertical="top"/>
    </xf>
    <xf numFmtId="185" fontId="59" fillId="0" borderId="8" xfId="34" applyNumberFormat="1" applyFont="1" applyFill="1" applyBorder="1" applyAlignment="1">
      <alignment horizontal="center" vertical="center"/>
    </xf>
    <xf numFmtId="0" fontId="6" fillId="2" borderId="2" xfId="0" applyFont="1" applyFill="1" applyBorder="1" applyAlignment="1">
      <alignment horizontal="center" vertical="center" wrapText="1"/>
    </xf>
    <xf numFmtId="166" fontId="7" fillId="2" borderId="2" xfId="2" applyNumberFormat="1" applyFont="1" applyFill="1" applyBorder="1" applyAlignment="1">
      <alignment horizontal="center" vertical="center" wrapText="1"/>
    </xf>
    <xf numFmtId="183" fontId="26" fillId="16" borderId="0" xfId="0" applyNumberFormat="1" applyFont="1" applyFill="1" applyAlignment="1">
      <alignment vertical="center" wrapText="1"/>
    </xf>
    <xf numFmtId="166" fontId="7" fillId="2" borderId="5" xfId="2" applyNumberFormat="1" applyFont="1" applyFill="1" applyBorder="1" applyAlignment="1">
      <alignment horizontal="center" vertical="center" wrapText="1"/>
    </xf>
    <xf numFmtId="166" fontId="7" fillId="2" borderId="5" xfId="2" applyNumberFormat="1" applyFont="1" applyFill="1" applyBorder="1" applyAlignment="1">
      <alignment horizontal="center" vertical="center"/>
    </xf>
    <xf numFmtId="181" fontId="6" fillId="2" borderId="5" xfId="12" applyNumberFormat="1" applyFont="1" applyFill="1" applyBorder="1" applyAlignment="1">
      <alignment horizontal="center" vertical="center"/>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3" fillId="2" borderId="8" xfId="0" applyFont="1" applyFill="1" applyBorder="1" applyAlignment="1">
      <alignment horizontal="justify"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6" fillId="0" borderId="8" xfId="0" applyNumberFormat="1" applyFont="1" applyBorder="1" applyAlignment="1">
      <alignment horizontal="left" vertical="center"/>
    </xf>
    <xf numFmtId="1" fontId="6" fillId="0" borderId="5" xfId="0" applyNumberFormat="1" applyFont="1" applyBorder="1" applyAlignment="1">
      <alignment horizontal="left" vertical="center"/>
    </xf>
    <xf numFmtId="1" fontId="6" fillId="0" borderId="6" xfId="0" applyNumberFormat="1" applyFont="1" applyBorder="1" applyAlignment="1">
      <alignment horizontal="left" vertical="center"/>
    </xf>
    <xf numFmtId="1" fontId="6" fillId="0" borderId="7" xfId="0" applyNumberFormat="1" applyFont="1" applyBorder="1" applyAlignment="1">
      <alignment horizontal="left" vertical="center"/>
    </xf>
    <xf numFmtId="1" fontId="6" fillId="0" borderId="2"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4" xfId="0" applyNumberFormat="1" applyFont="1" applyBorder="1" applyAlignment="1">
      <alignment horizontal="left" vertical="center"/>
    </xf>
    <xf numFmtId="1" fontId="6" fillId="0" borderId="16" xfId="0" applyNumberFormat="1" applyFont="1" applyBorder="1" applyAlignment="1">
      <alignment horizontal="left" vertical="center"/>
    </xf>
    <xf numFmtId="1" fontId="6" fillId="0" borderId="0" xfId="0" applyNumberFormat="1" applyFont="1" applyAlignment="1">
      <alignment horizontal="left" vertical="center"/>
    </xf>
    <xf numFmtId="1" fontId="6" fillId="0" borderId="15" xfId="0" applyNumberFormat="1" applyFont="1" applyBorder="1" applyAlignment="1">
      <alignment horizontal="left" vertical="center"/>
    </xf>
    <xf numFmtId="1" fontId="6" fillId="0" borderId="10" xfId="0" applyNumberFormat="1" applyFont="1" applyBorder="1" applyAlignment="1">
      <alignment horizontal="left" vertical="center"/>
    </xf>
    <xf numFmtId="1" fontId="6" fillId="0" borderId="11" xfId="0" applyNumberFormat="1" applyFont="1" applyBorder="1" applyAlignment="1">
      <alignment horizontal="left" vertical="center"/>
    </xf>
    <xf numFmtId="1" fontId="6" fillId="0" borderId="12" xfId="0" applyNumberFormat="1" applyFont="1" applyBorder="1" applyAlignment="1">
      <alignment horizontal="lef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2" fontId="6" fillId="0" borderId="1" xfId="5" applyNumberFormat="1" applyFont="1" applyBorder="1" applyAlignment="1">
      <alignment horizontal="center" vertical="center"/>
    </xf>
    <xf numFmtId="2" fontId="6" fillId="0" borderId="13" xfId="5" applyNumberFormat="1"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2" fontId="6" fillId="0" borderId="5" xfId="0" applyNumberFormat="1" applyFont="1" applyBorder="1" applyAlignment="1">
      <alignment horizontal="left" vertical="center"/>
    </xf>
    <xf numFmtId="2" fontId="6" fillId="0" borderId="6" xfId="0" applyNumberFormat="1" applyFont="1" applyBorder="1" applyAlignment="1">
      <alignment horizontal="left" vertical="center"/>
    </xf>
    <xf numFmtId="2" fontId="6" fillId="0" borderId="7" xfId="0" applyNumberFormat="1" applyFont="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0" fillId="8" borderId="8" xfId="0" applyFill="1" applyBorder="1" applyAlignment="1">
      <alignment horizontal="justify" vertical="center" wrapText="1"/>
    </xf>
    <xf numFmtId="0" fontId="0" fillId="8" borderId="1" xfId="0" applyFill="1" applyBorder="1" applyAlignment="1">
      <alignment horizontal="center" vertical="center" wrapText="1"/>
    </xf>
    <xf numFmtId="0" fontId="0" fillId="8" borderId="13" xfId="0" applyFill="1" applyBorder="1" applyAlignment="1">
      <alignment horizontal="center" vertical="center" wrapText="1"/>
    </xf>
    <xf numFmtId="167" fontId="0" fillId="0" borderId="1" xfId="5" applyNumberFormat="1" applyFont="1" applyBorder="1" applyAlignment="1">
      <alignment horizontal="center" vertical="center" wrapText="1"/>
    </xf>
    <xf numFmtId="167" fontId="0" fillId="0" borderId="13" xfId="5" applyNumberFormat="1" applyFont="1" applyBorder="1" applyAlignment="1">
      <alignment horizontal="center" vertical="center" wrapText="1"/>
    </xf>
    <xf numFmtId="9" fontId="6" fillId="0" borderId="1" xfId="3" applyFont="1" applyFill="1" applyBorder="1" applyAlignment="1">
      <alignment horizontal="center" vertical="center"/>
    </xf>
    <xf numFmtId="9" fontId="6" fillId="0" borderId="13" xfId="3" applyFont="1" applyFill="1" applyBorder="1" applyAlignment="1">
      <alignment horizontal="center" vertical="center"/>
    </xf>
    <xf numFmtId="0" fontId="0" fillId="7" borderId="1" xfId="0" applyFill="1" applyBorder="1" applyAlignment="1">
      <alignment horizontal="left" vertical="top" wrapText="1"/>
    </xf>
    <xf numFmtId="0" fontId="0" fillId="7" borderId="13" xfId="0" applyFill="1" applyBorder="1" applyAlignment="1">
      <alignment horizontal="left" vertical="top" wrapText="1"/>
    </xf>
    <xf numFmtId="0" fontId="0" fillId="7" borderId="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 xfId="0" applyFill="1" applyBorder="1" applyAlignment="1">
      <alignment vertical="top" wrapText="1"/>
    </xf>
    <xf numFmtId="0" fontId="0" fillId="7" borderId="13" xfId="0" applyFill="1" applyBorder="1" applyAlignment="1">
      <alignment vertical="top" wrapText="1"/>
    </xf>
    <xf numFmtId="0" fontId="11" fillId="8" borderId="8" xfId="0" applyFont="1" applyFill="1" applyBorder="1" applyAlignment="1">
      <alignment horizontal="justify" vertical="center" wrapText="1"/>
    </xf>
    <xf numFmtId="0" fontId="11" fillId="7" borderId="8" xfId="0" applyFont="1" applyFill="1" applyBorder="1" applyAlignment="1">
      <alignment horizontal="justify" vertical="center" wrapText="1"/>
    </xf>
    <xf numFmtId="0" fontId="11" fillId="8" borderId="14" xfId="0" applyFont="1" applyFill="1" applyBorder="1" applyAlignment="1">
      <alignment horizontal="justify" vertical="center"/>
    </xf>
    <xf numFmtId="0" fontId="0" fillId="7" borderId="1" xfId="0" applyFill="1" applyBorder="1" applyAlignment="1">
      <alignment horizontal="justify" vertical="center" wrapText="1"/>
    </xf>
    <xf numFmtId="0" fontId="0" fillId="7" borderId="13" xfId="0" applyFill="1" applyBorder="1" applyAlignment="1">
      <alignment horizontal="justify" vertical="center" wrapText="1"/>
    </xf>
    <xf numFmtId="0" fontId="11" fillId="7" borderId="14" xfId="0" applyFont="1" applyFill="1" applyBorder="1" applyAlignment="1">
      <alignment horizontal="justify" vertical="center"/>
    </xf>
    <xf numFmtId="0" fontId="11" fillId="7"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4"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 xfId="0" applyFont="1" applyFill="1" applyBorder="1" applyAlignment="1">
      <alignment horizontal="justify" vertical="center" wrapText="1"/>
    </xf>
    <xf numFmtId="0" fontId="7" fillId="8" borderId="13" xfId="0" applyFont="1" applyFill="1" applyBorder="1" applyAlignment="1">
      <alignment horizontal="justify" vertical="center" wrapText="1"/>
    </xf>
    <xf numFmtId="0" fontId="7" fillId="8" borderId="8" xfId="0" applyFont="1" applyFill="1" applyBorder="1" applyAlignment="1">
      <alignment horizontal="justify" vertical="center" wrapText="1"/>
    </xf>
    <xf numFmtId="0" fontId="11" fillId="8" borderId="8"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0" fillId="7" borderId="8" xfId="0" applyFill="1" applyBorder="1" applyAlignment="1">
      <alignment horizontal="justify" vertical="center" wrapText="1"/>
    </xf>
    <xf numFmtId="0" fontId="0" fillId="7" borderId="8" xfId="0" applyFill="1" applyBorder="1" applyAlignment="1">
      <alignment horizontal="center" vertical="center" wrapText="1"/>
    </xf>
    <xf numFmtId="0" fontId="0" fillId="8" borderId="8" xfId="0"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13" xfId="0" applyFill="1" applyBorder="1" applyAlignment="1">
      <alignment horizontal="left" vertical="center" wrapText="1"/>
    </xf>
    <xf numFmtId="0" fontId="0" fillId="7" borderId="1" xfId="0" applyFill="1" applyBorder="1" applyAlignment="1">
      <alignment horizontal="left" vertical="center" wrapText="1"/>
    </xf>
    <xf numFmtId="0" fontId="0" fillId="7" borderId="13" xfId="0" applyFill="1" applyBorder="1" applyAlignment="1">
      <alignment horizontal="left" vertical="center" wrapText="1"/>
    </xf>
    <xf numFmtId="0" fontId="0" fillId="5" borderId="8" xfId="0" applyFill="1" applyBorder="1" applyAlignment="1">
      <alignment horizontal="justify" vertical="center" wrapText="1"/>
    </xf>
    <xf numFmtId="0" fontId="0" fillId="5" borderId="8" xfId="0" applyFill="1" applyBorder="1" applyAlignment="1">
      <alignment horizontal="center" vertical="center" wrapText="1"/>
    </xf>
    <xf numFmtId="9" fontId="6" fillId="5" borderId="1" xfId="3" applyFont="1" applyFill="1" applyBorder="1" applyAlignment="1">
      <alignment horizontal="center" vertical="center"/>
    </xf>
    <xf numFmtId="9" fontId="6" fillId="5" borderId="13" xfId="3" applyFont="1" applyFill="1" applyBorder="1" applyAlignment="1">
      <alignment horizontal="center" vertical="center"/>
    </xf>
    <xf numFmtId="2" fontId="6" fillId="5" borderId="1" xfId="5" applyNumberFormat="1" applyFont="1" applyFill="1" applyBorder="1" applyAlignment="1">
      <alignment horizontal="center" vertical="center"/>
    </xf>
    <xf numFmtId="2" fontId="6" fillId="5" borderId="13" xfId="5" applyNumberFormat="1"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1" fillId="7" borderId="14" xfId="0" applyFont="1" applyFill="1" applyBorder="1" applyAlignment="1">
      <alignment horizontal="justify" vertical="center" wrapText="1"/>
    </xf>
    <xf numFmtId="0" fontId="7" fillId="7"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left" vertical="center" wrapText="1"/>
    </xf>
    <xf numFmtId="0" fontId="7" fillId="8" borderId="12"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7" fillId="7" borderId="1" xfId="0" applyFont="1" applyFill="1" applyBorder="1" applyAlignment="1">
      <alignment horizontal="justify" vertical="center" wrapText="1"/>
    </xf>
    <xf numFmtId="0" fontId="7" fillId="7" borderId="13" xfId="0" applyFont="1" applyFill="1" applyBorder="1" applyAlignment="1">
      <alignment horizontal="justify" vertical="center" wrapText="1"/>
    </xf>
    <xf numFmtId="0" fontId="0" fillId="8" borderId="8" xfId="0" applyFill="1" applyBorder="1" applyAlignment="1">
      <alignment horizontal="left" vertical="center" wrapText="1"/>
    </xf>
    <xf numFmtId="0" fontId="0" fillId="7" borderId="8" xfId="0" applyFill="1" applyBorder="1" applyAlignment="1">
      <alignment horizontal="justify" vertical="top" wrapText="1"/>
    </xf>
    <xf numFmtId="0" fontId="0" fillId="7" borderId="8" xfId="0" applyFill="1" applyBorder="1" applyAlignment="1">
      <alignment horizontal="left" vertical="center" wrapText="1"/>
    </xf>
    <xf numFmtId="0" fontId="7" fillId="7" borderId="1" xfId="0" applyFont="1" applyFill="1" applyBorder="1" applyAlignment="1">
      <alignment horizontal="center" vertical="top" wrapText="1"/>
    </xf>
    <xf numFmtId="0" fontId="7" fillId="7" borderId="13" xfId="0" applyFont="1" applyFill="1" applyBorder="1" applyAlignment="1">
      <alignment horizontal="center" vertical="top" wrapText="1"/>
    </xf>
    <xf numFmtId="0" fontId="6" fillId="0" borderId="8" xfId="5" applyFont="1" applyBorder="1" applyAlignment="1">
      <alignment horizontal="center" vertical="center" wrapText="1"/>
    </xf>
    <xf numFmtId="0" fontId="9" fillId="0" borderId="8" xfId="5" applyFont="1" applyBorder="1" applyAlignment="1">
      <alignment horizontal="center" vertical="center" wrapText="1"/>
    </xf>
    <xf numFmtId="1" fontId="6" fillId="0" borderId="1" xfId="5" applyNumberFormat="1" applyFont="1" applyBorder="1" applyAlignment="1">
      <alignment horizontal="center" vertical="center" wrapText="1"/>
    </xf>
    <xf numFmtId="1" fontId="6" fillId="0" borderId="9" xfId="5" applyNumberFormat="1" applyFont="1" applyBorder="1" applyAlignment="1">
      <alignment horizontal="center" vertical="center" wrapText="1"/>
    </xf>
    <xf numFmtId="1" fontId="6" fillId="0" borderId="13" xfId="5" applyNumberFormat="1" applyFont="1" applyBorder="1" applyAlignment="1">
      <alignment horizontal="center" vertical="center" wrapText="1"/>
    </xf>
    <xf numFmtId="165" fontId="6" fillId="0" borderId="2"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10" xfId="6" applyNumberFormat="1" applyFont="1" applyFill="1" applyBorder="1" applyAlignment="1">
      <alignment horizontal="center" vertical="center" wrapText="1"/>
    </xf>
    <xf numFmtId="165" fontId="6" fillId="0" borderId="11" xfId="6" applyNumberFormat="1" applyFont="1" applyFill="1" applyBorder="1" applyAlignment="1">
      <alignment horizontal="center" vertical="center" wrapText="1"/>
    </xf>
    <xf numFmtId="165" fontId="6" fillId="0" borderId="12" xfId="6"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xf>
    <xf numFmtId="1" fontId="6" fillId="0" borderId="1" xfId="0" applyNumberFormat="1" applyFont="1" applyBorder="1" applyAlignment="1">
      <alignment horizontal="justify" vertical="top" wrapText="1"/>
    </xf>
    <xf numFmtId="1" fontId="6" fillId="0" borderId="9" xfId="0" applyNumberFormat="1" applyFont="1" applyBorder="1" applyAlignment="1">
      <alignment horizontal="justify" vertical="top" wrapText="1"/>
    </xf>
    <xf numFmtId="1" fontId="6" fillId="0" borderId="13" xfId="0" applyNumberFormat="1" applyFont="1" applyBorder="1" applyAlignment="1">
      <alignment horizontal="justify" vertical="top"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1" xfId="0" applyFont="1" applyBorder="1" applyAlignment="1">
      <alignment horizontal="left" vertical="center" wrapText="1"/>
    </xf>
    <xf numFmtId="2" fontId="6" fillId="0" borderId="8" xfId="0" applyNumberFormat="1"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165" fontId="6" fillId="0" borderId="8" xfId="6" applyNumberFormat="1" applyFont="1" applyFill="1" applyBorder="1" applyAlignment="1">
      <alignment horizontal="center" vertical="center" wrapText="1"/>
    </xf>
    <xf numFmtId="0" fontId="11" fillId="5" borderId="14" xfId="0" applyFont="1" applyFill="1" applyBorder="1" applyAlignment="1">
      <alignment horizontal="justify" vertical="center"/>
    </xf>
    <xf numFmtId="0" fontId="7" fillId="5" borderId="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0" borderId="1" xfId="4" applyFont="1" applyBorder="1" applyAlignment="1">
      <alignment horizontal="center"/>
    </xf>
    <xf numFmtId="0" fontId="4" fillId="0" borderId="9" xfId="4" applyFont="1" applyBorder="1" applyAlignment="1">
      <alignment horizontal="center"/>
    </xf>
    <xf numFmtId="0" fontId="4" fillId="0" borderId="13" xfId="4" applyFont="1" applyBorder="1" applyAlignment="1">
      <alignment horizont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5" fillId="0" borderId="5" xfId="4" applyFont="1" applyBorder="1" applyAlignment="1">
      <alignment horizontal="left"/>
    </xf>
    <xf numFmtId="0" fontId="5" fillId="0" borderId="6" xfId="4" applyFont="1" applyBorder="1" applyAlignment="1">
      <alignment horizontal="left"/>
    </xf>
    <xf numFmtId="0" fontId="5" fillId="0" borderId="7" xfId="4" applyFont="1" applyBorder="1" applyAlignment="1">
      <alignment horizontal="left"/>
    </xf>
    <xf numFmtId="0" fontId="4" fillId="0" borderId="8" xfId="4" applyFont="1" applyBorder="1" applyAlignment="1">
      <alignment horizontal="center"/>
    </xf>
    <xf numFmtId="2" fontId="6" fillId="0" borderId="1"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5" xfId="0" applyBorder="1" applyAlignment="1">
      <alignment horizontal="justify" vertical="top"/>
    </xf>
    <xf numFmtId="0" fontId="0" fillId="0" borderId="6" xfId="0" applyBorder="1" applyAlignment="1">
      <alignment horizontal="justify" vertical="top"/>
    </xf>
    <xf numFmtId="0" fontId="0" fillId="0" borderId="7" xfId="0" applyBorder="1" applyAlignment="1">
      <alignment horizontal="justify" vertical="top"/>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xf>
    <xf numFmtId="0" fontId="6" fillId="0" borderId="11" xfId="0" applyFont="1" applyBorder="1" applyAlignment="1">
      <alignment horizontal="left" vertical="center" wrapText="1"/>
    </xf>
    <xf numFmtId="0" fontId="19" fillId="0" borderId="8" xfId="0" applyFont="1" applyBorder="1" applyAlignment="1">
      <alignment horizontal="center" vertical="center"/>
    </xf>
    <xf numFmtId="0" fontId="15" fillId="3" borderId="8"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 borderId="8"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5" fillId="3" borderId="8" xfId="0" applyFont="1" applyFill="1" applyBorder="1" applyAlignment="1">
      <alignment horizontal="center" wrapText="1"/>
    </xf>
    <xf numFmtId="0" fontId="7" fillId="10" borderId="4"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0" borderId="8" xfId="0" applyFont="1" applyBorder="1" applyAlignment="1">
      <alignment horizontal="center" vertical="top" wrapText="1"/>
    </xf>
    <xf numFmtId="10" fontId="0" fillId="0" borderId="1" xfId="5" applyNumberFormat="1" applyFont="1" applyBorder="1" applyAlignment="1">
      <alignment horizontal="center" vertical="center"/>
    </xf>
    <xf numFmtId="10" fontId="0" fillId="0" borderId="13" xfId="5" applyNumberFormat="1" applyFont="1" applyBorder="1" applyAlignment="1">
      <alignment horizontal="center" vertical="center"/>
    </xf>
    <xf numFmtId="2" fontId="0" fillId="0" borderId="1" xfId="5" applyNumberFormat="1" applyFont="1" applyBorder="1" applyAlignment="1">
      <alignment horizontal="center" vertical="center"/>
    </xf>
    <xf numFmtId="2" fontId="0" fillId="0" borderId="13" xfId="5" applyNumberFormat="1" applyFont="1" applyBorder="1" applyAlignment="1">
      <alignment horizontal="center" vertical="center"/>
    </xf>
    <xf numFmtId="10" fontId="2" fillId="0" borderId="8" xfId="14"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1" fontId="2" fillId="0" borderId="1" xfId="0" applyNumberFormat="1" applyFont="1" applyBorder="1" applyAlignment="1">
      <alignment horizontal="center" vertical="top"/>
    </xf>
    <xf numFmtId="1" fontId="2" fillId="0" borderId="13" xfId="0" applyNumberFormat="1" applyFont="1" applyBorder="1" applyAlignment="1">
      <alignment horizontal="center" vertical="top"/>
    </xf>
    <xf numFmtId="0" fontId="12" fillId="2" borderId="8" xfId="0" applyFont="1" applyFill="1" applyBorder="1" applyAlignment="1">
      <alignment horizontal="left" vertical="top" wrapText="1"/>
    </xf>
    <xf numFmtId="0" fontId="3" fillId="2" borderId="8" xfId="0" applyFont="1" applyFill="1" applyBorder="1" applyAlignment="1">
      <alignment horizontal="justify" vertical="top"/>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9" borderId="7" xfId="0" applyFill="1" applyBorder="1" applyAlignment="1">
      <alignment horizontal="justify" vertical="center" wrapText="1"/>
    </xf>
    <xf numFmtId="0" fontId="0" fillId="9" borderId="4" xfId="0" applyFill="1" applyBorder="1" applyAlignment="1">
      <alignment horizontal="justify" vertical="top" wrapText="1"/>
    </xf>
    <xf numFmtId="0" fontId="0" fillId="9" borderId="12" xfId="0" applyFill="1" applyBorder="1" applyAlignment="1">
      <alignment horizontal="justify" vertical="top" wrapText="1"/>
    </xf>
    <xf numFmtId="0" fontId="7" fillId="7" borderId="4"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13" xfId="0" applyFont="1" applyBorder="1" applyAlignment="1">
      <alignment horizontal="center" vertical="top" wrapText="1"/>
    </xf>
    <xf numFmtId="0" fontId="0" fillId="7" borderId="7" xfId="0" applyFill="1" applyBorder="1" applyAlignment="1">
      <alignment horizontal="justify" vertical="center" wrapText="1"/>
    </xf>
    <xf numFmtId="0" fontId="7" fillId="6" borderId="1" xfId="5" applyFont="1" applyFill="1" applyBorder="1" applyAlignment="1">
      <alignment horizontal="justify" vertical="center" wrapText="1"/>
    </xf>
    <xf numFmtId="0" fontId="7" fillId="6" borderId="13" xfId="5" applyFont="1" applyFill="1" applyBorder="1" applyAlignment="1">
      <alignment horizontal="justify" vertical="center" wrapText="1"/>
    </xf>
    <xf numFmtId="0" fontId="0" fillId="6" borderId="1" xfId="5" applyFont="1" applyFill="1" applyBorder="1" applyAlignment="1">
      <alignment horizontal="justify" vertical="top" wrapText="1"/>
    </xf>
    <xf numFmtId="0" fontId="0" fillId="6" borderId="13" xfId="5" applyFont="1" applyFill="1" applyBorder="1" applyAlignment="1">
      <alignment horizontal="justify" vertical="top" wrapText="1"/>
    </xf>
    <xf numFmtId="0" fontId="7" fillId="6" borderId="1" xfId="5" applyFont="1" applyFill="1" applyBorder="1" applyAlignment="1">
      <alignment horizontal="left" vertical="center" wrapText="1"/>
    </xf>
    <xf numFmtId="0" fontId="7" fillId="6" borderId="13" xfId="5" applyFont="1" applyFill="1" applyBorder="1" applyAlignment="1">
      <alignment horizontal="left" vertical="center" wrapText="1"/>
    </xf>
    <xf numFmtId="0" fontId="0" fillId="0" borderId="1" xfId="0" applyBorder="1" applyAlignment="1">
      <alignment horizontal="center" vertical="top" wrapText="1"/>
    </xf>
    <xf numFmtId="0" fontId="0" fillId="0" borderId="13" xfId="0" applyBorder="1" applyAlignment="1">
      <alignment horizontal="center" vertical="top" wrapText="1"/>
    </xf>
    <xf numFmtId="0" fontId="0" fillId="7" borderId="4" xfId="0" applyFill="1" applyBorder="1" applyAlignment="1">
      <alignment horizontal="left" vertical="top" wrapText="1"/>
    </xf>
    <xf numFmtId="0" fontId="0" fillId="7" borderId="12" xfId="0" applyFill="1" applyBorder="1" applyAlignment="1">
      <alignment horizontal="left" vertical="top" wrapText="1"/>
    </xf>
    <xf numFmtId="0" fontId="0" fillId="0" borderId="8" xfId="0" applyBorder="1" applyAlignment="1">
      <alignment horizontal="center" vertical="top" wrapText="1"/>
    </xf>
    <xf numFmtId="0" fontId="0" fillId="7" borderId="1" xfId="0" applyFill="1" applyBorder="1" applyAlignment="1">
      <alignment horizontal="justify" vertical="top" wrapText="1"/>
    </xf>
    <xf numFmtId="0" fontId="0" fillId="7" borderId="13" xfId="0" applyFill="1" applyBorder="1" applyAlignment="1">
      <alignment horizontal="justify" vertical="top" wrapText="1"/>
    </xf>
    <xf numFmtId="0" fontId="7" fillId="11" borderId="4"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4"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2" fillId="0" borderId="14" xfId="5" applyFont="1" applyBorder="1" applyAlignment="1">
      <alignment horizontal="center" vertical="center"/>
    </xf>
    <xf numFmtId="0" fontId="2" fillId="0" borderId="8" xfId="5" applyFont="1" applyBorder="1" applyAlignment="1">
      <alignment horizontal="center" vertical="center" wrapText="1"/>
    </xf>
    <xf numFmtId="0" fontId="2" fillId="0" borderId="8" xfId="5" applyFont="1" applyBorder="1" applyAlignment="1">
      <alignment horizontal="center" vertical="top" wrapText="1"/>
    </xf>
    <xf numFmtId="1" fontId="2" fillId="0" borderId="8" xfId="5" applyNumberFormat="1"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24" xfId="5" applyFont="1" applyBorder="1" applyAlignment="1">
      <alignment horizontal="center" vertical="center" wrapText="1"/>
    </xf>
    <xf numFmtId="10" fontId="2" fillId="0" borderId="8" xfId="5" applyNumberFormat="1" applyFont="1" applyBorder="1" applyAlignment="1">
      <alignment horizontal="center" vertical="center" wrapText="1"/>
    </xf>
    <xf numFmtId="2" fontId="2" fillId="0" borderId="24" xfId="5" applyNumberFormat="1" applyFont="1" applyBorder="1" applyAlignment="1">
      <alignment horizontal="center" vertical="center" wrapText="1"/>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8" xfId="0" applyFont="1" applyBorder="1" applyAlignment="1">
      <alignment horizontal="left"/>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4" xfId="0" applyFont="1" applyBorder="1" applyAlignment="1">
      <alignment horizontal="left"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2" fontId="0" fillId="0" borderId="8" xfId="13" applyNumberFormat="1" applyFont="1" applyFill="1" applyBorder="1" applyAlignment="1" applyProtection="1">
      <alignment horizontal="center" vertical="center"/>
    </xf>
    <xf numFmtId="0" fontId="0" fillId="0" borderId="25" xfId="0" applyBorder="1" applyAlignment="1">
      <alignment horizontal="justify" vertical="top"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1" xfId="4" applyFont="1" applyBorder="1" applyAlignment="1">
      <alignment horizontal="center" vertical="center" wrapText="1"/>
    </xf>
    <xf numFmtId="0" fontId="5" fillId="0" borderId="8" xfId="4" applyFont="1" applyBorder="1" applyAlignment="1">
      <alignment horizontal="left"/>
    </xf>
    <xf numFmtId="2" fontId="5" fillId="0" borderId="8" xfId="4" applyNumberFormat="1" applyFont="1" applyBorder="1" applyAlignment="1">
      <alignment horizontal="center"/>
    </xf>
    <xf numFmtId="0" fontId="1" fillId="2" borderId="0" xfId="0" applyFont="1" applyFill="1" applyAlignment="1">
      <alignment horizontal="center"/>
    </xf>
    <xf numFmtId="0" fontId="7" fillId="11" borderId="4"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32" fillId="2" borderId="1" xfId="4" applyFont="1" applyFill="1" applyBorder="1" applyAlignment="1">
      <alignment horizontal="left"/>
    </xf>
    <xf numFmtId="0" fontId="32" fillId="2" borderId="9" xfId="4" applyFont="1" applyFill="1" applyBorder="1" applyAlignment="1">
      <alignment horizontal="left"/>
    </xf>
    <xf numFmtId="0" fontId="32" fillId="2" borderId="13" xfId="4" applyFont="1" applyFill="1" applyBorder="1" applyAlignment="1">
      <alignment horizontal="left"/>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20" fillId="2" borderId="4" xfId="4" applyFont="1" applyFill="1" applyBorder="1" applyAlignment="1">
      <alignment horizontal="left" vertical="center"/>
    </xf>
    <xf numFmtId="0" fontId="20" fillId="2" borderId="10" xfId="4" applyFont="1" applyFill="1" applyBorder="1" applyAlignment="1">
      <alignment horizontal="left" vertical="center"/>
    </xf>
    <xf numFmtId="0" fontId="20" fillId="2" borderId="11" xfId="4" applyFont="1" applyFill="1" applyBorder="1" applyAlignment="1">
      <alignment horizontal="left" vertical="center"/>
    </xf>
    <xf numFmtId="0" fontId="20" fillId="2" borderId="12" xfId="4" applyFont="1" applyFill="1" applyBorder="1" applyAlignment="1">
      <alignment horizontal="left" vertical="center"/>
    </xf>
    <xf numFmtId="0" fontId="5" fillId="2" borderId="5" xfId="4" applyFont="1" applyFill="1" applyBorder="1" applyAlignment="1">
      <alignment horizontal="left"/>
    </xf>
    <xf numFmtId="0" fontId="5" fillId="2" borderId="6" xfId="4" applyFont="1" applyFill="1" applyBorder="1" applyAlignment="1">
      <alignment horizontal="left"/>
    </xf>
    <xf numFmtId="0" fontId="5" fillId="2" borderId="7" xfId="4"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16" xfId="0" applyFont="1" applyFill="1" applyBorder="1" applyAlignment="1">
      <alignment horizontal="left"/>
    </xf>
    <xf numFmtId="0" fontId="1" fillId="2" borderId="15" xfId="0" applyFont="1" applyFill="1" applyBorder="1" applyAlignment="1">
      <alignment horizontal="left"/>
    </xf>
    <xf numFmtId="0" fontId="1" fillId="2" borderId="10" xfId="0" applyFont="1" applyFill="1" applyBorder="1" applyAlignment="1">
      <alignment horizontal="left"/>
    </xf>
    <xf numFmtId="0" fontId="1" fillId="2" borderId="1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0" fillId="2" borderId="8" xfId="0" applyFill="1" applyBorder="1" applyAlignment="1">
      <alignment horizontal="left" vertical="center" wrapText="1"/>
    </xf>
    <xf numFmtId="0" fontId="1" fillId="2" borderId="8" xfId="0"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left"/>
    </xf>
    <xf numFmtId="0" fontId="2" fillId="2" borderId="29" xfId="0" applyFont="1" applyFill="1" applyBorder="1" applyAlignment="1">
      <alignment horizontal="left"/>
    </xf>
    <xf numFmtId="0" fontId="2" fillId="2" borderId="24" xfId="0" applyFont="1" applyFill="1" applyBorder="1" applyAlignment="1">
      <alignment horizontal="center" vertical="center"/>
    </xf>
    <xf numFmtId="0" fontId="36" fillId="2" borderId="30" xfId="0" applyFont="1" applyFill="1" applyBorder="1" applyAlignment="1">
      <alignment horizontal="left" vertical="top" wrapText="1"/>
    </xf>
    <xf numFmtId="0" fontId="36" fillId="2" borderId="22" xfId="0" applyFont="1" applyFill="1" applyBorder="1" applyAlignment="1">
      <alignment horizontal="left" vertical="top" wrapText="1"/>
    </xf>
    <xf numFmtId="0" fontId="37" fillId="2" borderId="8" xfId="0" applyFont="1"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0" fontId="34" fillId="2" borderId="26" xfId="0" applyFont="1" applyFill="1" applyBorder="1" applyAlignment="1">
      <alignment horizontal="left" vertical="center"/>
    </xf>
    <xf numFmtId="0" fontId="34" fillId="2" borderId="14" xfId="0" applyFont="1" applyFill="1" applyBorder="1" applyAlignment="1">
      <alignment horizontal="left" vertical="center"/>
    </xf>
    <xf numFmtId="0" fontId="35" fillId="2" borderId="2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8" fillId="2" borderId="30" xfId="0" applyFont="1" applyFill="1" applyBorder="1" applyAlignment="1">
      <alignment horizontal="left" vertical="top" wrapText="1"/>
    </xf>
    <xf numFmtId="0" fontId="38" fillId="2" borderId="22" xfId="0" applyFont="1" applyFill="1" applyBorder="1" applyAlignment="1">
      <alignment horizontal="left" vertical="top" wrapText="1"/>
    </xf>
    <xf numFmtId="0" fontId="37" fillId="2" borderId="1"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8" fillId="2" borderId="30" xfId="0" applyFont="1" applyFill="1" applyBorder="1" applyAlignment="1">
      <alignment horizontal="left" vertical="center" wrapText="1"/>
    </xf>
    <xf numFmtId="0" fontId="38" fillId="2" borderId="2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2" fontId="2" fillId="2" borderId="8" xfId="0" applyNumberFormat="1" applyFont="1" applyFill="1" applyBorder="1" applyAlignment="1">
      <alignment horizontal="left" vertical="center"/>
    </xf>
    <xf numFmtId="2" fontId="2" fillId="2" borderId="24" xfId="0" applyNumberFormat="1" applyFont="1" applyFill="1" applyBorder="1" applyAlignment="1">
      <alignment horizontal="left" vertical="center"/>
    </xf>
    <xf numFmtId="0" fontId="11" fillId="2" borderId="8" xfId="0" applyFont="1" applyFill="1" applyBorder="1" applyAlignment="1">
      <alignment horizontal="left" vertical="center" wrapText="1"/>
    </xf>
    <xf numFmtId="0" fontId="2" fillId="2" borderId="24" xfId="0" applyFont="1" applyFill="1" applyBorder="1" applyAlignment="1">
      <alignment horizontal="left" vertical="center"/>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2" xfId="0" applyFont="1" applyFill="1" applyBorder="1" applyAlignment="1">
      <alignment horizontal="left" vertical="center"/>
    </xf>
    <xf numFmtId="0" fontId="46" fillId="2" borderId="11" xfId="0" applyFont="1" applyFill="1" applyBorder="1" applyAlignment="1">
      <alignment horizontal="center" vertical="center" wrapText="1"/>
    </xf>
    <xf numFmtId="0" fontId="15" fillId="2" borderId="8" xfId="0" applyFont="1" applyFill="1" applyBorder="1" applyAlignment="1">
      <alignment horizontal="center" vertical="center"/>
    </xf>
    <xf numFmtId="0" fontId="42"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46" fillId="0" borderId="11" xfId="0" applyFont="1" applyBorder="1" applyAlignment="1">
      <alignment horizontal="center" vertical="center" wrapText="1"/>
    </xf>
    <xf numFmtId="0" fontId="2" fillId="2" borderId="8" xfId="0" applyFont="1" applyFill="1" applyBorder="1" applyAlignment="1">
      <alignment horizontal="center" vertical="center"/>
    </xf>
    <xf numFmtId="0" fontId="49" fillId="0" borderId="0" xfId="0" applyFont="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38" fillId="2" borderId="33" xfId="0" applyFont="1" applyFill="1" applyBorder="1" applyAlignment="1">
      <alignment horizontal="center" vertical="top" wrapText="1"/>
    </xf>
    <xf numFmtId="0" fontId="38" fillId="2" borderId="3" xfId="0" applyFont="1" applyFill="1" applyBorder="1" applyAlignment="1">
      <alignment horizontal="center" vertical="top" wrapText="1"/>
    </xf>
    <xf numFmtId="0" fontId="38" fillId="2" borderId="4" xfId="0" applyFont="1" applyFill="1" applyBorder="1" applyAlignment="1">
      <alignment horizontal="center" vertical="top" wrapText="1"/>
    </xf>
    <xf numFmtId="0" fontId="38" fillId="2" borderId="34" xfId="0" applyFont="1" applyFill="1" applyBorder="1" applyAlignment="1">
      <alignment horizontal="center" vertical="top" wrapText="1"/>
    </xf>
    <xf numFmtId="0" fontId="38" fillId="2" borderId="11"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8" xfId="0" applyFont="1" applyFill="1" applyBorder="1" applyAlignment="1">
      <alignment horizontal="center" vertical="top" wrapText="1"/>
    </xf>
    <xf numFmtId="0" fontId="56" fillId="0" borderId="8" xfId="0" applyFont="1" applyBorder="1" applyAlignment="1">
      <alignment horizontal="center" vertical="center"/>
    </xf>
    <xf numFmtId="0" fontId="51" fillId="2" borderId="8" xfId="0" applyFont="1" applyFill="1" applyBorder="1" applyAlignment="1">
      <alignment horizontal="justify" vertical="center" wrapText="1"/>
    </xf>
    <xf numFmtId="0" fontId="51" fillId="2" borderId="8" xfId="0" applyFont="1" applyFill="1" applyBorder="1" applyAlignment="1">
      <alignment horizontal="justify" vertical="center"/>
    </xf>
    <xf numFmtId="0" fontId="4" fillId="2" borderId="8" xfId="4" applyFont="1" applyFill="1" applyBorder="1" applyAlignment="1">
      <alignment horizontal="center"/>
    </xf>
    <xf numFmtId="0" fontId="20" fillId="2" borderId="8" xfId="4" applyFont="1" applyFill="1" applyBorder="1" applyAlignment="1">
      <alignment horizontal="center" vertical="center"/>
    </xf>
    <xf numFmtId="0" fontId="5" fillId="2" borderId="8" xfId="4" applyFont="1" applyFill="1" applyBorder="1" applyAlignment="1">
      <alignment horizontal="left"/>
    </xf>
    <xf numFmtId="0" fontId="1" fillId="2" borderId="8"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left"/>
    </xf>
    <xf numFmtId="0" fontId="2" fillId="2" borderId="13" xfId="0" applyFont="1" applyFill="1" applyBorder="1" applyAlignment="1">
      <alignment horizontal="left" vertical="center" wrapText="1"/>
    </xf>
    <xf numFmtId="0" fontId="0" fillId="2" borderId="2" xfId="0"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16" xfId="0" applyFont="1" applyFill="1" applyBorder="1" applyAlignment="1">
      <alignment horizontal="left" wrapText="1"/>
    </xf>
    <xf numFmtId="0" fontId="1" fillId="2" borderId="0" xfId="0" applyFont="1" applyFill="1" applyAlignment="1">
      <alignment horizontal="left" wrapText="1"/>
    </xf>
    <xf numFmtId="0" fontId="1" fillId="2" borderId="15"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2" fontId="2"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8" xfId="0" applyFont="1" applyFill="1" applyBorder="1" applyAlignment="1">
      <alignment horizontal="justify" vertical="center" wrapText="1"/>
    </xf>
    <xf numFmtId="0" fontId="0" fillId="2" borderId="14" xfId="0" applyFill="1" applyBorder="1" applyAlignment="1">
      <alignment horizontal="justify" vertical="top" wrapText="1"/>
    </xf>
    <xf numFmtId="0" fontId="1" fillId="2" borderId="8" xfId="0" applyFont="1" applyFill="1" applyBorder="1" applyAlignment="1">
      <alignment horizontal="justify" vertical="top"/>
    </xf>
    <xf numFmtId="0" fontId="1" fillId="2" borderId="24" xfId="0" applyFont="1" applyFill="1" applyBorder="1" applyAlignment="1">
      <alignment horizontal="justify" vertical="top"/>
    </xf>
    <xf numFmtId="0" fontId="1" fillId="2" borderId="14" xfId="0" applyFont="1" applyFill="1" applyBorder="1" applyAlignment="1">
      <alignment horizontal="justify" vertical="top"/>
    </xf>
    <xf numFmtId="0" fontId="35" fillId="2"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13" xfId="0" applyFont="1" applyFill="1" applyBorder="1" applyAlignment="1">
      <alignment horizontal="center" vertical="center" wrapText="1"/>
    </xf>
    <xf numFmtId="14" fontId="60" fillId="2" borderId="1" xfId="0" applyNumberFormat="1" applyFont="1" applyFill="1" applyBorder="1" applyAlignment="1">
      <alignment horizontal="center" vertical="center"/>
    </xf>
    <xf numFmtId="14" fontId="60" fillId="2" borderId="13" xfId="0" applyNumberFormat="1" applyFont="1" applyFill="1" applyBorder="1" applyAlignment="1">
      <alignment horizontal="center" vertical="center"/>
    </xf>
    <xf numFmtId="14" fontId="60" fillId="2" borderId="1" xfId="0" applyNumberFormat="1" applyFont="1" applyFill="1" applyBorder="1" applyAlignment="1">
      <alignment horizontal="center" vertical="center" wrapText="1"/>
    </xf>
    <xf numFmtId="14" fontId="60" fillId="2" borderId="13" xfId="0" applyNumberFormat="1" applyFont="1" applyFill="1" applyBorder="1" applyAlignment="1">
      <alignment horizontal="center" vertical="center" wrapText="1"/>
    </xf>
    <xf numFmtId="0" fontId="51" fillId="2" borderId="1"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51" fillId="2" borderId="8" xfId="0" applyFont="1" applyFill="1" applyBorder="1" applyAlignment="1">
      <alignment horizontal="left" vertical="center" wrapText="1"/>
    </xf>
    <xf numFmtId="14" fontId="60" fillId="2" borderId="8" xfId="0" applyNumberFormat="1" applyFont="1" applyFill="1" applyBorder="1" applyAlignment="1">
      <alignment horizontal="center"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2" borderId="8" xfId="0" applyFont="1" applyFill="1" applyBorder="1" applyAlignment="1">
      <alignment horizontal="left" vertical="top" wrapText="1"/>
    </xf>
    <xf numFmtId="2" fontId="2" fillId="2" borderId="5" xfId="0" applyNumberFormat="1" applyFont="1" applyFill="1" applyBorder="1" applyAlignment="1">
      <alignment horizontal="left" vertical="center"/>
    </xf>
    <xf numFmtId="0" fontId="2" fillId="2" borderId="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12" fillId="2" borderId="8"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47" fillId="2" borderId="11" xfId="0" applyFont="1" applyFill="1" applyBorder="1" applyAlignment="1">
      <alignment horizontal="center" vertical="center" wrapText="1"/>
    </xf>
    <xf numFmtId="0" fontId="68" fillId="0" borderId="2" xfId="4" applyFont="1" applyBorder="1" applyAlignment="1">
      <alignment horizontal="center" vertical="center"/>
    </xf>
    <xf numFmtId="0" fontId="68" fillId="0" borderId="3" xfId="4" applyFont="1" applyBorder="1" applyAlignment="1">
      <alignment horizontal="center" vertical="center"/>
    </xf>
    <xf numFmtId="0" fontId="68" fillId="0" borderId="4" xfId="4" applyFont="1" applyBorder="1" applyAlignment="1">
      <alignment horizontal="center" vertical="center"/>
    </xf>
    <xf numFmtId="0" fontId="68" fillId="0" borderId="10" xfId="4" applyFont="1" applyBorder="1" applyAlignment="1">
      <alignment horizontal="center" vertical="center"/>
    </xf>
    <xf numFmtId="0" fontId="68" fillId="0" borderId="11" xfId="4" applyFont="1" applyBorder="1" applyAlignment="1">
      <alignment horizontal="center" vertical="center"/>
    </xf>
    <xf numFmtId="0" fontId="68" fillId="0" borderId="12" xfId="4" applyFont="1" applyBorder="1" applyAlignment="1">
      <alignment horizontal="center" vertical="center"/>
    </xf>
    <xf numFmtId="0" fontId="5" fillId="0" borderId="5" xfId="4" applyFont="1" applyBorder="1"/>
    <xf numFmtId="0" fontId="5" fillId="0" borderId="6" xfId="4" applyFont="1" applyBorder="1"/>
    <xf numFmtId="0" fontId="5" fillId="0" borderId="8" xfId="4" applyFont="1" applyBorder="1" applyAlignment="1">
      <alignment horizontal="center"/>
    </xf>
    <xf numFmtId="0" fontId="6" fillId="2" borderId="0" xfId="0" applyFont="1" applyFill="1" applyAlignment="1">
      <alignment horizontal="center"/>
    </xf>
    <xf numFmtId="0" fontId="6" fillId="2" borderId="8" xfId="0" applyFont="1" applyFill="1" applyBorder="1"/>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6" fillId="2" borderId="8"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37" fontId="16" fillId="2" borderId="1" xfId="0" applyNumberFormat="1" applyFont="1" applyFill="1" applyBorder="1" applyAlignment="1">
      <alignment horizontal="center" vertical="center" wrapText="1"/>
    </xf>
    <xf numFmtId="37" fontId="16" fillId="2" borderId="13"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11" fillId="0" borderId="8" xfId="0" applyFont="1" applyBorder="1" applyAlignment="1">
      <alignment horizontal="justify"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14" fontId="0" fillId="2" borderId="8" xfId="0" applyNumberFormat="1" applyFill="1" applyBorder="1" applyAlignment="1">
      <alignment horizontal="center" vertical="center"/>
    </xf>
    <xf numFmtId="14" fontId="0" fillId="2" borderId="8" xfId="0" applyNumberFormat="1" applyFill="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168" fontId="11" fillId="0" borderId="1" xfId="0" applyNumberFormat="1" applyFont="1" applyBorder="1" applyAlignment="1">
      <alignment horizontal="center" vertical="center" wrapText="1"/>
    </xf>
    <xf numFmtId="168" fontId="11" fillId="0" borderId="13" xfId="0" applyNumberFormat="1"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2" fontId="2" fillId="2" borderId="6" xfId="0" applyNumberFormat="1" applyFont="1" applyFill="1" applyBorder="1" applyAlignment="1">
      <alignment horizontal="left" vertical="center"/>
    </xf>
    <xf numFmtId="2" fontId="2" fillId="2" borderId="7" xfId="0" applyNumberFormat="1"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47" fillId="2" borderId="6" xfId="0" applyFont="1" applyFill="1" applyBorder="1" applyAlignment="1">
      <alignment horizontal="center"/>
    </xf>
    <xf numFmtId="0" fontId="47" fillId="2" borderId="7" xfId="0" applyFont="1" applyFill="1" applyBorder="1" applyAlignment="1">
      <alignment horizontal="center"/>
    </xf>
  </cellXfs>
  <cellStyles count="35">
    <cellStyle name="BodyStyle" xfId="25"/>
    <cellStyle name="HeaderStyle" xfId="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Moneda 13" xfId="26"/>
    <cellStyle name="Moneda 14" xfId="27"/>
    <cellStyle name="Moneda 15" xfId="28"/>
    <cellStyle name="Moneda 88 2" xfId="34"/>
    <cellStyle name="Moneda 89" xfId="31"/>
    <cellStyle name="Moneda 90" xfId="30"/>
    <cellStyle name="Moneda 91" xfId="29"/>
    <cellStyle name="Moneda 92" xfId="32"/>
    <cellStyle name="Normal" xfId="0" builtinId="0"/>
    <cellStyle name="Normal 2" xfId="5"/>
    <cellStyle name="Normal 2 2" xfId="4"/>
    <cellStyle name="Normal 23 2" xfId="18"/>
    <cellStyle name="Normal 25" xfId="19"/>
    <cellStyle name="Normal 26 33" xfId="20"/>
    <cellStyle name="Normal 27 34" xfId="17"/>
    <cellStyle name="Normal 7" xfId="33"/>
    <cellStyle name="Porcentaje" xfId="3" builtinId="5"/>
    <cellStyle name="Porcentual 10 18" xfId="15"/>
    <cellStyle name="Porcentual 2" xfId="14"/>
  </cellStyles>
  <dxfs count="1">
    <dxf>
      <font>
        <color rgb="FF9C0006"/>
      </font>
      <fill>
        <patternFill>
          <bgColor rgb="FFFFC7CE"/>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744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47625</xdr:rowOff>
        </xdr:from>
        <xdr:to>
          <xdr:col>2</xdr:col>
          <xdr:colOff>0</xdr:colOff>
          <xdr:row>3</xdr:row>
          <xdr:rowOff>209550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55395" y="75675"/>
          <a:ext cx="1027579"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0</xdr:rowOff>
        </xdr:from>
        <xdr:to>
          <xdr:col>2</xdr:col>
          <xdr:colOff>9525</xdr:colOff>
          <xdr:row>3</xdr:row>
          <xdr:rowOff>161925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272583</xdr:colOff>
      <xdr:row>0</xdr:row>
      <xdr:rowOff>135206</xdr:rowOff>
    </xdr:from>
    <xdr:to>
      <xdr:col>16</xdr:col>
      <xdr:colOff>297655</xdr:colOff>
      <xdr:row>3</xdr:row>
      <xdr:rowOff>157103</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0608" y="135206"/>
          <a:ext cx="1044247"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561975</xdr:colOff>
          <xdr:row>0</xdr:row>
          <xdr:rowOff>57150</xdr:rowOff>
        </xdr:from>
        <xdr:to>
          <xdr:col>2</xdr:col>
          <xdr:colOff>257175</xdr:colOff>
          <xdr:row>3</xdr:row>
          <xdr:rowOff>219075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0</xdr:row>
          <xdr:rowOff>47625</xdr:rowOff>
        </xdr:from>
        <xdr:to>
          <xdr:col>1</xdr:col>
          <xdr:colOff>247650</xdr:colOff>
          <xdr:row>3</xdr:row>
          <xdr:rowOff>209550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21530"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4.xml"/><Relationship Id="rId5" Type="http://schemas.openxmlformats.org/officeDocument/2006/relationships/comments" Target="../comments3.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7.vml"/><Relationship Id="rId1" Type="http://schemas.openxmlformats.org/officeDocument/2006/relationships/drawing" Target="../drawings/drawing5.xml"/><Relationship Id="rId6" Type="http://schemas.openxmlformats.org/officeDocument/2006/relationships/comments" Target="../comments5.xml"/><Relationship Id="rId5" Type="http://schemas.openxmlformats.org/officeDocument/2006/relationships/oleObject" Target="../embeddings/oleObject6.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0"/>
  <sheetViews>
    <sheetView topLeftCell="A3" zoomScale="69" zoomScaleNormal="69" workbookViewId="0">
      <selection sqref="A1:A4"/>
    </sheetView>
  </sheetViews>
  <sheetFormatPr baseColWidth="10" defaultColWidth="11.42578125" defaultRowHeight="15"/>
  <cols>
    <col min="1" max="1" width="83.7109375" customWidth="1"/>
    <col min="2" max="2" width="8" customWidth="1"/>
    <col min="3" max="3" width="12.28515625" customWidth="1"/>
    <col min="4" max="4" width="10.140625" customWidth="1"/>
    <col min="5" max="5" width="17.140625" customWidth="1"/>
    <col min="6" max="6" width="19.7109375" customWidth="1"/>
    <col min="7" max="7" width="18.5703125" customWidth="1"/>
    <col min="8" max="8" width="23.28515625" bestFit="1" customWidth="1"/>
    <col min="9" max="9" width="14" style="113" customWidth="1"/>
    <col min="10" max="10" width="14.42578125" style="113" customWidth="1"/>
    <col min="11" max="11" width="13.85546875" customWidth="1"/>
    <col min="12" max="13" width="14.140625" customWidth="1"/>
    <col min="14" max="14" width="13.85546875" bestFit="1" customWidth="1"/>
    <col min="18" max="18" width="20" customWidth="1"/>
  </cols>
  <sheetData>
    <row r="1" spans="1:14" ht="20.25">
      <c r="A1" s="711"/>
      <c r="B1" s="714" t="s">
        <v>0</v>
      </c>
      <c r="C1" s="715"/>
      <c r="D1" s="715"/>
      <c r="E1" s="715"/>
      <c r="F1" s="715"/>
      <c r="G1" s="715"/>
      <c r="H1" s="716"/>
      <c r="I1" s="720" t="s">
        <v>1</v>
      </c>
      <c r="J1" s="721"/>
      <c r="K1" s="721"/>
      <c r="L1" s="722"/>
      <c r="M1" s="723"/>
      <c r="N1" s="542"/>
    </row>
    <row r="2" spans="1:14" ht="20.25">
      <c r="A2" s="712"/>
      <c r="B2" s="717"/>
      <c r="C2" s="718"/>
      <c r="D2" s="718"/>
      <c r="E2" s="718"/>
      <c r="F2" s="718"/>
      <c r="G2" s="718"/>
      <c r="H2" s="719"/>
      <c r="I2" s="720" t="s">
        <v>2</v>
      </c>
      <c r="J2" s="721"/>
      <c r="K2" s="721"/>
      <c r="L2" s="722"/>
      <c r="M2" s="723"/>
      <c r="N2" s="542"/>
    </row>
    <row r="3" spans="1:14" ht="20.25">
      <c r="A3" s="712"/>
      <c r="B3" s="714" t="s">
        <v>3</v>
      </c>
      <c r="C3" s="715"/>
      <c r="D3" s="715"/>
      <c r="E3" s="715"/>
      <c r="F3" s="715"/>
      <c r="G3" s="715"/>
      <c r="H3" s="716"/>
      <c r="I3" s="720" t="s">
        <v>4</v>
      </c>
      <c r="J3" s="721"/>
      <c r="K3" s="721"/>
      <c r="L3" s="722"/>
      <c r="M3" s="723"/>
      <c r="N3" s="542"/>
    </row>
    <row r="4" spans="1:14" ht="16.5" customHeight="1">
      <c r="A4" s="713"/>
      <c r="B4" s="717"/>
      <c r="C4" s="718"/>
      <c r="D4" s="718"/>
      <c r="E4" s="718"/>
      <c r="F4" s="718"/>
      <c r="G4" s="718"/>
      <c r="H4" s="719"/>
      <c r="I4" s="720" t="s">
        <v>5</v>
      </c>
      <c r="J4" s="721"/>
      <c r="K4" s="721"/>
      <c r="L4" s="722"/>
      <c r="M4" s="723"/>
      <c r="N4" s="542"/>
    </row>
    <row r="5" spans="1:14">
      <c r="A5" s="740"/>
      <c r="B5" s="740"/>
      <c r="C5" s="740"/>
      <c r="D5" s="740"/>
      <c r="E5" s="740"/>
      <c r="F5" s="740"/>
      <c r="G5" s="740"/>
      <c r="H5" s="740"/>
      <c r="I5" s="740"/>
      <c r="J5" s="740"/>
      <c r="K5" s="740"/>
      <c r="L5" s="740"/>
      <c r="M5" s="740"/>
    </row>
    <row r="6" spans="1:14">
      <c r="A6" s="741" t="s">
        <v>6</v>
      </c>
      <c r="B6" s="741"/>
      <c r="C6" s="741"/>
      <c r="D6" s="741"/>
      <c r="E6" s="741"/>
      <c r="F6" s="741"/>
      <c r="G6" s="741"/>
      <c r="H6" s="741"/>
      <c r="I6" s="741"/>
      <c r="J6" s="741"/>
      <c r="K6" s="741"/>
      <c r="L6" s="741"/>
      <c r="M6" s="741"/>
    </row>
    <row r="7" spans="1:14" ht="15" customHeight="1">
      <c r="A7" s="742" t="s">
        <v>627</v>
      </c>
      <c r="B7" s="742"/>
      <c r="C7" s="742"/>
      <c r="D7" s="742"/>
      <c r="E7" s="742"/>
      <c r="F7" s="742"/>
      <c r="G7" s="742"/>
      <c r="H7" s="742"/>
      <c r="I7" s="742"/>
      <c r="J7" s="742"/>
      <c r="K7" s="742"/>
      <c r="L7" s="742"/>
      <c r="M7" s="742"/>
    </row>
    <row r="8" spans="1:14" ht="16.5" customHeight="1">
      <c r="A8" s="693" t="s">
        <v>7</v>
      </c>
      <c r="B8" s="694"/>
      <c r="C8" s="694"/>
      <c r="D8" s="694"/>
      <c r="E8" s="694"/>
      <c r="F8" s="694"/>
      <c r="G8" s="694"/>
      <c r="H8" s="694"/>
      <c r="I8" s="694"/>
      <c r="J8" s="694"/>
      <c r="K8" s="694"/>
      <c r="L8" s="694"/>
      <c r="M8" s="694"/>
    </row>
    <row r="9" spans="1:14" ht="20.25" customHeight="1">
      <c r="A9" s="695" t="s">
        <v>8</v>
      </c>
      <c r="B9" s="695"/>
      <c r="C9" s="695"/>
      <c r="D9" s="695"/>
      <c r="E9" s="695"/>
      <c r="F9" s="695"/>
      <c r="G9" s="696" t="s">
        <v>9</v>
      </c>
      <c r="H9" s="699" t="s">
        <v>10</v>
      </c>
      <c r="I9" s="700"/>
      <c r="J9" s="700"/>
      <c r="K9" s="700"/>
      <c r="L9" s="700"/>
      <c r="M9" s="701"/>
    </row>
    <row r="10" spans="1:14" ht="38.25" customHeight="1">
      <c r="A10" s="702" t="s">
        <v>11</v>
      </c>
      <c r="B10" s="702"/>
      <c r="C10" s="702"/>
      <c r="D10" s="702"/>
      <c r="E10" s="702"/>
      <c r="F10" s="702"/>
      <c r="G10" s="697"/>
      <c r="H10" s="108" t="s">
        <v>12</v>
      </c>
      <c r="I10" s="703" t="s">
        <v>13</v>
      </c>
      <c r="J10" s="703"/>
      <c r="K10" s="703"/>
      <c r="L10" s="703"/>
      <c r="M10" s="109" t="s">
        <v>14</v>
      </c>
    </row>
    <row r="11" spans="1:14" ht="25.5" customHeight="1">
      <c r="A11" s="704" t="s">
        <v>15</v>
      </c>
      <c r="B11" s="705"/>
      <c r="C11" s="705"/>
      <c r="D11" s="705"/>
      <c r="E11" s="705"/>
      <c r="F11" s="706"/>
      <c r="G11" s="697"/>
      <c r="H11" s="724"/>
      <c r="I11" s="726" t="s">
        <v>16</v>
      </c>
      <c r="J11" s="727"/>
      <c r="K11" s="727"/>
      <c r="L11" s="728"/>
      <c r="M11" s="732"/>
    </row>
    <row r="12" spans="1:14" ht="27.75" customHeight="1">
      <c r="A12" s="695" t="s">
        <v>17</v>
      </c>
      <c r="B12" s="695"/>
      <c r="C12" s="695"/>
      <c r="D12" s="695"/>
      <c r="E12" s="695"/>
      <c r="F12" s="695"/>
      <c r="G12" s="697"/>
      <c r="H12" s="725"/>
      <c r="I12" s="729"/>
      <c r="J12" s="730"/>
      <c r="K12" s="730"/>
      <c r="L12" s="731"/>
      <c r="M12" s="733"/>
    </row>
    <row r="13" spans="1:14" ht="39.75" customHeight="1">
      <c r="A13" s="734" t="s">
        <v>426</v>
      </c>
      <c r="B13" s="735"/>
      <c r="C13" s="735"/>
      <c r="D13" s="735"/>
      <c r="E13" s="735"/>
      <c r="F13" s="736"/>
      <c r="G13" s="698"/>
      <c r="H13" s="737" t="s">
        <v>18</v>
      </c>
      <c r="I13" s="738"/>
      <c r="J13" s="738"/>
      <c r="K13" s="738"/>
      <c r="L13" s="738"/>
      <c r="M13" s="739"/>
    </row>
    <row r="14" spans="1:14" ht="15.75" customHeight="1">
      <c r="A14" s="682" t="s">
        <v>19</v>
      </c>
      <c r="B14" s="683" t="s">
        <v>20</v>
      </c>
      <c r="C14" s="682" t="s">
        <v>21</v>
      </c>
      <c r="D14" s="682" t="s">
        <v>22</v>
      </c>
      <c r="E14" s="684" t="s">
        <v>23</v>
      </c>
      <c r="F14" s="687" t="s">
        <v>24</v>
      </c>
      <c r="G14" s="688"/>
      <c r="H14" s="689"/>
      <c r="I14" s="682" t="s">
        <v>25</v>
      </c>
      <c r="J14" s="682"/>
      <c r="K14" s="682" t="s">
        <v>26</v>
      </c>
      <c r="L14" s="682"/>
      <c r="M14" s="682"/>
    </row>
    <row r="15" spans="1:14" ht="15" customHeight="1">
      <c r="A15" s="682"/>
      <c r="B15" s="683"/>
      <c r="C15" s="682"/>
      <c r="D15" s="682"/>
      <c r="E15" s="685"/>
      <c r="F15" s="690"/>
      <c r="G15" s="691"/>
      <c r="H15" s="692"/>
      <c r="I15" s="682"/>
      <c r="J15" s="682"/>
      <c r="K15" s="682" t="s">
        <v>27</v>
      </c>
      <c r="L15" s="682" t="s">
        <v>28</v>
      </c>
      <c r="M15" s="707" t="s">
        <v>29</v>
      </c>
    </row>
    <row r="16" spans="1:14">
      <c r="A16" s="682"/>
      <c r="B16" s="683"/>
      <c r="C16" s="682"/>
      <c r="D16" s="682"/>
      <c r="E16" s="686"/>
      <c r="F16" s="2" t="s">
        <v>30</v>
      </c>
      <c r="G16" s="2" t="s">
        <v>31</v>
      </c>
      <c r="H16" s="2" t="s">
        <v>32</v>
      </c>
      <c r="I16" s="83" t="s">
        <v>33</v>
      </c>
      <c r="J16" s="83" t="s">
        <v>34</v>
      </c>
      <c r="K16" s="682"/>
      <c r="L16" s="682"/>
      <c r="M16" s="707"/>
    </row>
    <row r="17" spans="1:18" ht="17.25" customHeight="1">
      <c r="A17" s="678" t="s">
        <v>35</v>
      </c>
      <c r="B17" s="84" t="s">
        <v>36</v>
      </c>
      <c r="C17" s="680" t="s">
        <v>37</v>
      </c>
      <c r="D17" s="85">
        <v>1</v>
      </c>
      <c r="E17" s="86">
        <f t="shared" ref="E17:E78" si="0">+F17+G17+H17</f>
        <v>74363000</v>
      </c>
      <c r="F17" s="3">
        <v>0</v>
      </c>
      <c r="G17" s="156">
        <v>74363000</v>
      </c>
      <c r="H17" s="3">
        <v>0</v>
      </c>
      <c r="I17" s="615">
        <v>45292</v>
      </c>
      <c r="J17" s="615">
        <v>45657</v>
      </c>
      <c r="K17" s="617">
        <f>D18/D17</f>
        <v>0</v>
      </c>
      <c r="L17" s="617">
        <f>E18/E17</f>
        <v>0</v>
      </c>
      <c r="M17" s="600">
        <v>0</v>
      </c>
      <c r="N17" s="543"/>
    </row>
    <row r="18" spans="1:18" ht="17.25" customHeight="1">
      <c r="A18" s="678"/>
      <c r="B18" s="84" t="s">
        <v>38</v>
      </c>
      <c r="C18" s="681"/>
      <c r="D18" s="90"/>
      <c r="E18" s="86">
        <f t="shared" si="0"/>
        <v>0</v>
      </c>
      <c r="F18" s="3">
        <v>0</v>
      </c>
      <c r="G18" s="3">
        <v>0</v>
      </c>
      <c r="H18" s="3">
        <v>0</v>
      </c>
      <c r="I18" s="616"/>
      <c r="J18" s="616"/>
      <c r="K18" s="618"/>
      <c r="L18" s="618"/>
      <c r="M18" s="601"/>
    </row>
    <row r="19" spans="1:18">
      <c r="A19" s="649" t="s">
        <v>54</v>
      </c>
      <c r="B19" s="84" t="s">
        <v>36</v>
      </c>
      <c r="C19" s="664" t="s">
        <v>40</v>
      </c>
      <c r="D19" s="88">
        <v>1</v>
      </c>
      <c r="E19" s="86">
        <f t="shared" si="0"/>
        <v>26460000</v>
      </c>
      <c r="F19" s="3">
        <v>0</v>
      </c>
      <c r="G19" s="3">
        <v>26460000</v>
      </c>
      <c r="H19" s="3">
        <v>0</v>
      </c>
      <c r="I19" s="615">
        <v>45292</v>
      </c>
      <c r="J19" s="615">
        <v>45657</v>
      </c>
      <c r="K19" s="617">
        <f t="shared" ref="K19:L19" si="1">D20/D19</f>
        <v>0</v>
      </c>
      <c r="L19" s="617">
        <f t="shared" si="1"/>
        <v>0</v>
      </c>
      <c r="M19" s="600">
        <v>0</v>
      </c>
    </row>
    <row r="20" spans="1:18">
      <c r="A20" s="649"/>
      <c r="B20" s="84" t="s">
        <v>38</v>
      </c>
      <c r="C20" s="665"/>
      <c r="D20" s="87"/>
      <c r="E20" s="86">
        <f t="shared" si="0"/>
        <v>0</v>
      </c>
      <c r="F20" s="3">
        <v>0</v>
      </c>
      <c r="G20" s="3">
        <v>0</v>
      </c>
      <c r="H20" s="3">
        <v>0</v>
      </c>
      <c r="I20" s="616"/>
      <c r="J20" s="616"/>
      <c r="K20" s="618"/>
      <c r="L20" s="618"/>
      <c r="M20" s="601"/>
    </row>
    <row r="21" spans="1:18" ht="18" customHeight="1">
      <c r="A21" s="679" t="s">
        <v>56</v>
      </c>
      <c r="B21" s="84" t="s">
        <v>36</v>
      </c>
      <c r="C21" s="621" t="s">
        <v>42</v>
      </c>
      <c r="D21" s="88">
        <v>1</v>
      </c>
      <c r="E21" s="86">
        <f t="shared" si="0"/>
        <v>110236000</v>
      </c>
      <c r="F21" s="3">
        <v>14328999.999999998</v>
      </c>
      <c r="G21" s="3">
        <v>95907000</v>
      </c>
      <c r="H21" s="3">
        <v>0</v>
      </c>
      <c r="I21" s="615">
        <v>45292</v>
      </c>
      <c r="J21" s="615">
        <v>45657</v>
      </c>
      <c r="K21" s="617">
        <f t="shared" ref="K21:L21" si="2">D22/D21</f>
        <v>0</v>
      </c>
      <c r="L21" s="617">
        <f t="shared" si="2"/>
        <v>0</v>
      </c>
      <c r="M21" s="600">
        <v>0</v>
      </c>
      <c r="N21" s="543"/>
    </row>
    <row r="22" spans="1:18">
      <c r="A22" s="679"/>
      <c r="B22" s="84" t="s">
        <v>38</v>
      </c>
      <c r="C22" s="622"/>
      <c r="D22" s="88"/>
      <c r="E22" s="86">
        <f t="shared" si="0"/>
        <v>0</v>
      </c>
      <c r="F22" s="3">
        <v>0</v>
      </c>
      <c r="G22" s="3">
        <v>0</v>
      </c>
      <c r="H22" s="3">
        <v>0</v>
      </c>
      <c r="I22" s="616"/>
      <c r="J22" s="616"/>
      <c r="K22" s="618"/>
      <c r="L22" s="618"/>
      <c r="M22" s="601"/>
      <c r="N22" s="543"/>
    </row>
    <row r="23" spans="1:18" ht="21.75" customHeight="1">
      <c r="A23" s="678" t="s">
        <v>39</v>
      </c>
      <c r="B23" s="84" t="s">
        <v>36</v>
      </c>
      <c r="C23" s="621" t="s">
        <v>44</v>
      </c>
      <c r="D23" s="87">
        <v>102</v>
      </c>
      <c r="E23" s="86">
        <f t="shared" si="0"/>
        <v>28657999.999999996</v>
      </c>
      <c r="F23" s="3">
        <v>14328999.999999998</v>
      </c>
      <c r="G23" s="156">
        <v>14328999.999999998</v>
      </c>
      <c r="H23" s="3">
        <v>0</v>
      </c>
      <c r="I23" s="615">
        <v>45292</v>
      </c>
      <c r="J23" s="615">
        <v>45657</v>
      </c>
      <c r="K23" s="617">
        <f t="shared" ref="K23:L23" si="3">D24/D23</f>
        <v>0</v>
      </c>
      <c r="L23" s="617">
        <f t="shared" si="3"/>
        <v>0</v>
      </c>
      <c r="M23" s="600">
        <v>0</v>
      </c>
      <c r="N23" s="543"/>
    </row>
    <row r="24" spans="1:18" ht="21.75" customHeight="1">
      <c r="A24" s="678"/>
      <c r="B24" s="84" t="s">
        <v>38</v>
      </c>
      <c r="C24" s="622"/>
      <c r="D24" s="87">
        <v>0</v>
      </c>
      <c r="E24" s="86">
        <f t="shared" si="0"/>
        <v>0</v>
      </c>
      <c r="F24" s="3">
        <v>0</v>
      </c>
      <c r="G24" s="3">
        <v>0</v>
      </c>
      <c r="H24" s="3">
        <v>0</v>
      </c>
      <c r="I24" s="616"/>
      <c r="J24" s="616"/>
      <c r="K24" s="618"/>
      <c r="L24" s="618"/>
      <c r="M24" s="601"/>
    </row>
    <row r="25" spans="1:18" ht="19.5" customHeight="1">
      <c r="A25" s="649" t="s">
        <v>41</v>
      </c>
      <c r="B25" s="84" t="s">
        <v>36</v>
      </c>
      <c r="C25" s="664" t="s">
        <v>46</v>
      </c>
      <c r="D25" s="88">
        <v>1</v>
      </c>
      <c r="E25" s="86">
        <f t="shared" si="0"/>
        <v>40929000</v>
      </c>
      <c r="F25" s="3">
        <v>14328999.999999998</v>
      </c>
      <c r="G25" s="3">
        <v>26600000</v>
      </c>
      <c r="H25" s="3">
        <v>0</v>
      </c>
      <c r="I25" s="615">
        <v>45292</v>
      </c>
      <c r="J25" s="615">
        <v>45657</v>
      </c>
      <c r="K25" s="617">
        <f t="shared" ref="K25:L25" si="4">D26/D25</f>
        <v>0</v>
      </c>
      <c r="L25" s="617">
        <f t="shared" si="4"/>
        <v>0</v>
      </c>
      <c r="M25" s="600">
        <v>0</v>
      </c>
      <c r="N25" s="543"/>
      <c r="R25" s="543"/>
    </row>
    <row r="26" spans="1:18" ht="19.5" customHeight="1">
      <c r="A26" s="649"/>
      <c r="B26" s="84" t="s">
        <v>38</v>
      </c>
      <c r="C26" s="665"/>
      <c r="D26" s="87"/>
      <c r="E26" s="86">
        <f t="shared" si="0"/>
        <v>0</v>
      </c>
      <c r="F26" s="3">
        <v>0</v>
      </c>
      <c r="G26" s="3">
        <v>0</v>
      </c>
      <c r="H26" s="3">
        <v>0</v>
      </c>
      <c r="I26" s="616"/>
      <c r="J26" s="616"/>
      <c r="K26" s="618"/>
      <c r="L26" s="618"/>
      <c r="M26" s="601"/>
    </row>
    <row r="27" spans="1:18" ht="25.5" customHeight="1">
      <c r="A27" s="649" t="s">
        <v>43</v>
      </c>
      <c r="B27" s="84" t="s">
        <v>36</v>
      </c>
      <c r="C27" s="664" t="s">
        <v>48</v>
      </c>
      <c r="D27" s="87">
        <v>33</v>
      </c>
      <c r="E27" s="86">
        <f t="shared" si="0"/>
        <v>390000000</v>
      </c>
      <c r="F27" s="3">
        <v>390000000</v>
      </c>
      <c r="G27" s="3">
        <v>0</v>
      </c>
      <c r="H27" s="3">
        <v>0</v>
      </c>
      <c r="I27" s="615">
        <v>45292</v>
      </c>
      <c r="J27" s="615">
        <v>45657</v>
      </c>
      <c r="K27" s="617">
        <f t="shared" ref="K27:L27" si="5">D28/D27</f>
        <v>0</v>
      </c>
      <c r="L27" s="617">
        <f t="shared" si="5"/>
        <v>0</v>
      </c>
      <c r="M27" s="600">
        <v>0</v>
      </c>
      <c r="N27" s="543"/>
    </row>
    <row r="28" spans="1:18">
      <c r="A28" s="649"/>
      <c r="B28" s="84" t="s">
        <v>38</v>
      </c>
      <c r="C28" s="665"/>
      <c r="D28" s="87"/>
      <c r="E28" s="86">
        <f t="shared" si="0"/>
        <v>0</v>
      </c>
      <c r="F28" s="3">
        <v>0</v>
      </c>
      <c r="G28" s="3">
        <v>0</v>
      </c>
      <c r="H28" s="3">
        <v>0</v>
      </c>
      <c r="I28" s="616"/>
      <c r="J28" s="616"/>
      <c r="K28" s="618"/>
      <c r="L28" s="618"/>
      <c r="M28" s="601"/>
    </row>
    <row r="29" spans="1:18" ht="15.75" customHeight="1">
      <c r="A29" s="649" t="s">
        <v>50</v>
      </c>
      <c r="B29" s="84" t="s">
        <v>36</v>
      </c>
      <c r="C29" s="664" t="s">
        <v>49</v>
      </c>
      <c r="D29" s="88">
        <v>1</v>
      </c>
      <c r="E29" s="86">
        <f t="shared" si="0"/>
        <v>65191000</v>
      </c>
      <c r="F29" s="3">
        <v>65191000</v>
      </c>
      <c r="G29" s="3">
        <v>0</v>
      </c>
      <c r="H29" s="3">
        <v>0</v>
      </c>
      <c r="I29" s="615">
        <v>45292</v>
      </c>
      <c r="J29" s="615">
        <v>45657</v>
      </c>
      <c r="K29" s="617">
        <f t="shared" ref="K29:L29" si="6">D30/D29</f>
        <v>0</v>
      </c>
      <c r="L29" s="617">
        <f t="shared" si="6"/>
        <v>0</v>
      </c>
      <c r="M29" s="600">
        <v>0</v>
      </c>
    </row>
    <row r="30" spans="1:18">
      <c r="A30" s="649"/>
      <c r="B30" s="84" t="s">
        <v>38</v>
      </c>
      <c r="C30" s="665"/>
      <c r="D30" s="88"/>
      <c r="E30" s="86">
        <f t="shared" si="0"/>
        <v>0</v>
      </c>
      <c r="F30" s="3">
        <v>0</v>
      </c>
      <c r="G30" s="3">
        <v>0</v>
      </c>
      <c r="H30" s="3">
        <v>0</v>
      </c>
      <c r="I30" s="616"/>
      <c r="J30" s="616"/>
      <c r="K30" s="618"/>
      <c r="L30" s="618"/>
      <c r="M30" s="601"/>
    </row>
    <row r="31" spans="1:18" ht="15.75" customHeight="1">
      <c r="A31" s="649" t="s">
        <v>45</v>
      </c>
      <c r="B31" s="84" t="s">
        <v>36</v>
      </c>
      <c r="C31" s="621" t="s">
        <v>51</v>
      </c>
      <c r="D31" s="89">
        <v>32</v>
      </c>
      <c r="E31" s="86">
        <f t="shared" si="0"/>
        <v>26460000</v>
      </c>
      <c r="F31" s="3">
        <v>0</v>
      </c>
      <c r="G31" s="3">
        <v>26460000</v>
      </c>
      <c r="H31" s="3">
        <v>0</v>
      </c>
      <c r="I31" s="615">
        <v>45292</v>
      </c>
      <c r="J31" s="615">
        <v>45657</v>
      </c>
      <c r="K31" s="617">
        <f t="shared" ref="K31:L31" si="7">D32/D31</f>
        <v>0</v>
      </c>
      <c r="L31" s="617">
        <f t="shared" si="7"/>
        <v>0</v>
      </c>
      <c r="M31" s="600">
        <v>0</v>
      </c>
    </row>
    <row r="32" spans="1:18">
      <c r="A32" s="649"/>
      <c r="B32" s="84" t="s">
        <v>38</v>
      </c>
      <c r="C32" s="622"/>
      <c r="D32" s="89"/>
      <c r="E32" s="86">
        <f t="shared" si="0"/>
        <v>0</v>
      </c>
      <c r="F32" s="3">
        <v>0</v>
      </c>
      <c r="G32" s="3">
        <v>0</v>
      </c>
      <c r="H32" s="3">
        <v>0</v>
      </c>
      <c r="I32" s="616"/>
      <c r="J32" s="616"/>
      <c r="K32" s="618"/>
      <c r="L32" s="618"/>
      <c r="M32" s="601"/>
    </row>
    <row r="33" spans="1:14" ht="15.75" customHeight="1">
      <c r="A33" s="649" t="s">
        <v>47</v>
      </c>
      <c r="B33" s="84" t="s">
        <v>36</v>
      </c>
      <c r="C33" s="664" t="s">
        <v>53</v>
      </c>
      <c r="D33" s="88">
        <v>1</v>
      </c>
      <c r="E33" s="86">
        <f t="shared" si="0"/>
        <v>42630000</v>
      </c>
      <c r="F33" s="3">
        <v>0</v>
      </c>
      <c r="G33" s="3">
        <v>42630000</v>
      </c>
      <c r="H33" s="3">
        <v>0</v>
      </c>
      <c r="I33" s="615">
        <v>45292</v>
      </c>
      <c r="J33" s="615">
        <v>45657</v>
      </c>
      <c r="K33" s="617">
        <f t="shared" ref="K33:L33" si="8">D34/D33</f>
        <v>0</v>
      </c>
      <c r="L33" s="617">
        <f t="shared" si="8"/>
        <v>0</v>
      </c>
      <c r="M33" s="600">
        <v>0</v>
      </c>
    </row>
    <row r="34" spans="1:14">
      <c r="A34" s="649"/>
      <c r="B34" s="84" t="s">
        <v>38</v>
      </c>
      <c r="C34" s="665"/>
      <c r="D34" s="85"/>
      <c r="E34" s="86">
        <f t="shared" si="0"/>
        <v>0</v>
      </c>
      <c r="F34" s="3">
        <v>0</v>
      </c>
      <c r="G34" s="3">
        <v>0</v>
      </c>
      <c r="H34" s="3">
        <v>0</v>
      </c>
      <c r="I34" s="616"/>
      <c r="J34" s="616"/>
      <c r="K34" s="618"/>
      <c r="L34" s="618"/>
      <c r="M34" s="601"/>
      <c r="N34" s="543"/>
    </row>
    <row r="35" spans="1:14" ht="15.75" customHeight="1">
      <c r="A35" s="649" t="s">
        <v>52</v>
      </c>
      <c r="B35" s="84" t="s">
        <v>36</v>
      </c>
      <c r="C35" s="664" t="s">
        <v>55</v>
      </c>
      <c r="D35" s="88">
        <v>1</v>
      </c>
      <c r="E35" s="86">
        <f t="shared" si="0"/>
        <v>165501000</v>
      </c>
      <c r="F35" s="3">
        <v>13650000</v>
      </c>
      <c r="G35" s="156">
        <v>151851000</v>
      </c>
      <c r="H35" s="3">
        <v>0</v>
      </c>
      <c r="I35" s="615">
        <v>45292</v>
      </c>
      <c r="J35" s="615">
        <v>45657</v>
      </c>
      <c r="K35" s="617">
        <f t="shared" ref="K35:L35" si="9">D36/D35</f>
        <v>0</v>
      </c>
      <c r="L35" s="617">
        <f t="shared" si="9"/>
        <v>0</v>
      </c>
      <c r="M35" s="600">
        <v>0</v>
      </c>
      <c r="N35" s="543"/>
    </row>
    <row r="36" spans="1:14">
      <c r="A36" s="649"/>
      <c r="B36" s="84" t="s">
        <v>38</v>
      </c>
      <c r="C36" s="665"/>
      <c r="D36" s="90"/>
      <c r="E36" s="86">
        <f t="shared" si="0"/>
        <v>0</v>
      </c>
      <c r="F36" s="3">
        <v>0</v>
      </c>
      <c r="G36" s="156">
        <v>0</v>
      </c>
      <c r="H36" s="3">
        <v>0</v>
      </c>
      <c r="I36" s="616"/>
      <c r="J36" s="616"/>
      <c r="K36" s="618"/>
      <c r="L36" s="618"/>
      <c r="M36" s="601"/>
      <c r="N36" s="543"/>
    </row>
    <row r="37" spans="1:14">
      <c r="A37" s="677" t="s">
        <v>58</v>
      </c>
      <c r="B37" s="114" t="s">
        <v>36</v>
      </c>
      <c r="C37" s="652" t="s">
        <v>59</v>
      </c>
      <c r="D37" s="116">
        <v>1</v>
      </c>
      <c r="E37" s="86">
        <f t="shared" si="0"/>
        <v>56436000</v>
      </c>
      <c r="F37" s="3">
        <v>0</v>
      </c>
      <c r="G37" s="3">
        <v>56436000</v>
      </c>
      <c r="H37" s="3">
        <v>0</v>
      </c>
      <c r="I37" s="615">
        <v>45292</v>
      </c>
      <c r="J37" s="615">
        <v>45657</v>
      </c>
      <c r="K37" s="617">
        <f t="shared" ref="K37:L37" si="10">D38/D37</f>
        <v>1</v>
      </c>
      <c r="L37" s="617">
        <f t="shared" si="10"/>
        <v>0</v>
      </c>
      <c r="M37" s="600">
        <v>0</v>
      </c>
    </row>
    <row r="38" spans="1:14">
      <c r="A38" s="677"/>
      <c r="B38" s="114" t="s">
        <v>38</v>
      </c>
      <c r="C38" s="653"/>
      <c r="D38" s="116">
        <v>1</v>
      </c>
      <c r="E38" s="86">
        <f t="shared" si="0"/>
        <v>0</v>
      </c>
      <c r="F38" s="3">
        <v>0</v>
      </c>
      <c r="G38" s="3">
        <v>0</v>
      </c>
      <c r="H38" s="3">
        <v>0</v>
      </c>
      <c r="I38" s="616"/>
      <c r="J38" s="616"/>
      <c r="K38" s="618"/>
      <c r="L38" s="618"/>
      <c r="M38" s="601"/>
    </row>
    <row r="39" spans="1:14">
      <c r="A39" s="677" t="s">
        <v>60</v>
      </c>
      <c r="B39" s="114" t="s">
        <v>36</v>
      </c>
      <c r="C39" s="668" t="s">
        <v>61</v>
      </c>
      <c r="D39" s="116">
        <v>1</v>
      </c>
      <c r="E39" s="86">
        <f t="shared" si="0"/>
        <v>7748400</v>
      </c>
      <c r="F39" s="3">
        <v>0</v>
      </c>
      <c r="G39" s="3">
        <v>7748400</v>
      </c>
      <c r="H39" s="3">
        <v>0</v>
      </c>
      <c r="I39" s="615">
        <v>45292</v>
      </c>
      <c r="J39" s="615">
        <v>45657</v>
      </c>
      <c r="K39" s="617">
        <f t="shared" ref="K39:L39" si="11">D40/D39</f>
        <v>1</v>
      </c>
      <c r="L39" s="617">
        <f t="shared" si="11"/>
        <v>0</v>
      </c>
      <c r="M39" s="600">
        <v>0</v>
      </c>
    </row>
    <row r="40" spans="1:14">
      <c r="A40" s="677"/>
      <c r="B40" s="114" t="s">
        <v>38</v>
      </c>
      <c r="C40" s="668"/>
      <c r="D40" s="116">
        <v>1</v>
      </c>
      <c r="E40" s="86">
        <f t="shared" si="0"/>
        <v>0</v>
      </c>
      <c r="F40" s="3">
        <v>0</v>
      </c>
      <c r="G40" s="3">
        <v>0</v>
      </c>
      <c r="H40" s="3">
        <v>0</v>
      </c>
      <c r="I40" s="616"/>
      <c r="J40" s="616"/>
      <c r="K40" s="618"/>
      <c r="L40" s="618"/>
      <c r="M40" s="601"/>
    </row>
    <row r="41" spans="1:14" ht="15" customHeight="1">
      <c r="A41" s="643" t="s">
        <v>62</v>
      </c>
      <c r="B41" s="117" t="s">
        <v>36</v>
      </c>
      <c r="C41" s="668" t="s">
        <v>59</v>
      </c>
      <c r="D41" s="116">
        <v>1</v>
      </c>
      <c r="E41" s="86">
        <f t="shared" si="0"/>
        <v>1045000</v>
      </c>
      <c r="F41" s="157">
        <v>0</v>
      </c>
      <c r="G41" s="3">
        <v>1045000</v>
      </c>
      <c r="H41" s="3">
        <v>0</v>
      </c>
      <c r="I41" s="615">
        <v>45292</v>
      </c>
      <c r="J41" s="615">
        <v>45657</v>
      </c>
      <c r="K41" s="617">
        <f t="shared" ref="K41:L41" si="12">D42/D41</f>
        <v>1</v>
      </c>
      <c r="L41" s="617">
        <f t="shared" si="12"/>
        <v>0</v>
      </c>
      <c r="M41" s="600">
        <v>0</v>
      </c>
      <c r="N41" s="544"/>
    </row>
    <row r="42" spans="1:14">
      <c r="A42" s="644"/>
      <c r="B42" s="117" t="s">
        <v>38</v>
      </c>
      <c r="C42" s="668"/>
      <c r="D42" s="118">
        <v>1</v>
      </c>
      <c r="E42" s="86">
        <f t="shared" si="0"/>
        <v>0</v>
      </c>
      <c r="F42" s="3">
        <v>0</v>
      </c>
      <c r="G42" s="3">
        <v>0</v>
      </c>
      <c r="H42" s="3">
        <v>0</v>
      </c>
      <c r="I42" s="616"/>
      <c r="J42" s="616"/>
      <c r="K42" s="618"/>
      <c r="L42" s="618"/>
      <c r="M42" s="601"/>
      <c r="N42" s="544"/>
    </row>
    <row r="43" spans="1:14">
      <c r="A43" s="636" t="s">
        <v>63</v>
      </c>
      <c r="B43" s="117" t="s">
        <v>36</v>
      </c>
      <c r="C43" s="668" t="s">
        <v>59</v>
      </c>
      <c r="D43" s="116">
        <v>3</v>
      </c>
      <c r="E43" s="86">
        <f t="shared" si="0"/>
        <v>43589040</v>
      </c>
      <c r="F43" s="158">
        <v>0</v>
      </c>
      <c r="G43" s="3">
        <v>43589040</v>
      </c>
      <c r="H43" s="3">
        <v>0</v>
      </c>
      <c r="I43" s="615">
        <v>45292</v>
      </c>
      <c r="J43" s="615">
        <v>45657</v>
      </c>
      <c r="K43" s="617">
        <f t="shared" ref="K43:L43" si="13">D44/D43</f>
        <v>1</v>
      </c>
      <c r="L43" s="617">
        <f t="shared" si="13"/>
        <v>0</v>
      </c>
      <c r="M43" s="600">
        <v>0</v>
      </c>
      <c r="N43" s="544"/>
    </row>
    <row r="44" spans="1:14">
      <c r="A44" s="637"/>
      <c r="B44" s="117" t="s">
        <v>38</v>
      </c>
      <c r="C44" s="668"/>
      <c r="D44" s="119">
        <v>3</v>
      </c>
      <c r="E44" s="86">
        <f t="shared" si="0"/>
        <v>0</v>
      </c>
      <c r="F44" s="3">
        <v>0</v>
      </c>
      <c r="G44" s="3">
        <v>0</v>
      </c>
      <c r="H44" s="3">
        <v>0</v>
      </c>
      <c r="I44" s="616"/>
      <c r="J44" s="616"/>
      <c r="K44" s="618"/>
      <c r="L44" s="618"/>
      <c r="M44" s="601"/>
      <c r="N44" s="544"/>
    </row>
    <row r="45" spans="1:14">
      <c r="A45" s="639" t="s">
        <v>64</v>
      </c>
      <c r="B45" s="91" t="s">
        <v>36</v>
      </c>
      <c r="C45" s="664" t="s">
        <v>65</v>
      </c>
      <c r="D45" s="92">
        <v>13</v>
      </c>
      <c r="E45" s="86">
        <f t="shared" si="0"/>
        <v>395174001</v>
      </c>
      <c r="F45" s="3">
        <v>130052000</v>
      </c>
      <c r="G45" s="157">
        <v>216472000</v>
      </c>
      <c r="H45" s="3">
        <v>48650001</v>
      </c>
      <c r="I45" s="615">
        <v>45292</v>
      </c>
      <c r="J45" s="615">
        <v>45657</v>
      </c>
      <c r="K45" s="617">
        <f t="shared" ref="K45:L45" si="14">D46/D45</f>
        <v>1</v>
      </c>
      <c r="L45" s="617">
        <f t="shared" si="14"/>
        <v>0</v>
      </c>
      <c r="M45" s="600">
        <v>0</v>
      </c>
      <c r="N45" s="544"/>
    </row>
    <row r="46" spans="1:14">
      <c r="A46" s="640"/>
      <c r="B46" s="91" t="s">
        <v>38</v>
      </c>
      <c r="C46" s="665"/>
      <c r="D46" s="93">
        <v>13</v>
      </c>
      <c r="E46" s="86">
        <f t="shared" si="0"/>
        <v>0</v>
      </c>
      <c r="F46" s="3">
        <v>0</v>
      </c>
      <c r="G46" s="3">
        <v>0</v>
      </c>
      <c r="H46" s="3">
        <v>0</v>
      </c>
      <c r="I46" s="616"/>
      <c r="J46" s="616"/>
      <c r="K46" s="618"/>
      <c r="L46" s="618"/>
      <c r="M46" s="601"/>
      <c r="N46" s="544"/>
    </row>
    <row r="47" spans="1:14">
      <c r="A47" s="639" t="s">
        <v>66</v>
      </c>
      <c r="B47" s="91" t="s">
        <v>67</v>
      </c>
      <c r="C47" s="667" t="s">
        <v>68</v>
      </c>
      <c r="D47" s="93">
        <v>9</v>
      </c>
      <c r="E47" s="86">
        <f t="shared" si="0"/>
        <v>73626000</v>
      </c>
      <c r="F47" s="157">
        <v>73626000</v>
      </c>
      <c r="G47" s="157">
        <v>0</v>
      </c>
      <c r="H47" s="3">
        <v>0</v>
      </c>
      <c r="I47" s="615">
        <v>45292</v>
      </c>
      <c r="J47" s="615">
        <v>45657</v>
      </c>
      <c r="K47" s="617">
        <f t="shared" ref="K47:L47" si="15">D48/D47</f>
        <v>0.77777777777777779</v>
      </c>
      <c r="L47" s="617">
        <f t="shared" si="15"/>
        <v>0</v>
      </c>
      <c r="M47" s="600">
        <v>0</v>
      </c>
      <c r="N47" s="544"/>
    </row>
    <row r="48" spans="1:14">
      <c r="A48" s="640"/>
      <c r="B48" s="91" t="s">
        <v>38</v>
      </c>
      <c r="C48" s="667"/>
      <c r="D48" s="93">
        <v>7</v>
      </c>
      <c r="E48" s="86">
        <f t="shared" si="0"/>
        <v>0</v>
      </c>
      <c r="F48" s="3">
        <v>0</v>
      </c>
      <c r="G48" s="3">
        <v>0</v>
      </c>
      <c r="H48" s="3">
        <v>0</v>
      </c>
      <c r="I48" s="616"/>
      <c r="J48" s="616"/>
      <c r="K48" s="618"/>
      <c r="L48" s="618"/>
      <c r="M48" s="601"/>
      <c r="N48" s="544"/>
    </row>
    <row r="49" spans="1:14">
      <c r="A49" s="675" t="s">
        <v>69</v>
      </c>
      <c r="B49" s="91" t="s">
        <v>67</v>
      </c>
      <c r="C49" s="664" t="s">
        <v>70</v>
      </c>
      <c r="D49" s="93">
        <v>27</v>
      </c>
      <c r="E49" s="86">
        <f t="shared" si="0"/>
        <v>26460000</v>
      </c>
      <c r="F49" s="3">
        <v>26460000</v>
      </c>
      <c r="G49" s="158">
        <v>0</v>
      </c>
      <c r="H49" s="3">
        <v>0</v>
      </c>
      <c r="I49" s="615">
        <v>45292</v>
      </c>
      <c r="J49" s="615">
        <v>45657</v>
      </c>
      <c r="K49" s="617">
        <f t="shared" ref="K49:L49" si="16">D50/D49</f>
        <v>0.22222222222222221</v>
      </c>
      <c r="L49" s="617">
        <f t="shared" si="16"/>
        <v>0</v>
      </c>
      <c r="M49" s="600">
        <v>0</v>
      </c>
      <c r="N49" s="544"/>
    </row>
    <row r="50" spans="1:14">
      <c r="A50" s="676"/>
      <c r="B50" s="91" t="s">
        <v>38</v>
      </c>
      <c r="C50" s="665"/>
      <c r="D50" s="93">
        <v>6</v>
      </c>
      <c r="E50" s="86">
        <f t="shared" si="0"/>
        <v>0</v>
      </c>
      <c r="F50" s="3">
        <v>0</v>
      </c>
      <c r="G50" s="158">
        <v>0</v>
      </c>
      <c r="H50" s="3">
        <v>0</v>
      </c>
      <c r="I50" s="616"/>
      <c r="J50" s="616"/>
      <c r="K50" s="618"/>
      <c r="L50" s="618"/>
      <c r="M50" s="601"/>
      <c r="N50" s="544"/>
    </row>
    <row r="51" spans="1:14">
      <c r="A51" s="643" t="s">
        <v>71</v>
      </c>
      <c r="B51" s="117" t="s">
        <v>36</v>
      </c>
      <c r="C51" s="652" t="s">
        <v>72</v>
      </c>
      <c r="D51" s="120">
        <v>500</v>
      </c>
      <c r="E51" s="86">
        <f t="shared" si="0"/>
        <v>94325000</v>
      </c>
      <c r="F51" s="3">
        <v>0</v>
      </c>
      <c r="G51" s="3">
        <v>94325000</v>
      </c>
      <c r="H51" s="3">
        <v>0</v>
      </c>
      <c r="I51" s="615">
        <v>45292</v>
      </c>
      <c r="J51" s="615">
        <v>45657</v>
      </c>
      <c r="K51" s="617">
        <f t="shared" ref="K51:L51" si="17">D52/D51</f>
        <v>0</v>
      </c>
      <c r="L51" s="617">
        <f t="shared" si="17"/>
        <v>0</v>
      </c>
      <c r="M51" s="600">
        <v>0</v>
      </c>
      <c r="N51" s="544"/>
    </row>
    <row r="52" spans="1:14">
      <c r="A52" s="644"/>
      <c r="B52" s="117" t="s">
        <v>38</v>
      </c>
      <c r="C52" s="653"/>
      <c r="D52" s="120">
        <v>0</v>
      </c>
      <c r="E52" s="86">
        <f t="shared" si="0"/>
        <v>0</v>
      </c>
      <c r="F52" s="3">
        <v>0</v>
      </c>
      <c r="G52" s="3">
        <v>0</v>
      </c>
      <c r="H52" s="3">
        <v>0</v>
      </c>
      <c r="I52" s="616"/>
      <c r="J52" s="616"/>
      <c r="K52" s="618"/>
      <c r="L52" s="618"/>
      <c r="M52" s="601"/>
      <c r="N52" s="544"/>
    </row>
    <row r="53" spans="1:14">
      <c r="A53" s="643" t="s">
        <v>73</v>
      </c>
      <c r="B53" s="117" t="s">
        <v>36</v>
      </c>
      <c r="C53" s="652" t="s">
        <v>74</v>
      </c>
      <c r="D53" s="120">
        <v>1</v>
      </c>
      <c r="E53" s="86">
        <f t="shared" si="0"/>
        <v>61053661</v>
      </c>
      <c r="F53" s="3">
        <v>0</v>
      </c>
      <c r="G53" s="3">
        <v>61053661</v>
      </c>
      <c r="H53" s="3">
        <v>0</v>
      </c>
      <c r="I53" s="615">
        <v>45292</v>
      </c>
      <c r="J53" s="615">
        <v>45657</v>
      </c>
      <c r="K53" s="617">
        <f t="shared" ref="K53:L53" si="18">D54/D53</f>
        <v>0</v>
      </c>
      <c r="L53" s="617">
        <f t="shared" si="18"/>
        <v>0</v>
      </c>
      <c r="M53" s="600">
        <v>0</v>
      </c>
      <c r="N53" s="544"/>
    </row>
    <row r="54" spans="1:14">
      <c r="A54" s="644"/>
      <c r="B54" s="117" t="s">
        <v>38</v>
      </c>
      <c r="C54" s="653"/>
      <c r="D54" s="120">
        <v>0</v>
      </c>
      <c r="E54" s="86">
        <f t="shared" si="0"/>
        <v>0</v>
      </c>
      <c r="F54" s="3">
        <v>0</v>
      </c>
      <c r="G54" s="3">
        <v>0</v>
      </c>
      <c r="H54" s="3">
        <v>0</v>
      </c>
      <c r="I54" s="616"/>
      <c r="J54" s="616"/>
      <c r="K54" s="618"/>
      <c r="L54" s="618"/>
      <c r="M54" s="601"/>
      <c r="N54" s="544"/>
    </row>
    <row r="55" spans="1:14" ht="15" customHeight="1">
      <c r="A55" s="646" t="s">
        <v>75</v>
      </c>
      <c r="B55" s="114" t="s">
        <v>36</v>
      </c>
      <c r="C55" s="652" t="s">
        <v>72</v>
      </c>
      <c r="D55" s="115">
        <v>1000</v>
      </c>
      <c r="E55" s="86">
        <f t="shared" si="0"/>
        <v>91099498</v>
      </c>
      <c r="F55" s="3">
        <v>0</v>
      </c>
      <c r="G55" s="3">
        <v>91099498</v>
      </c>
      <c r="H55" s="3">
        <v>0</v>
      </c>
      <c r="I55" s="615">
        <v>45292</v>
      </c>
      <c r="J55" s="615">
        <v>45657</v>
      </c>
      <c r="K55" s="617">
        <f t="shared" ref="K55:L55" si="19">D56/D55</f>
        <v>0</v>
      </c>
      <c r="L55" s="617">
        <f t="shared" si="19"/>
        <v>0</v>
      </c>
      <c r="M55" s="600">
        <v>0</v>
      </c>
      <c r="N55" s="544"/>
    </row>
    <row r="56" spans="1:14">
      <c r="A56" s="646"/>
      <c r="B56" s="114" t="s">
        <v>38</v>
      </c>
      <c r="C56" s="653"/>
      <c r="D56" s="115">
        <v>0</v>
      </c>
      <c r="E56" s="86">
        <f t="shared" si="0"/>
        <v>0</v>
      </c>
      <c r="F56" s="3">
        <v>0</v>
      </c>
      <c r="G56" s="3">
        <v>0</v>
      </c>
      <c r="H56" s="3">
        <v>0</v>
      </c>
      <c r="I56" s="616"/>
      <c r="J56" s="616"/>
      <c r="K56" s="618"/>
      <c r="L56" s="618"/>
      <c r="M56" s="601"/>
      <c r="N56" s="544"/>
    </row>
    <row r="57" spans="1:14">
      <c r="A57" s="673" t="s">
        <v>76</v>
      </c>
      <c r="B57" s="114" t="s">
        <v>36</v>
      </c>
      <c r="C57" s="668" t="s">
        <v>57</v>
      </c>
      <c r="D57" s="115">
        <v>0</v>
      </c>
      <c r="E57" s="86">
        <f t="shared" si="0"/>
        <v>0</v>
      </c>
      <c r="F57" s="3">
        <v>0</v>
      </c>
      <c r="G57" s="3">
        <v>0</v>
      </c>
      <c r="H57" s="3">
        <v>0</v>
      </c>
      <c r="I57" s="615">
        <v>45292</v>
      </c>
      <c r="J57" s="615">
        <v>45657</v>
      </c>
      <c r="K57" s="617" t="e">
        <f t="shared" ref="K57:L57" si="20">D58/D57</f>
        <v>#DIV/0!</v>
      </c>
      <c r="L57" s="617" t="e">
        <f t="shared" si="20"/>
        <v>#DIV/0!</v>
      </c>
      <c r="M57" s="600">
        <v>0</v>
      </c>
      <c r="N57" s="544"/>
    </row>
    <row r="58" spans="1:14">
      <c r="A58" s="674"/>
      <c r="B58" s="114" t="s">
        <v>38</v>
      </c>
      <c r="C58" s="668"/>
      <c r="D58" s="115">
        <v>0</v>
      </c>
      <c r="E58" s="86">
        <f t="shared" si="0"/>
        <v>0</v>
      </c>
      <c r="F58" s="3">
        <v>0</v>
      </c>
      <c r="G58" s="3">
        <v>0</v>
      </c>
      <c r="H58" s="3">
        <v>0</v>
      </c>
      <c r="I58" s="616"/>
      <c r="J58" s="616"/>
      <c r="K58" s="618"/>
      <c r="L58" s="618"/>
      <c r="M58" s="601"/>
      <c r="N58" s="544"/>
    </row>
    <row r="59" spans="1:14">
      <c r="A59" s="638" t="s">
        <v>77</v>
      </c>
      <c r="B59" s="84" t="s">
        <v>36</v>
      </c>
      <c r="C59" s="667" t="s">
        <v>78</v>
      </c>
      <c r="D59" s="88">
        <v>1</v>
      </c>
      <c r="E59" s="86">
        <f t="shared" si="0"/>
        <v>158760000</v>
      </c>
      <c r="F59" s="3">
        <v>105840000</v>
      </c>
      <c r="G59" s="156">
        <v>52920000</v>
      </c>
      <c r="H59" s="3">
        <v>0</v>
      </c>
      <c r="I59" s="615">
        <v>45292</v>
      </c>
      <c r="J59" s="615">
        <v>45657</v>
      </c>
      <c r="K59" s="617">
        <f t="shared" ref="K59:L59" si="21">D60/D59</f>
        <v>1</v>
      </c>
      <c r="L59" s="617">
        <f t="shared" si="21"/>
        <v>0</v>
      </c>
      <c r="M59" s="600">
        <v>0</v>
      </c>
      <c r="N59" s="544"/>
    </row>
    <row r="60" spans="1:14">
      <c r="A60" s="638"/>
      <c r="B60" s="84" t="s">
        <v>38</v>
      </c>
      <c r="C60" s="667"/>
      <c r="D60" s="88">
        <v>1</v>
      </c>
      <c r="E60" s="86">
        <f t="shared" si="0"/>
        <v>0</v>
      </c>
      <c r="F60" s="3">
        <v>0</v>
      </c>
      <c r="G60" s="156">
        <v>0</v>
      </c>
      <c r="H60" s="3">
        <v>0</v>
      </c>
      <c r="I60" s="616"/>
      <c r="J60" s="616"/>
      <c r="K60" s="618"/>
      <c r="L60" s="618"/>
      <c r="M60" s="601"/>
      <c r="N60" s="544"/>
    </row>
    <row r="61" spans="1:14">
      <c r="A61" s="671" t="s">
        <v>79</v>
      </c>
      <c r="B61" s="84" t="s">
        <v>36</v>
      </c>
      <c r="C61" s="664" t="s">
        <v>48</v>
      </c>
      <c r="D61" s="94">
        <v>27</v>
      </c>
      <c r="E61" s="86">
        <f t="shared" si="0"/>
        <v>63560000</v>
      </c>
      <c r="F61" s="3">
        <v>63560000</v>
      </c>
      <c r="G61" s="156">
        <v>0</v>
      </c>
      <c r="H61" s="3">
        <v>0</v>
      </c>
      <c r="I61" s="615">
        <v>45292</v>
      </c>
      <c r="J61" s="615">
        <v>45657</v>
      </c>
      <c r="K61" s="617">
        <f t="shared" ref="K61:L61" si="22">D62/D61</f>
        <v>0.92592592592592593</v>
      </c>
      <c r="L61" s="617">
        <f t="shared" si="22"/>
        <v>0</v>
      </c>
      <c r="M61" s="600">
        <v>0</v>
      </c>
      <c r="N61" s="544"/>
    </row>
    <row r="62" spans="1:14">
      <c r="A62" s="672"/>
      <c r="B62" s="84" t="s">
        <v>38</v>
      </c>
      <c r="C62" s="665"/>
      <c r="D62" s="94">
        <v>25</v>
      </c>
      <c r="E62" s="86">
        <f t="shared" si="0"/>
        <v>0</v>
      </c>
      <c r="F62" s="3">
        <v>0</v>
      </c>
      <c r="G62" s="156">
        <v>0</v>
      </c>
      <c r="H62" s="3">
        <v>0</v>
      </c>
      <c r="I62" s="616"/>
      <c r="J62" s="616"/>
      <c r="K62" s="618"/>
      <c r="L62" s="618"/>
      <c r="M62" s="601"/>
      <c r="N62" s="544"/>
    </row>
    <row r="63" spans="1:14">
      <c r="A63" s="669" t="s">
        <v>80</v>
      </c>
      <c r="B63" s="114" t="s">
        <v>36</v>
      </c>
      <c r="C63" s="651" t="s">
        <v>81</v>
      </c>
      <c r="D63" s="122">
        <v>1</v>
      </c>
      <c r="E63" s="86">
        <f t="shared" si="0"/>
        <v>262000000</v>
      </c>
      <c r="F63" s="3">
        <v>0</v>
      </c>
      <c r="G63" s="156">
        <v>262000000</v>
      </c>
      <c r="H63" s="3">
        <v>0</v>
      </c>
      <c r="I63" s="615">
        <v>45292</v>
      </c>
      <c r="J63" s="615">
        <v>45657</v>
      </c>
      <c r="K63" s="617">
        <f t="shared" ref="K63:L63" si="23">D64/D63</f>
        <v>35</v>
      </c>
      <c r="L63" s="617">
        <f t="shared" si="23"/>
        <v>0</v>
      </c>
      <c r="M63" s="600">
        <v>0</v>
      </c>
      <c r="N63" s="544"/>
    </row>
    <row r="64" spans="1:14">
      <c r="A64" s="670"/>
      <c r="B64" s="114" t="s">
        <v>38</v>
      </c>
      <c r="C64" s="651"/>
      <c r="D64" s="120">
        <v>35</v>
      </c>
      <c r="E64" s="86">
        <f t="shared" si="0"/>
        <v>0</v>
      </c>
      <c r="F64" s="3">
        <v>0</v>
      </c>
      <c r="G64" s="3">
        <v>0</v>
      </c>
      <c r="H64" s="3">
        <v>0</v>
      </c>
      <c r="I64" s="616"/>
      <c r="J64" s="616"/>
      <c r="K64" s="618"/>
      <c r="L64" s="618"/>
      <c r="M64" s="601"/>
      <c r="N64" s="544"/>
    </row>
    <row r="65" spans="1:14">
      <c r="A65" s="636" t="s">
        <v>82</v>
      </c>
      <c r="B65" s="114" t="s">
        <v>36</v>
      </c>
      <c r="C65" s="668" t="s">
        <v>57</v>
      </c>
      <c r="D65" s="115">
        <v>1</v>
      </c>
      <c r="E65" s="86">
        <f t="shared" si="0"/>
        <v>16674768</v>
      </c>
      <c r="F65" s="3">
        <v>0</v>
      </c>
      <c r="G65" s="3">
        <v>16674768</v>
      </c>
      <c r="H65" s="3">
        <v>0</v>
      </c>
      <c r="I65" s="615">
        <v>45292</v>
      </c>
      <c r="J65" s="615">
        <v>45657</v>
      </c>
      <c r="K65" s="617">
        <f t="shared" ref="K65:L65" si="24">D66/D65</f>
        <v>1</v>
      </c>
      <c r="L65" s="617">
        <f t="shared" si="24"/>
        <v>0</v>
      </c>
      <c r="M65" s="600">
        <v>0</v>
      </c>
      <c r="N65" s="544"/>
    </row>
    <row r="66" spans="1:14">
      <c r="A66" s="637"/>
      <c r="B66" s="114" t="s">
        <v>38</v>
      </c>
      <c r="C66" s="668"/>
      <c r="D66" s="115">
        <v>1</v>
      </c>
      <c r="E66" s="86">
        <f t="shared" si="0"/>
        <v>0</v>
      </c>
      <c r="F66" s="3">
        <v>0</v>
      </c>
      <c r="G66" s="3">
        <v>0</v>
      </c>
      <c r="H66" s="3">
        <v>0</v>
      </c>
      <c r="I66" s="616"/>
      <c r="J66" s="616"/>
      <c r="K66" s="618"/>
      <c r="L66" s="618"/>
      <c r="M66" s="601"/>
      <c r="N66" s="544"/>
    </row>
    <row r="67" spans="1:14" ht="15" customHeight="1">
      <c r="A67" s="638" t="s">
        <v>88</v>
      </c>
      <c r="B67" s="84" t="s">
        <v>36</v>
      </c>
      <c r="C67" s="664" t="s">
        <v>70</v>
      </c>
      <c r="D67" s="88">
        <v>1</v>
      </c>
      <c r="E67" s="86">
        <f t="shared" si="0"/>
        <v>96523000</v>
      </c>
      <c r="F67" s="3">
        <v>12271000</v>
      </c>
      <c r="G67" s="156">
        <v>84252000</v>
      </c>
      <c r="H67" s="3">
        <v>0</v>
      </c>
      <c r="I67" s="615">
        <v>45292</v>
      </c>
      <c r="J67" s="615">
        <v>45657</v>
      </c>
      <c r="K67" s="617">
        <f t="shared" ref="K67:L67" si="25">D68/D67</f>
        <v>0</v>
      </c>
      <c r="L67" s="617">
        <f t="shared" si="25"/>
        <v>0</v>
      </c>
      <c r="M67" s="600">
        <v>0</v>
      </c>
      <c r="N67" s="544"/>
    </row>
    <row r="68" spans="1:14">
      <c r="A68" s="638"/>
      <c r="B68" s="84" t="s">
        <v>38</v>
      </c>
      <c r="C68" s="665"/>
      <c r="D68" s="93">
        <v>0</v>
      </c>
      <c r="E68" s="86">
        <f t="shared" si="0"/>
        <v>0</v>
      </c>
      <c r="F68" s="3">
        <v>0</v>
      </c>
      <c r="G68" s="156">
        <v>0</v>
      </c>
      <c r="H68" s="3">
        <v>0</v>
      </c>
      <c r="I68" s="616"/>
      <c r="J68" s="616"/>
      <c r="K68" s="618"/>
      <c r="L68" s="618"/>
      <c r="M68" s="601"/>
      <c r="N68" s="544"/>
    </row>
    <row r="69" spans="1:14" ht="31.5" customHeight="1">
      <c r="A69" s="666" t="s">
        <v>92</v>
      </c>
      <c r="B69" s="95" t="s">
        <v>36</v>
      </c>
      <c r="C69" s="667" t="s">
        <v>85</v>
      </c>
      <c r="D69" s="93">
        <v>12</v>
      </c>
      <c r="E69" s="86">
        <f t="shared" si="0"/>
        <v>26460000</v>
      </c>
      <c r="F69" s="3">
        <v>26460000</v>
      </c>
      <c r="G69" s="159">
        <v>0</v>
      </c>
      <c r="H69" s="3">
        <v>0</v>
      </c>
      <c r="I69" s="615">
        <v>45292</v>
      </c>
      <c r="J69" s="615">
        <v>45657</v>
      </c>
      <c r="K69" s="617">
        <f t="shared" ref="K69:L69" si="26">D70/D69</f>
        <v>0</v>
      </c>
      <c r="L69" s="617">
        <f t="shared" si="26"/>
        <v>0</v>
      </c>
      <c r="M69" s="600">
        <v>0</v>
      </c>
      <c r="N69" s="544"/>
    </row>
    <row r="70" spans="1:14">
      <c r="A70" s="666"/>
      <c r="B70" s="95" t="s">
        <v>38</v>
      </c>
      <c r="C70" s="667"/>
      <c r="D70" s="93">
        <v>0</v>
      </c>
      <c r="E70" s="86">
        <f t="shared" si="0"/>
        <v>0</v>
      </c>
      <c r="F70" s="3">
        <v>0</v>
      </c>
      <c r="G70" s="156">
        <v>0</v>
      </c>
      <c r="H70" s="3">
        <v>0</v>
      </c>
      <c r="I70" s="616"/>
      <c r="J70" s="616"/>
      <c r="K70" s="618"/>
      <c r="L70" s="618"/>
      <c r="M70" s="601"/>
      <c r="N70" s="544"/>
    </row>
    <row r="71" spans="1:14">
      <c r="A71" s="630" t="s">
        <v>90</v>
      </c>
      <c r="B71" s="95" t="s">
        <v>36</v>
      </c>
      <c r="C71" s="664" t="s">
        <v>87</v>
      </c>
      <c r="D71" s="96">
        <v>12</v>
      </c>
      <c r="E71" s="86">
        <f t="shared" si="0"/>
        <v>73626000</v>
      </c>
      <c r="F71" s="3">
        <v>12271000</v>
      </c>
      <c r="G71" s="160">
        <v>61355000</v>
      </c>
      <c r="H71" s="3">
        <v>0</v>
      </c>
      <c r="I71" s="615">
        <v>45292</v>
      </c>
      <c r="J71" s="615">
        <v>45657</v>
      </c>
      <c r="K71" s="617">
        <f t="shared" ref="K71:L71" si="27">D72/D71</f>
        <v>0</v>
      </c>
      <c r="L71" s="617">
        <f t="shared" si="27"/>
        <v>0</v>
      </c>
      <c r="M71" s="600">
        <v>0</v>
      </c>
      <c r="N71" s="544"/>
    </row>
    <row r="72" spans="1:14">
      <c r="A72" s="630"/>
      <c r="B72" s="95" t="s">
        <v>38</v>
      </c>
      <c r="C72" s="665"/>
      <c r="D72" s="96">
        <v>0</v>
      </c>
      <c r="E72" s="86">
        <f t="shared" si="0"/>
        <v>0</v>
      </c>
      <c r="F72" s="3">
        <v>0</v>
      </c>
      <c r="G72" s="156">
        <v>0</v>
      </c>
      <c r="H72" s="3">
        <v>0</v>
      </c>
      <c r="I72" s="616"/>
      <c r="J72" s="616"/>
      <c r="K72" s="618"/>
      <c r="L72" s="618"/>
      <c r="M72" s="601"/>
      <c r="N72" s="544"/>
    </row>
    <row r="73" spans="1:14" ht="15" hidden="1" customHeight="1">
      <c r="A73" s="708" t="s">
        <v>411</v>
      </c>
      <c r="B73" s="134" t="s">
        <v>36</v>
      </c>
      <c r="C73" s="709" t="s">
        <v>87</v>
      </c>
      <c r="D73" s="135">
        <v>0</v>
      </c>
      <c r="E73" s="86">
        <f t="shared" si="0"/>
        <v>0</v>
      </c>
      <c r="F73" s="3">
        <v>0</v>
      </c>
      <c r="G73" s="161">
        <v>0</v>
      </c>
      <c r="H73" s="136">
        <v>0</v>
      </c>
      <c r="I73" s="615">
        <v>45292</v>
      </c>
      <c r="J73" s="615">
        <v>45657</v>
      </c>
      <c r="K73" s="660" t="e">
        <f t="shared" ref="K73" si="28">D74/D73</f>
        <v>#DIV/0!</v>
      </c>
      <c r="L73" s="660" t="e">
        <f t="shared" ref="L73" si="29">E74/E73</f>
        <v>#DIV/0!</v>
      </c>
      <c r="M73" s="662">
        <v>0</v>
      </c>
      <c r="N73" s="544"/>
    </row>
    <row r="74" spans="1:14" ht="15" hidden="1" customHeight="1">
      <c r="A74" s="708"/>
      <c r="B74" s="134" t="s">
        <v>38</v>
      </c>
      <c r="C74" s="710"/>
      <c r="D74" s="135">
        <v>0</v>
      </c>
      <c r="E74" s="86">
        <f t="shared" si="0"/>
        <v>0</v>
      </c>
      <c r="F74" s="3">
        <v>0</v>
      </c>
      <c r="G74" s="161"/>
      <c r="H74" s="136">
        <v>0</v>
      </c>
      <c r="I74" s="616"/>
      <c r="J74" s="616"/>
      <c r="K74" s="661"/>
      <c r="L74" s="661"/>
      <c r="M74" s="663"/>
      <c r="N74" s="544"/>
    </row>
    <row r="75" spans="1:14">
      <c r="A75" s="630" t="s">
        <v>419</v>
      </c>
      <c r="B75" s="95" t="s">
        <v>36</v>
      </c>
      <c r="C75" s="664" t="s">
        <v>89</v>
      </c>
      <c r="D75" s="96">
        <v>3</v>
      </c>
      <c r="E75" s="86">
        <f t="shared" si="0"/>
        <v>150000000</v>
      </c>
      <c r="F75" s="3">
        <v>0</v>
      </c>
      <c r="G75" s="160">
        <v>150000000</v>
      </c>
      <c r="H75" s="3">
        <v>0</v>
      </c>
      <c r="I75" s="615">
        <v>45292</v>
      </c>
      <c r="J75" s="615">
        <v>45657</v>
      </c>
      <c r="K75" s="617">
        <f t="shared" ref="K75:L79" si="30">D76/D75</f>
        <v>0</v>
      </c>
      <c r="L75" s="617">
        <f t="shared" si="30"/>
        <v>0</v>
      </c>
      <c r="M75" s="600">
        <v>0</v>
      </c>
      <c r="N75" s="544"/>
    </row>
    <row r="76" spans="1:14">
      <c r="A76" s="630"/>
      <c r="B76" s="95" t="s">
        <v>38</v>
      </c>
      <c r="C76" s="665"/>
      <c r="D76" s="96">
        <v>0</v>
      </c>
      <c r="E76" s="86">
        <f t="shared" si="0"/>
        <v>0</v>
      </c>
      <c r="F76" s="3">
        <v>0</v>
      </c>
      <c r="G76" s="156">
        <v>0</v>
      </c>
      <c r="H76" s="3">
        <v>0</v>
      </c>
      <c r="I76" s="616"/>
      <c r="J76" s="616"/>
      <c r="K76" s="618"/>
      <c r="L76" s="618"/>
      <c r="M76" s="601"/>
      <c r="N76" s="544"/>
    </row>
    <row r="77" spans="1:14">
      <c r="A77" s="649" t="s">
        <v>83</v>
      </c>
      <c r="B77" s="97" t="s">
        <v>36</v>
      </c>
      <c r="C77" s="650" t="s">
        <v>91</v>
      </c>
      <c r="D77" s="99">
        <v>40</v>
      </c>
      <c r="E77" s="86">
        <f t="shared" si="0"/>
        <v>56210000</v>
      </c>
      <c r="F77" s="3">
        <v>56210000</v>
      </c>
      <c r="G77" s="162">
        <v>0</v>
      </c>
      <c r="H77" s="3">
        <v>0</v>
      </c>
      <c r="I77" s="615">
        <v>45292</v>
      </c>
      <c r="J77" s="615">
        <v>45657</v>
      </c>
      <c r="K77" s="617">
        <f t="shared" si="30"/>
        <v>0</v>
      </c>
      <c r="L77" s="617">
        <f t="shared" ref="L77" si="31">E78/E77</f>
        <v>0</v>
      </c>
      <c r="M77" s="600">
        <v>0</v>
      </c>
      <c r="N77" s="544"/>
    </row>
    <row r="78" spans="1:14">
      <c r="A78" s="649"/>
      <c r="B78" s="97" t="s">
        <v>38</v>
      </c>
      <c r="C78" s="650"/>
      <c r="D78" s="99">
        <v>0</v>
      </c>
      <c r="E78" s="86">
        <f t="shared" si="0"/>
        <v>0</v>
      </c>
      <c r="F78" s="3">
        <v>0</v>
      </c>
      <c r="G78" s="156">
        <v>0</v>
      </c>
      <c r="H78" s="3">
        <v>0</v>
      </c>
      <c r="I78" s="616"/>
      <c r="J78" s="616"/>
      <c r="K78" s="618"/>
      <c r="L78" s="618"/>
      <c r="M78" s="601"/>
      <c r="N78" s="544"/>
    </row>
    <row r="79" spans="1:14">
      <c r="A79" s="649" t="s">
        <v>84</v>
      </c>
      <c r="B79" s="97" t="s">
        <v>36</v>
      </c>
      <c r="C79" s="650" t="s">
        <v>91</v>
      </c>
      <c r="D79" s="99">
        <v>40</v>
      </c>
      <c r="E79" s="86">
        <f t="shared" ref="E79:E140" si="32">+F79+G79+H79</f>
        <v>52920000</v>
      </c>
      <c r="F79" s="3">
        <v>0</v>
      </c>
      <c r="G79" s="162">
        <v>52920000</v>
      </c>
      <c r="H79" s="3">
        <v>0</v>
      </c>
      <c r="I79" s="615">
        <v>45292</v>
      </c>
      <c r="J79" s="615">
        <v>45657</v>
      </c>
      <c r="K79" s="617">
        <f t="shared" si="30"/>
        <v>0</v>
      </c>
      <c r="L79" s="617">
        <f t="shared" ref="L79" si="33">E80/E79</f>
        <v>0</v>
      </c>
      <c r="M79" s="600">
        <v>0</v>
      </c>
      <c r="N79" s="544"/>
    </row>
    <row r="80" spans="1:14">
      <c r="A80" s="649"/>
      <c r="B80" s="97" t="s">
        <v>38</v>
      </c>
      <c r="C80" s="650"/>
      <c r="D80" s="99">
        <v>0</v>
      </c>
      <c r="E80" s="86">
        <f t="shared" si="32"/>
        <v>0</v>
      </c>
      <c r="F80" s="3">
        <v>0</v>
      </c>
      <c r="G80" s="156">
        <v>0</v>
      </c>
      <c r="H80" s="3">
        <v>0</v>
      </c>
      <c r="I80" s="616"/>
      <c r="J80" s="616"/>
      <c r="K80" s="618"/>
      <c r="L80" s="618"/>
      <c r="M80" s="601"/>
      <c r="N80" s="544"/>
    </row>
    <row r="81" spans="1:14">
      <c r="A81" s="649" t="s">
        <v>86</v>
      </c>
      <c r="B81" s="97" t="s">
        <v>36</v>
      </c>
      <c r="C81" s="650" t="s">
        <v>91</v>
      </c>
      <c r="D81" s="100">
        <v>1</v>
      </c>
      <c r="E81" s="86">
        <f t="shared" si="32"/>
        <v>12271000</v>
      </c>
      <c r="F81" s="3">
        <v>0</v>
      </c>
      <c r="G81" s="162">
        <v>12271000</v>
      </c>
      <c r="H81" s="3">
        <v>0</v>
      </c>
      <c r="I81" s="615">
        <v>45292</v>
      </c>
      <c r="J81" s="615">
        <v>45657</v>
      </c>
      <c r="K81" s="617">
        <f t="shared" ref="K81" si="34">D82/D81</f>
        <v>0</v>
      </c>
      <c r="L81" s="617">
        <f t="shared" ref="L81" si="35">E82/E81</f>
        <v>0</v>
      </c>
      <c r="M81" s="600">
        <v>0</v>
      </c>
      <c r="N81" s="544"/>
    </row>
    <row r="82" spans="1:14">
      <c r="A82" s="649"/>
      <c r="B82" s="97" t="s">
        <v>38</v>
      </c>
      <c r="C82" s="650"/>
      <c r="D82" s="99">
        <v>0</v>
      </c>
      <c r="E82" s="86">
        <f t="shared" si="32"/>
        <v>0</v>
      </c>
      <c r="F82" s="3">
        <v>0</v>
      </c>
      <c r="G82" s="156">
        <v>0</v>
      </c>
      <c r="H82" s="3">
        <v>0</v>
      </c>
      <c r="I82" s="616"/>
      <c r="J82" s="616"/>
      <c r="K82" s="618"/>
      <c r="L82" s="618"/>
      <c r="M82" s="601"/>
      <c r="N82" s="544"/>
    </row>
    <row r="83" spans="1:14" ht="15" hidden="1" customHeight="1">
      <c r="A83" s="658" t="s">
        <v>88</v>
      </c>
      <c r="B83" s="137" t="s">
        <v>36</v>
      </c>
      <c r="C83" s="659" t="s">
        <v>89</v>
      </c>
      <c r="D83" s="138">
        <v>3</v>
      </c>
      <c r="E83" s="86">
        <f t="shared" si="32"/>
        <v>0</v>
      </c>
      <c r="F83" s="3">
        <v>0</v>
      </c>
      <c r="G83" s="3">
        <v>0</v>
      </c>
      <c r="H83" s="136">
        <v>0</v>
      </c>
      <c r="I83" s="615">
        <v>45292</v>
      </c>
      <c r="J83" s="615">
        <v>45657</v>
      </c>
      <c r="K83" s="660">
        <f t="shared" ref="K83" si="36">D84/D83</f>
        <v>0</v>
      </c>
      <c r="L83" s="660" t="e">
        <f t="shared" ref="L83" si="37">E84/E83</f>
        <v>#DIV/0!</v>
      </c>
      <c r="M83" s="662">
        <v>0</v>
      </c>
      <c r="N83" s="544"/>
    </row>
    <row r="84" spans="1:14" ht="15" hidden="1" customHeight="1">
      <c r="A84" s="658"/>
      <c r="B84" s="137" t="s">
        <v>38</v>
      </c>
      <c r="C84" s="659"/>
      <c r="D84" s="138">
        <v>0</v>
      </c>
      <c r="E84" s="86">
        <f t="shared" si="32"/>
        <v>0</v>
      </c>
      <c r="F84" s="3">
        <v>0</v>
      </c>
      <c r="G84" s="156">
        <v>0</v>
      </c>
      <c r="H84" s="136">
        <v>0</v>
      </c>
      <c r="I84" s="616"/>
      <c r="J84" s="616"/>
      <c r="K84" s="661"/>
      <c r="L84" s="661"/>
      <c r="M84" s="663"/>
      <c r="N84" s="544"/>
    </row>
    <row r="85" spans="1:14">
      <c r="A85" s="656" t="s">
        <v>94</v>
      </c>
      <c r="B85" s="97" t="s">
        <v>36</v>
      </c>
      <c r="C85" s="650" t="s">
        <v>93</v>
      </c>
      <c r="D85" s="98">
        <v>8</v>
      </c>
      <c r="E85" s="86">
        <f t="shared" si="32"/>
        <v>0</v>
      </c>
      <c r="F85" s="3">
        <v>0</v>
      </c>
      <c r="G85" s="3">
        <v>0</v>
      </c>
      <c r="H85" s="3">
        <v>0</v>
      </c>
      <c r="I85" s="615">
        <v>45292</v>
      </c>
      <c r="J85" s="615">
        <v>45657</v>
      </c>
      <c r="K85" s="617">
        <f t="shared" ref="K85" si="38">D86/D85</f>
        <v>0</v>
      </c>
      <c r="L85" s="617">
        <v>0</v>
      </c>
      <c r="M85" s="600">
        <v>0</v>
      </c>
      <c r="N85" s="544"/>
    </row>
    <row r="86" spans="1:14">
      <c r="A86" s="657"/>
      <c r="B86" s="97" t="s">
        <v>38</v>
      </c>
      <c r="C86" s="650"/>
      <c r="D86" s="98">
        <v>0</v>
      </c>
      <c r="E86" s="86">
        <f t="shared" si="32"/>
        <v>0</v>
      </c>
      <c r="F86" s="3">
        <v>0</v>
      </c>
      <c r="G86" s="156">
        <v>0</v>
      </c>
      <c r="H86" s="3">
        <v>0</v>
      </c>
      <c r="I86" s="616"/>
      <c r="J86" s="616"/>
      <c r="K86" s="618"/>
      <c r="L86" s="618"/>
      <c r="M86" s="601"/>
      <c r="N86" s="544"/>
    </row>
    <row r="87" spans="1:14">
      <c r="A87" s="654" t="s">
        <v>95</v>
      </c>
      <c r="B87" s="123" t="s">
        <v>36</v>
      </c>
      <c r="C87" s="651" t="s">
        <v>57</v>
      </c>
      <c r="D87" s="121">
        <v>1</v>
      </c>
      <c r="E87" s="86">
        <f t="shared" si="32"/>
        <v>18229200</v>
      </c>
      <c r="F87" s="3">
        <v>0</v>
      </c>
      <c r="G87" s="3">
        <v>18229200</v>
      </c>
      <c r="H87" s="3">
        <v>0</v>
      </c>
      <c r="I87" s="615">
        <v>45292</v>
      </c>
      <c r="J87" s="615">
        <v>45657</v>
      </c>
      <c r="K87" s="617">
        <f t="shared" ref="K87:L87" si="39">D88/D87</f>
        <v>1</v>
      </c>
      <c r="L87" s="617">
        <f t="shared" si="39"/>
        <v>0</v>
      </c>
      <c r="M87" s="600">
        <v>0</v>
      </c>
      <c r="N87" s="544"/>
    </row>
    <row r="88" spans="1:14">
      <c r="A88" s="655"/>
      <c r="B88" s="123" t="s">
        <v>38</v>
      </c>
      <c r="C88" s="651"/>
      <c r="D88" s="121">
        <v>1</v>
      </c>
      <c r="E88" s="86">
        <f t="shared" si="32"/>
        <v>0</v>
      </c>
      <c r="F88" s="3">
        <v>0</v>
      </c>
      <c r="G88" s="3">
        <v>0</v>
      </c>
      <c r="H88" s="3">
        <v>0</v>
      </c>
      <c r="I88" s="616"/>
      <c r="J88" s="616"/>
      <c r="K88" s="618"/>
      <c r="L88" s="618"/>
      <c r="M88" s="601"/>
      <c r="N88" s="544"/>
    </row>
    <row r="89" spans="1:14">
      <c r="A89" s="641" t="s">
        <v>96</v>
      </c>
      <c r="B89" s="123" t="s">
        <v>36</v>
      </c>
      <c r="C89" s="652" t="s">
        <v>97</v>
      </c>
      <c r="D89" s="121">
        <v>3300</v>
      </c>
      <c r="E89" s="86">
        <f t="shared" si="32"/>
        <v>140381450</v>
      </c>
      <c r="F89" s="3">
        <v>0</v>
      </c>
      <c r="G89" s="3">
        <v>140381450</v>
      </c>
      <c r="H89" s="3">
        <v>0</v>
      </c>
      <c r="I89" s="615">
        <v>45292</v>
      </c>
      <c r="J89" s="615">
        <v>45657</v>
      </c>
      <c r="K89" s="617">
        <f t="shared" ref="K89:L89" si="40">D90/D89</f>
        <v>0</v>
      </c>
      <c r="L89" s="617">
        <f t="shared" si="40"/>
        <v>0</v>
      </c>
      <c r="M89" s="600">
        <v>0</v>
      </c>
      <c r="N89" s="544"/>
    </row>
    <row r="90" spans="1:14">
      <c r="A90" s="642"/>
      <c r="B90" s="123" t="s">
        <v>38</v>
      </c>
      <c r="C90" s="653"/>
      <c r="D90" s="121">
        <v>0</v>
      </c>
      <c r="E90" s="86">
        <f t="shared" si="32"/>
        <v>0</v>
      </c>
      <c r="F90" s="3">
        <v>0</v>
      </c>
      <c r="G90" s="3">
        <v>0</v>
      </c>
      <c r="H90" s="3">
        <v>0</v>
      </c>
      <c r="I90" s="616"/>
      <c r="J90" s="616"/>
      <c r="K90" s="618"/>
      <c r="L90" s="618"/>
      <c r="M90" s="601"/>
      <c r="N90" s="544"/>
    </row>
    <row r="91" spans="1:14" ht="24.75" hidden="1" customHeight="1">
      <c r="A91" s="612" t="s">
        <v>98</v>
      </c>
      <c r="B91" s="123" t="s">
        <v>36</v>
      </c>
      <c r="C91" s="651" t="s">
        <v>99</v>
      </c>
      <c r="D91" s="121">
        <v>1</v>
      </c>
      <c r="E91" s="86">
        <f t="shared" si="32"/>
        <v>0</v>
      </c>
      <c r="F91" s="3">
        <v>0</v>
      </c>
      <c r="G91" s="3">
        <v>0</v>
      </c>
      <c r="H91" s="3">
        <v>0</v>
      </c>
      <c r="I91" s="615">
        <v>45292</v>
      </c>
      <c r="J91" s="615">
        <v>45657</v>
      </c>
      <c r="K91" s="617">
        <f t="shared" ref="K91:L91" si="41">D92/D91</f>
        <v>0</v>
      </c>
      <c r="L91" s="617" t="e">
        <f t="shared" si="41"/>
        <v>#DIV/0!</v>
      </c>
      <c r="M91" s="600">
        <v>0</v>
      </c>
      <c r="N91" s="544"/>
    </row>
    <row r="92" spans="1:14" ht="15" hidden="1" customHeight="1">
      <c r="A92" s="612"/>
      <c r="B92" s="123" t="s">
        <v>38</v>
      </c>
      <c r="C92" s="651"/>
      <c r="D92" s="121">
        <v>0</v>
      </c>
      <c r="E92" s="86">
        <f t="shared" si="32"/>
        <v>0</v>
      </c>
      <c r="F92" s="3">
        <v>0</v>
      </c>
      <c r="G92" s="3">
        <v>0</v>
      </c>
      <c r="H92" s="3">
        <v>0</v>
      </c>
      <c r="I92" s="616"/>
      <c r="J92" s="616"/>
      <c r="K92" s="618"/>
      <c r="L92" s="618"/>
      <c r="M92" s="601"/>
      <c r="N92" s="544"/>
    </row>
    <row r="93" spans="1:14">
      <c r="A93" s="649" t="s">
        <v>100</v>
      </c>
      <c r="B93" s="97" t="s">
        <v>36</v>
      </c>
      <c r="C93" s="650" t="s">
        <v>101</v>
      </c>
      <c r="D93" s="98">
        <v>40</v>
      </c>
      <c r="E93" s="86">
        <f t="shared" si="32"/>
        <v>56210000</v>
      </c>
      <c r="F93" s="3">
        <v>26460000</v>
      </c>
      <c r="G93" s="163">
        <v>29749999.999999996</v>
      </c>
      <c r="H93" s="3">
        <v>0</v>
      </c>
      <c r="I93" s="615">
        <v>45292</v>
      </c>
      <c r="J93" s="615">
        <v>45657</v>
      </c>
      <c r="K93" s="617">
        <f t="shared" ref="K93:L93" si="42">D94/D93</f>
        <v>0</v>
      </c>
      <c r="L93" s="617">
        <f t="shared" si="42"/>
        <v>0</v>
      </c>
      <c r="M93" s="600">
        <v>0</v>
      </c>
      <c r="N93" s="544"/>
    </row>
    <row r="94" spans="1:14">
      <c r="A94" s="649"/>
      <c r="B94" s="97" t="s">
        <v>38</v>
      </c>
      <c r="C94" s="650"/>
      <c r="D94" s="98">
        <v>0</v>
      </c>
      <c r="E94" s="86">
        <f t="shared" si="32"/>
        <v>0</v>
      </c>
      <c r="F94" s="3">
        <v>0</v>
      </c>
      <c r="G94" s="163">
        <v>0</v>
      </c>
      <c r="H94" s="3">
        <v>0</v>
      </c>
      <c r="I94" s="616"/>
      <c r="J94" s="616"/>
      <c r="K94" s="618"/>
      <c r="L94" s="618"/>
      <c r="M94" s="601"/>
      <c r="N94" s="544"/>
    </row>
    <row r="95" spans="1:14">
      <c r="A95" s="649" t="s">
        <v>102</v>
      </c>
      <c r="B95" s="97" t="s">
        <v>36</v>
      </c>
      <c r="C95" s="650" t="s">
        <v>103</v>
      </c>
      <c r="D95" s="98">
        <v>40</v>
      </c>
      <c r="E95" s="86">
        <f t="shared" si="32"/>
        <v>26460000</v>
      </c>
      <c r="F95" s="3">
        <v>0</v>
      </c>
      <c r="G95" s="163">
        <v>26460000</v>
      </c>
      <c r="H95" s="3">
        <v>0</v>
      </c>
      <c r="I95" s="615">
        <v>45292</v>
      </c>
      <c r="J95" s="615">
        <v>45657</v>
      </c>
      <c r="K95" s="617">
        <f t="shared" ref="K95:L95" si="43">D96/D95</f>
        <v>0</v>
      </c>
      <c r="L95" s="617">
        <f t="shared" si="43"/>
        <v>0</v>
      </c>
      <c r="M95" s="600">
        <v>0</v>
      </c>
      <c r="N95" s="544"/>
    </row>
    <row r="96" spans="1:14">
      <c r="A96" s="649"/>
      <c r="B96" s="97" t="s">
        <v>38</v>
      </c>
      <c r="C96" s="650"/>
      <c r="D96" s="98">
        <v>0</v>
      </c>
      <c r="E96" s="86">
        <f t="shared" si="32"/>
        <v>0</v>
      </c>
      <c r="F96" s="3">
        <v>0</v>
      </c>
      <c r="G96" s="163">
        <v>0</v>
      </c>
      <c r="H96" s="3">
        <v>0</v>
      </c>
      <c r="I96" s="616"/>
      <c r="J96" s="616"/>
      <c r="K96" s="618"/>
      <c r="L96" s="618"/>
      <c r="M96" s="601"/>
      <c r="N96" s="544"/>
    </row>
    <row r="97" spans="1:14">
      <c r="A97" s="649" t="s">
        <v>104</v>
      </c>
      <c r="B97" s="97" t="s">
        <v>36</v>
      </c>
      <c r="C97" s="650" t="s">
        <v>105</v>
      </c>
      <c r="D97" s="100">
        <v>1</v>
      </c>
      <c r="E97" s="86">
        <f t="shared" si="32"/>
        <v>36813000</v>
      </c>
      <c r="F97" s="3">
        <v>0</v>
      </c>
      <c r="G97" s="162">
        <v>36813000</v>
      </c>
      <c r="H97" s="3">
        <v>0</v>
      </c>
      <c r="I97" s="615">
        <v>45292</v>
      </c>
      <c r="J97" s="615">
        <v>45657</v>
      </c>
      <c r="K97" s="617">
        <f t="shared" ref="K97:L97" si="44">D98/D97</f>
        <v>0</v>
      </c>
      <c r="L97" s="617">
        <f t="shared" si="44"/>
        <v>0</v>
      </c>
      <c r="M97" s="600">
        <v>0</v>
      </c>
      <c r="N97" s="544"/>
    </row>
    <row r="98" spans="1:14">
      <c r="A98" s="649"/>
      <c r="B98" s="97" t="s">
        <v>38</v>
      </c>
      <c r="C98" s="650"/>
      <c r="D98" s="101">
        <v>0</v>
      </c>
      <c r="E98" s="86">
        <f t="shared" si="32"/>
        <v>0</v>
      </c>
      <c r="F98" s="3">
        <v>0</v>
      </c>
      <c r="G98" s="156">
        <v>0</v>
      </c>
      <c r="H98" s="3">
        <v>0</v>
      </c>
      <c r="I98" s="616"/>
      <c r="J98" s="616"/>
      <c r="K98" s="618"/>
      <c r="L98" s="618"/>
      <c r="M98" s="601"/>
      <c r="N98" s="544"/>
    </row>
    <row r="99" spans="1:14" ht="15" hidden="1" customHeight="1">
      <c r="A99" s="612" t="s">
        <v>106</v>
      </c>
      <c r="B99" s="123" t="s">
        <v>36</v>
      </c>
      <c r="C99" s="613" t="s">
        <v>107</v>
      </c>
      <c r="D99" s="124">
        <v>1</v>
      </c>
      <c r="E99" s="86">
        <f t="shared" si="32"/>
        <v>0</v>
      </c>
      <c r="F99" s="3">
        <v>0</v>
      </c>
      <c r="G99" s="162">
        <v>0</v>
      </c>
      <c r="H99" s="3">
        <v>0</v>
      </c>
      <c r="I99" s="615">
        <v>45292</v>
      </c>
      <c r="J99" s="615">
        <v>45657</v>
      </c>
      <c r="K99" s="617">
        <f t="shared" ref="K99:L99" si="45">D100/D99</f>
        <v>1</v>
      </c>
      <c r="L99" s="617" t="e">
        <f t="shared" si="45"/>
        <v>#DIV/0!</v>
      </c>
      <c r="M99" s="600">
        <v>0</v>
      </c>
      <c r="N99" s="544"/>
    </row>
    <row r="100" spans="1:14" ht="15" hidden="1" customHeight="1">
      <c r="A100" s="612"/>
      <c r="B100" s="123" t="s">
        <v>38</v>
      </c>
      <c r="C100" s="614"/>
      <c r="D100" s="124">
        <v>1</v>
      </c>
      <c r="E100" s="86">
        <f t="shared" si="32"/>
        <v>0</v>
      </c>
      <c r="F100" s="3">
        <v>0</v>
      </c>
      <c r="G100" s="3">
        <v>0</v>
      </c>
      <c r="H100" s="3">
        <v>0</v>
      </c>
      <c r="I100" s="616"/>
      <c r="J100" s="616"/>
      <c r="K100" s="618"/>
      <c r="L100" s="618"/>
      <c r="M100" s="601"/>
      <c r="N100" s="544"/>
    </row>
    <row r="101" spans="1:14" ht="19.5" customHeight="1">
      <c r="A101" s="645" t="s">
        <v>108</v>
      </c>
      <c r="B101" s="123" t="s">
        <v>36</v>
      </c>
      <c r="C101" s="613" t="s">
        <v>109</v>
      </c>
      <c r="D101" s="124">
        <v>3800</v>
      </c>
      <c r="E101" s="86">
        <f t="shared" si="32"/>
        <v>40537665</v>
      </c>
      <c r="F101" s="3">
        <v>0</v>
      </c>
      <c r="G101" s="162">
        <v>40537665</v>
      </c>
      <c r="H101" s="3">
        <v>0</v>
      </c>
      <c r="I101" s="615">
        <v>45292</v>
      </c>
      <c r="J101" s="615">
        <v>45657</v>
      </c>
      <c r="K101" s="617">
        <f t="shared" ref="K101:L101" si="46">D102/D101</f>
        <v>0</v>
      </c>
      <c r="L101" s="617">
        <f t="shared" si="46"/>
        <v>0</v>
      </c>
      <c r="M101" s="600">
        <v>0</v>
      </c>
      <c r="N101" s="544"/>
    </row>
    <row r="102" spans="1:14" ht="19.5" customHeight="1">
      <c r="A102" s="645"/>
      <c r="B102" s="123" t="s">
        <v>38</v>
      </c>
      <c r="C102" s="614"/>
      <c r="D102" s="124">
        <v>0</v>
      </c>
      <c r="E102" s="86">
        <f t="shared" si="32"/>
        <v>0</v>
      </c>
      <c r="F102" s="3">
        <v>0</v>
      </c>
      <c r="G102" s="162">
        <v>0</v>
      </c>
      <c r="H102" s="3">
        <v>0</v>
      </c>
      <c r="I102" s="616"/>
      <c r="J102" s="616"/>
      <c r="K102" s="618"/>
      <c r="L102" s="618"/>
      <c r="M102" s="601"/>
      <c r="N102" s="544"/>
    </row>
    <row r="103" spans="1:14" ht="15" hidden="1" customHeight="1">
      <c r="A103" s="612" t="s">
        <v>110</v>
      </c>
      <c r="B103" s="123" t="s">
        <v>36</v>
      </c>
      <c r="C103" s="613" t="s">
        <v>57</v>
      </c>
      <c r="D103" s="124">
        <v>0</v>
      </c>
      <c r="E103" s="86">
        <f t="shared" si="32"/>
        <v>0</v>
      </c>
      <c r="F103" s="3">
        <v>0</v>
      </c>
      <c r="G103" s="162">
        <v>0</v>
      </c>
      <c r="H103" s="3">
        <v>0</v>
      </c>
      <c r="I103" s="615">
        <v>45292</v>
      </c>
      <c r="J103" s="615">
        <v>45657</v>
      </c>
      <c r="K103" s="617" t="e">
        <f t="shared" ref="K103:L103" si="47">D104/D103</f>
        <v>#DIV/0!</v>
      </c>
      <c r="L103" s="617" t="e">
        <f t="shared" si="47"/>
        <v>#DIV/0!</v>
      </c>
      <c r="M103" s="600">
        <v>0</v>
      </c>
      <c r="N103" s="544"/>
    </row>
    <row r="104" spans="1:14" ht="15" hidden="1" customHeight="1">
      <c r="A104" s="612"/>
      <c r="B104" s="123" t="s">
        <v>38</v>
      </c>
      <c r="C104" s="614"/>
      <c r="D104" s="124">
        <v>0</v>
      </c>
      <c r="E104" s="86">
        <f t="shared" si="32"/>
        <v>0</v>
      </c>
      <c r="F104" s="3">
        <v>0</v>
      </c>
      <c r="G104" s="3">
        <v>0</v>
      </c>
      <c r="H104" s="3">
        <v>0</v>
      </c>
      <c r="I104" s="616"/>
      <c r="J104" s="616"/>
      <c r="K104" s="618"/>
      <c r="L104" s="618"/>
      <c r="M104" s="601"/>
      <c r="N104" s="544"/>
    </row>
    <row r="105" spans="1:14">
      <c r="A105" s="649" t="s">
        <v>111</v>
      </c>
      <c r="B105" s="97" t="s">
        <v>36</v>
      </c>
      <c r="C105" s="621" t="s">
        <v>112</v>
      </c>
      <c r="D105" s="99">
        <v>4</v>
      </c>
      <c r="E105" s="86">
        <f t="shared" si="32"/>
        <v>30240000</v>
      </c>
      <c r="F105" s="3">
        <v>30240000</v>
      </c>
      <c r="G105" s="3">
        <v>0</v>
      </c>
      <c r="H105" s="3">
        <v>0</v>
      </c>
      <c r="I105" s="615">
        <v>45292</v>
      </c>
      <c r="J105" s="615">
        <v>45657</v>
      </c>
      <c r="K105" s="617">
        <f t="shared" ref="K105" si="48">D106/D105</f>
        <v>0</v>
      </c>
      <c r="L105" s="617">
        <v>0</v>
      </c>
      <c r="M105" s="600">
        <v>0</v>
      </c>
      <c r="N105" s="544"/>
    </row>
    <row r="106" spans="1:14">
      <c r="A106" s="649"/>
      <c r="B106" s="97" t="s">
        <v>38</v>
      </c>
      <c r="C106" s="622"/>
      <c r="D106" s="99">
        <v>0</v>
      </c>
      <c r="E106" s="86">
        <f t="shared" si="32"/>
        <v>0</v>
      </c>
      <c r="F106" s="3">
        <v>0</v>
      </c>
      <c r="G106" s="3">
        <v>0</v>
      </c>
      <c r="H106" s="3">
        <v>0</v>
      </c>
      <c r="I106" s="616"/>
      <c r="J106" s="616"/>
      <c r="K106" s="618"/>
      <c r="L106" s="618"/>
      <c r="M106" s="601"/>
      <c r="N106" s="544"/>
    </row>
    <row r="107" spans="1:14">
      <c r="A107" s="649" t="s">
        <v>115</v>
      </c>
      <c r="B107" s="97" t="s">
        <v>36</v>
      </c>
      <c r="C107" s="621" t="s">
        <v>114</v>
      </c>
      <c r="D107" s="99">
        <v>26</v>
      </c>
      <c r="E107" s="86">
        <f t="shared" si="32"/>
        <v>10080000</v>
      </c>
      <c r="F107" s="3">
        <v>0</v>
      </c>
      <c r="G107" s="3">
        <v>10080000</v>
      </c>
      <c r="H107" s="3">
        <v>0</v>
      </c>
      <c r="I107" s="615">
        <v>45292</v>
      </c>
      <c r="J107" s="615">
        <v>45657</v>
      </c>
      <c r="K107" s="617">
        <f t="shared" ref="K107:L107" si="49">D108/D107</f>
        <v>0</v>
      </c>
      <c r="L107" s="617">
        <f t="shared" si="49"/>
        <v>0</v>
      </c>
      <c r="M107" s="600">
        <v>0</v>
      </c>
      <c r="N107" s="544"/>
    </row>
    <row r="108" spans="1:14">
      <c r="A108" s="649"/>
      <c r="B108" s="97" t="s">
        <v>38</v>
      </c>
      <c r="C108" s="622"/>
      <c r="D108" s="99">
        <v>0</v>
      </c>
      <c r="E108" s="86">
        <f t="shared" si="32"/>
        <v>0</v>
      </c>
      <c r="F108" s="3">
        <v>0</v>
      </c>
      <c r="G108" s="3">
        <v>0</v>
      </c>
      <c r="H108" s="3">
        <v>0</v>
      </c>
      <c r="I108" s="616"/>
      <c r="J108" s="616"/>
      <c r="K108" s="618"/>
      <c r="L108" s="618"/>
      <c r="M108" s="601"/>
      <c r="N108" s="544"/>
    </row>
    <row r="109" spans="1:14">
      <c r="A109" s="649" t="s">
        <v>422</v>
      </c>
      <c r="B109" s="97" t="s">
        <v>36</v>
      </c>
      <c r="C109" s="621" t="s">
        <v>114</v>
      </c>
      <c r="D109" s="99">
        <v>26</v>
      </c>
      <c r="E109" s="86">
        <f t="shared" si="32"/>
        <v>10080000</v>
      </c>
      <c r="F109" s="3">
        <v>0</v>
      </c>
      <c r="G109" s="3">
        <v>10080000</v>
      </c>
      <c r="H109" s="3">
        <v>0</v>
      </c>
      <c r="I109" s="615">
        <v>45292</v>
      </c>
      <c r="J109" s="615">
        <v>45657</v>
      </c>
      <c r="K109" s="617">
        <f t="shared" ref="K109" si="50">D110/D109</f>
        <v>0</v>
      </c>
      <c r="L109" s="617">
        <f t="shared" ref="L109" si="51">E110/E109</f>
        <v>0</v>
      </c>
      <c r="M109" s="600">
        <v>0</v>
      </c>
      <c r="N109" s="544"/>
    </row>
    <row r="110" spans="1:14">
      <c r="A110" s="649"/>
      <c r="B110" s="97" t="s">
        <v>38</v>
      </c>
      <c r="C110" s="622"/>
      <c r="D110" s="99">
        <v>0</v>
      </c>
      <c r="E110" s="86">
        <f t="shared" si="32"/>
        <v>0</v>
      </c>
      <c r="F110" s="3">
        <v>0</v>
      </c>
      <c r="G110" s="3">
        <v>0</v>
      </c>
      <c r="H110" s="3">
        <v>0</v>
      </c>
      <c r="I110" s="616"/>
      <c r="J110" s="616"/>
      <c r="K110" s="618"/>
      <c r="L110" s="618"/>
      <c r="M110" s="601"/>
      <c r="N110" s="544"/>
    </row>
    <row r="111" spans="1:14">
      <c r="A111" s="638" t="s">
        <v>421</v>
      </c>
      <c r="B111" s="97" t="s">
        <v>36</v>
      </c>
      <c r="C111" s="621" t="s">
        <v>114</v>
      </c>
      <c r="D111" s="99">
        <v>26</v>
      </c>
      <c r="E111" s="86">
        <f t="shared" si="32"/>
        <v>10080000</v>
      </c>
      <c r="F111" s="3">
        <v>0</v>
      </c>
      <c r="G111" s="3">
        <v>10080000</v>
      </c>
      <c r="H111" s="3">
        <v>0</v>
      </c>
      <c r="I111" s="615">
        <v>45292</v>
      </c>
      <c r="J111" s="615">
        <v>45657</v>
      </c>
      <c r="K111" s="617">
        <f t="shared" ref="K111:L111" si="52">D112/D111</f>
        <v>0</v>
      </c>
      <c r="L111" s="617">
        <f t="shared" si="52"/>
        <v>0</v>
      </c>
      <c r="M111" s="600">
        <v>0</v>
      </c>
      <c r="N111" s="544"/>
    </row>
    <row r="112" spans="1:14">
      <c r="A112" s="638"/>
      <c r="B112" s="97" t="s">
        <v>38</v>
      </c>
      <c r="C112" s="622"/>
      <c r="D112" s="99">
        <v>0</v>
      </c>
      <c r="E112" s="86">
        <f t="shared" si="32"/>
        <v>0</v>
      </c>
      <c r="F112" s="3">
        <v>0</v>
      </c>
      <c r="G112" s="3">
        <v>0</v>
      </c>
      <c r="H112" s="3">
        <v>0</v>
      </c>
      <c r="I112" s="616"/>
      <c r="J112" s="616"/>
      <c r="K112" s="618"/>
      <c r="L112" s="618"/>
      <c r="M112" s="601"/>
      <c r="N112" s="544"/>
    </row>
    <row r="113" spans="1:14" ht="15" customHeight="1">
      <c r="A113" s="647" t="s">
        <v>420</v>
      </c>
      <c r="B113" s="97" t="s">
        <v>36</v>
      </c>
      <c r="C113" s="621" t="s">
        <v>114</v>
      </c>
      <c r="D113" s="99">
        <v>26</v>
      </c>
      <c r="E113" s="86">
        <f t="shared" si="32"/>
        <v>15120000</v>
      </c>
      <c r="F113" s="3">
        <v>0</v>
      </c>
      <c r="G113" s="3">
        <v>15120000</v>
      </c>
      <c r="H113" s="3">
        <v>0</v>
      </c>
      <c r="I113" s="615">
        <v>45292</v>
      </c>
      <c r="J113" s="615">
        <v>45657</v>
      </c>
      <c r="K113" s="617">
        <f t="shared" ref="K113" si="53">D114/D113</f>
        <v>0</v>
      </c>
      <c r="L113" s="617">
        <f t="shared" ref="L113" si="54">E114/E113</f>
        <v>0</v>
      </c>
      <c r="M113" s="600">
        <v>0</v>
      </c>
      <c r="N113" s="544"/>
    </row>
    <row r="114" spans="1:14">
      <c r="A114" s="648"/>
      <c r="B114" s="97" t="s">
        <v>38</v>
      </c>
      <c r="C114" s="622"/>
      <c r="D114" s="99">
        <v>0</v>
      </c>
      <c r="E114" s="86">
        <f t="shared" si="32"/>
        <v>0</v>
      </c>
      <c r="F114" s="3">
        <v>0</v>
      </c>
      <c r="G114" s="3">
        <v>0</v>
      </c>
      <c r="H114" s="3">
        <v>0</v>
      </c>
      <c r="I114" s="616"/>
      <c r="J114" s="616"/>
      <c r="K114" s="618"/>
      <c r="L114" s="618"/>
      <c r="M114" s="601"/>
      <c r="N114" s="544"/>
    </row>
    <row r="115" spans="1:14" ht="15" customHeight="1">
      <c r="A115" s="647" t="s">
        <v>113</v>
      </c>
      <c r="B115" s="97" t="s">
        <v>36</v>
      </c>
      <c r="C115" s="621" t="s">
        <v>114</v>
      </c>
      <c r="D115" s="99">
        <v>26</v>
      </c>
      <c r="E115" s="86">
        <f t="shared" si="32"/>
        <v>30240000</v>
      </c>
      <c r="F115" s="3">
        <v>0</v>
      </c>
      <c r="G115" s="3">
        <v>30240000</v>
      </c>
      <c r="H115" s="3">
        <v>0</v>
      </c>
      <c r="I115" s="615">
        <v>45292</v>
      </c>
      <c r="J115" s="615">
        <v>45657</v>
      </c>
      <c r="K115" s="617">
        <f t="shared" ref="K115" si="55">D116/D115</f>
        <v>0</v>
      </c>
      <c r="L115" s="617">
        <f t="shared" ref="L115" si="56">E116/E115</f>
        <v>0</v>
      </c>
      <c r="M115" s="600">
        <v>0</v>
      </c>
      <c r="N115" s="544"/>
    </row>
    <row r="116" spans="1:14">
      <c r="A116" s="648"/>
      <c r="B116" s="97" t="s">
        <v>38</v>
      </c>
      <c r="C116" s="622"/>
      <c r="D116" s="99">
        <v>0</v>
      </c>
      <c r="E116" s="86">
        <f t="shared" si="32"/>
        <v>0</v>
      </c>
      <c r="F116" s="3">
        <v>0</v>
      </c>
      <c r="G116" s="3">
        <v>0</v>
      </c>
      <c r="H116" s="3">
        <v>0</v>
      </c>
      <c r="I116" s="616"/>
      <c r="J116" s="616"/>
      <c r="K116" s="618"/>
      <c r="L116" s="618"/>
      <c r="M116" s="601"/>
      <c r="N116" s="544"/>
    </row>
    <row r="117" spans="1:14">
      <c r="A117" s="647" t="s">
        <v>410</v>
      </c>
      <c r="B117" s="97" t="s">
        <v>36</v>
      </c>
      <c r="C117" s="621" t="s">
        <v>114</v>
      </c>
      <c r="D117" s="99">
        <v>10</v>
      </c>
      <c r="E117" s="86">
        <f t="shared" si="32"/>
        <v>15120000</v>
      </c>
      <c r="F117" s="3">
        <v>0</v>
      </c>
      <c r="G117" s="3">
        <v>15120000</v>
      </c>
      <c r="H117" s="3">
        <v>0</v>
      </c>
      <c r="I117" s="615">
        <v>45292</v>
      </c>
      <c r="J117" s="615">
        <v>45657</v>
      </c>
      <c r="K117" s="617">
        <f t="shared" ref="K117:L117" si="57">D118/D117</f>
        <v>0</v>
      </c>
      <c r="L117" s="617">
        <f t="shared" si="57"/>
        <v>0</v>
      </c>
      <c r="M117" s="600">
        <v>0</v>
      </c>
      <c r="N117" s="544"/>
    </row>
    <row r="118" spans="1:14">
      <c r="A118" s="648"/>
      <c r="B118" s="97" t="s">
        <v>38</v>
      </c>
      <c r="C118" s="622"/>
      <c r="D118" s="99">
        <v>0</v>
      </c>
      <c r="E118" s="86">
        <f t="shared" si="32"/>
        <v>0</v>
      </c>
      <c r="F118" s="3">
        <v>0</v>
      </c>
      <c r="G118" s="3">
        <v>0</v>
      </c>
      <c r="H118" s="3">
        <v>0</v>
      </c>
      <c r="I118" s="616"/>
      <c r="J118" s="616"/>
      <c r="K118" s="618"/>
      <c r="L118" s="618"/>
      <c r="M118" s="601"/>
      <c r="N118" s="544"/>
    </row>
    <row r="119" spans="1:14">
      <c r="A119" s="646" t="s">
        <v>116</v>
      </c>
      <c r="B119" s="123" t="s">
        <v>36</v>
      </c>
      <c r="C119" s="613" t="s">
        <v>57</v>
      </c>
      <c r="D119" s="124">
        <v>1</v>
      </c>
      <c r="E119" s="86">
        <f t="shared" si="32"/>
        <v>26142000</v>
      </c>
      <c r="F119" s="3">
        <v>0</v>
      </c>
      <c r="G119" s="162">
        <v>26142000</v>
      </c>
      <c r="H119" s="3">
        <v>0</v>
      </c>
      <c r="I119" s="615">
        <v>45292</v>
      </c>
      <c r="J119" s="615">
        <v>45657</v>
      </c>
      <c r="K119" s="617">
        <f t="shared" ref="K119:L119" si="58">D120/D119</f>
        <v>0</v>
      </c>
      <c r="L119" s="617">
        <f t="shared" si="58"/>
        <v>0</v>
      </c>
      <c r="M119" s="600">
        <v>0</v>
      </c>
      <c r="N119" s="544"/>
    </row>
    <row r="120" spans="1:14">
      <c r="A120" s="646"/>
      <c r="B120" s="123" t="s">
        <v>38</v>
      </c>
      <c r="C120" s="614"/>
      <c r="D120" s="124">
        <v>0</v>
      </c>
      <c r="E120" s="86">
        <f t="shared" si="32"/>
        <v>0</v>
      </c>
      <c r="F120" s="3">
        <v>0</v>
      </c>
      <c r="G120" s="3">
        <v>0</v>
      </c>
      <c r="H120" s="3">
        <v>0</v>
      </c>
      <c r="I120" s="616"/>
      <c r="J120" s="616"/>
      <c r="K120" s="618"/>
      <c r="L120" s="618"/>
      <c r="M120" s="601"/>
      <c r="N120" s="544"/>
    </row>
    <row r="121" spans="1:14" ht="15" customHeight="1">
      <c r="A121" s="646" t="s">
        <v>117</v>
      </c>
      <c r="B121" s="123" t="s">
        <v>36</v>
      </c>
      <c r="C121" s="613" t="s">
        <v>57</v>
      </c>
      <c r="D121" s="124">
        <v>1</v>
      </c>
      <c r="E121" s="86">
        <f t="shared" si="32"/>
        <v>10857600</v>
      </c>
      <c r="F121" s="3">
        <v>0</v>
      </c>
      <c r="G121" s="162">
        <v>10857600</v>
      </c>
      <c r="H121" s="3">
        <v>0</v>
      </c>
      <c r="I121" s="615">
        <v>45292</v>
      </c>
      <c r="J121" s="615">
        <v>45657</v>
      </c>
      <c r="K121" s="617">
        <f t="shared" ref="K121:L121" si="59">D122/D121</f>
        <v>0</v>
      </c>
      <c r="L121" s="617">
        <f t="shared" si="59"/>
        <v>0</v>
      </c>
      <c r="M121" s="600">
        <v>0</v>
      </c>
      <c r="N121" s="544"/>
    </row>
    <row r="122" spans="1:14">
      <c r="A122" s="646"/>
      <c r="B122" s="123" t="s">
        <v>38</v>
      </c>
      <c r="C122" s="614"/>
      <c r="D122" s="125">
        <v>0</v>
      </c>
      <c r="E122" s="86">
        <f t="shared" si="32"/>
        <v>0</v>
      </c>
      <c r="F122" s="3">
        <v>0</v>
      </c>
      <c r="G122" s="3">
        <v>0</v>
      </c>
      <c r="H122" s="3">
        <v>0</v>
      </c>
      <c r="I122" s="616"/>
      <c r="J122" s="616"/>
      <c r="K122" s="618"/>
      <c r="L122" s="618"/>
      <c r="M122" s="601"/>
      <c r="N122" s="544"/>
    </row>
    <row r="123" spans="1:14" ht="15" customHeight="1">
      <c r="A123" s="645" t="s">
        <v>118</v>
      </c>
      <c r="B123" s="123" t="s">
        <v>36</v>
      </c>
      <c r="C123" s="613" t="s">
        <v>57</v>
      </c>
      <c r="D123" s="124">
        <v>1</v>
      </c>
      <c r="E123" s="86">
        <f t="shared" si="32"/>
        <v>4024000</v>
      </c>
      <c r="F123" s="3">
        <v>0</v>
      </c>
      <c r="G123" s="162">
        <v>4024000</v>
      </c>
      <c r="H123" s="3">
        <v>0</v>
      </c>
      <c r="I123" s="615">
        <v>45292</v>
      </c>
      <c r="J123" s="615">
        <v>45657</v>
      </c>
      <c r="K123" s="617">
        <f t="shared" ref="K123:L123" si="60">D124/D123</f>
        <v>0</v>
      </c>
      <c r="L123" s="617">
        <f t="shared" si="60"/>
        <v>0</v>
      </c>
      <c r="M123" s="600">
        <v>0</v>
      </c>
      <c r="N123" s="544"/>
    </row>
    <row r="124" spans="1:14">
      <c r="A124" s="645"/>
      <c r="B124" s="123" t="s">
        <v>38</v>
      </c>
      <c r="C124" s="614"/>
      <c r="D124" s="124">
        <v>0</v>
      </c>
      <c r="E124" s="86">
        <f t="shared" si="32"/>
        <v>0</v>
      </c>
      <c r="F124" s="3">
        <v>0</v>
      </c>
      <c r="G124" s="3">
        <v>0</v>
      </c>
      <c r="H124" s="3">
        <v>0</v>
      </c>
      <c r="I124" s="616"/>
      <c r="J124" s="616"/>
      <c r="K124" s="618"/>
      <c r="L124" s="618"/>
      <c r="M124" s="601"/>
      <c r="N124" s="544"/>
    </row>
    <row r="125" spans="1:14" ht="15" customHeight="1">
      <c r="A125" s="643" t="s">
        <v>119</v>
      </c>
      <c r="B125" s="123" t="s">
        <v>36</v>
      </c>
      <c r="C125" s="613" t="s">
        <v>57</v>
      </c>
      <c r="D125" s="124">
        <v>1</v>
      </c>
      <c r="E125" s="86">
        <f t="shared" si="32"/>
        <v>36142334</v>
      </c>
      <c r="F125" s="3">
        <v>0</v>
      </c>
      <c r="G125" s="162">
        <v>36142334</v>
      </c>
      <c r="H125" s="3">
        <v>0</v>
      </c>
      <c r="I125" s="615">
        <v>45292</v>
      </c>
      <c r="J125" s="615">
        <v>45657</v>
      </c>
      <c r="K125" s="617">
        <f t="shared" ref="K125:L125" si="61">D126/D125</f>
        <v>0</v>
      </c>
      <c r="L125" s="617">
        <f t="shared" si="61"/>
        <v>0</v>
      </c>
      <c r="M125" s="600">
        <v>0</v>
      </c>
      <c r="N125" s="544"/>
    </row>
    <row r="126" spans="1:14">
      <c r="A126" s="644"/>
      <c r="B126" s="123" t="s">
        <v>38</v>
      </c>
      <c r="C126" s="614"/>
      <c r="D126" s="124">
        <v>0</v>
      </c>
      <c r="E126" s="86">
        <f t="shared" si="32"/>
        <v>0</v>
      </c>
      <c r="F126" s="3">
        <v>0</v>
      </c>
      <c r="G126" s="3">
        <v>0</v>
      </c>
      <c r="H126" s="3">
        <v>0</v>
      </c>
      <c r="I126" s="616"/>
      <c r="J126" s="616"/>
      <c r="K126" s="618"/>
      <c r="L126" s="618"/>
      <c r="M126" s="601"/>
      <c r="N126" s="544"/>
    </row>
    <row r="127" spans="1:14">
      <c r="A127" s="641" t="s">
        <v>120</v>
      </c>
      <c r="B127" s="123" t="s">
        <v>36</v>
      </c>
      <c r="C127" s="613" t="s">
        <v>57</v>
      </c>
      <c r="D127" s="124">
        <v>1</v>
      </c>
      <c r="E127" s="86">
        <f t="shared" si="32"/>
        <v>36142332</v>
      </c>
      <c r="F127" s="3">
        <v>0</v>
      </c>
      <c r="G127" s="162">
        <v>36142332</v>
      </c>
      <c r="H127" s="3">
        <v>0</v>
      </c>
      <c r="I127" s="615">
        <v>45292</v>
      </c>
      <c r="J127" s="615">
        <v>45657</v>
      </c>
      <c r="K127" s="617">
        <f t="shared" ref="K127:L127" si="62">D128/D127</f>
        <v>0</v>
      </c>
      <c r="L127" s="617">
        <f t="shared" si="62"/>
        <v>0</v>
      </c>
      <c r="M127" s="600">
        <v>0</v>
      </c>
      <c r="N127" s="544"/>
    </row>
    <row r="128" spans="1:14">
      <c r="A128" s="642"/>
      <c r="B128" s="123" t="s">
        <v>38</v>
      </c>
      <c r="C128" s="614"/>
      <c r="D128" s="124">
        <v>0</v>
      </c>
      <c r="E128" s="86">
        <f t="shared" si="32"/>
        <v>0</v>
      </c>
      <c r="F128" s="3">
        <v>0</v>
      </c>
      <c r="G128" s="3">
        <v>0</v>
      </c>
      <c r="H128" s="3">
        <v>0</v>
      </c>
      <c r="I128" s="616"/>
      <c r="J128" s="616"/>
      <c r="K128" s="618"/>
      <c r="L128" s="618"/>
      <c r="M128" s="601"/>
      <c r="N128" s="544"/>
    </row>
    <row r="129" spans="1:14">
      <c r="A129" s="638" t="s">
        <v>121</v>
      </c>
      <c r="B129" s="97" t="s">
        <v>36</v>
      </c>
      <c r="C129" s="621" t="s">
        <v>114</v>
      </c>
      <c r="D129" s="99">
        <v>26</v>
      </c>
      <c r="E129" s="86">
        <f t="shared" si="32"/>
        <v>56700000</v>
      </c>
      <c r="F129" s="3">
        <v>0</v>
      </c>
      <c r="G129" s="3">
        <v>56700000</v>
      </c>
      <c r="H129" s="3">
        <v>0</v>
      </c>
      <c r="I129" s="615">
        <v>45292</v>
      </c>
      <c r="J129" s="615">
        <v>45657</v>
      </c>
      <c r="K129" s="617">
        <f t="shared" ref="K129:L129" si="63">D130/D129</f>
        <v>1</v>
      </c>
      <c r="L129" s="617">
        <f t="shared" si="63"/>
        <v>0</v>
      </c>
      <c r="M129" s="600">
        <v>0</v>
      </c>
      <c r="N129" s="544"/>
    </row>
    <row r="130" spans="1:14">
      <c r="A130" s="638"/>
      <c r="B130" s="97" t="s">
        <v>38</v>
      </c>
      <c r="C130" s="622"/>
      <c r="D130" s="99">
        <v>26</v>
      </c>
      <c r="E130" s="86">
        <f t="shared" si="32"/>
        <v>0</v>
      </c>
      <c r="F130" s="3">
        <v>0</v>
      </c>
      <c r="G130" s="3">
        <v>0</v>
      </c>
      <c r="H130" s="3">
        <v>0</v>
      </c>
      <c r="I130" s="616"/>
      <c r="J130" s="616"/>
      <c r="K130" s="618"/>
      <c r="L130" s="618"/>
      <c r="M130" s="601"/>
      <c r="N130" s="544"/>
    </row>
    <row r="131" spans="1:14" ht="28.5" customHeight="1">
      <c r="A131" s="638" t="s">
        <v>122</v>
      </c>
      <c r="B131" s="97" t="s">
        <v>36</v>
      </c>
      <c r="C131" s="621" t="s">
        <v>123</v>
      </c>
      <c r="D131" s="100">
        <v>1</v>
      </c>
      <c r="E131" s="86">
        <f t="shared" si="32"/>
        <v>13230000</v>
      </c>
      <c r="F131" s="3">
        <v>0</v>
      </c>
      <c r="G131" s="3">
        <v>13230000</v>
      </c>
      <c r="H131" s="3">
        <v>0</v>
      </c>
      <c r="I131" s="615">
        <v>45292</v>
      </c>
      <c r="J131" s="615">
        <v>45657</v>
      </c>
      <c r="K131" s="617">
        <f t="shared" ref="K131:L131" si="64">D132/D131</f>
        <v>1</v>
      </c>
      <c r="L131" s="617">
        <f t="shared" si="64"/>
        <v>0</v>
      </c>
      <c r="M131" s="600">
        <v>0</v>
      </c>
      <c r="N131" s="544"/>
    </row>
    <row r="132" spans="1:14">
      <c r="A132" s="638"/>
      <c r="B132" s="97" t="s">
        <v>38</v>
      </c>
      <c r="C132" s="622"/>
      <c r="D132" s="100">
        <v>1</v>
      </c>
      <c r="E132" s="86">
        <f t="shared" si="32"/>
        <v>0</v>
      </c>
      <c r="F132" s="3">
        <v>0</v>
      </c>
      <c r="G132" s="3">
        <v>0</v>
      </c>
      <c r="H132" s="3">
        <v>0</v>
      </c>
      <c r="I132" s="616"/>
      <c r="J132" s="616"/>
      <c r="K132" s="618"/>
      <c r="L132" s="618"/>
      <c r="M132" s="601"/>
      <c r="N132" s="544"/>
    </row>
    <row r="133" spans="1:14">
      <c r="A133" s="638" t="s">
        <v>423</v>
      </c>
      <c r="B133" s="97" t="s">
        <v>36</v>
      </c>
      <c r="C133" s="621" t="s">
        <v>123</v>
      </c>
      <c r="D133" s="100">
        <v>1</v>
      </c>
      <c r="E133" s="86">
        <f t="shared" si="32"/>
        <v>13230000</v>
      </c>
      <c r="F133" s="3">
        <v>0</v>
      </c>
      <c r="G133" s="3">
        <v>13230000</v>
      </c>
      <c r="H133" s="3">
        <v>0</v>
      </c>
      <c r="I133" s="615">
        <v>45292</v>
      </c>
      <c r="J133" s="615">
        <v>45657</v>
      </c>
      <c r="K133" s="617">
        <f t="shared" ref="K133" si="65">D134/D133</f>
        <v>1</v>
      </c>
      <c r="L133" s="617">
        <f t="shared" ref="L133" si="66">E134/E133</f>
        <v>0</v>
      </c>
      <c r="M133" s="600">
        <v>0</v>
      </c>
      <c r="N133" s="544"/>
    </row>
    <row r="134" spans="1:14">
      <c r="A134" s="638"/>
      <c r="B134" s="97" t="s">
        <v>38</v>
      </c>
      <c r="C134" s="622"/>
      <c r="D134" s="100">
        <v>1</v>
      </c>
      <c r="E134" s="86">
        <f t="shared" si="32"/>
        <v>0</v>
      </c>
      <c r="F134" s="3">
        <v>0</v>
      </c>
      <c r="G134" s="3">
        <v>0</v>
      </c>
      <c r="H134" s="3">
        <v>0</v>
      </c>
      <c r="I134" s="616"/>
      <c r="J134" s="616"/>
      <c r="K134" s="618"/>
      <c r="L134" s="618"/>
      <c r="M134" s="601"/>
      <c r="N134" s="544"/>
    </row>
    <row r="135" spans="1:14">
      <c r="A135" s="639" t="s">
        <v>124</v>
      </c>
      <c r="B135" s="102" t="s">
        <v>36</v>
      </c>
      <c r="C135" s="631" t="s">
        <v>125</v>
      </c>
      <c r="D135" s="103">
        <v>1</v>
      </c>
      <c r="E135" s="86">
        <f t="shared" si="32"/>
        <v>345236000</v>
      </c>
      <c r="F135" s="157">
        <v>137336000</v>
      </c>
      <c r="G135" s="3">
        <v>207900000</v>
      </c>
      <c r="H135" s="3">
        <v>0</v>
      </c>
      <c r="I135" s="615">
        <v>45292</v>
      </c>
      <c r="J135" s="615">
        <v>45657</v>
      </c>
      <c r="K135" s="617">
        <f t="shared" ref="K135:L135" si="67">D136/D135</f>
        <v>1</v>
      </c>
      <c r="L135" s="617">
        <f t="shared" si="67"/>
        <v>0</v>
      </c>
      <c r="M135" s="600">
        <v>0</v>
      </c>
      <c r="N135" s="544"/>
    </row>
    <row r="136" spans="1:14">
      <c r="A136" s="640"/>
      <c r="B136" s="102" t="s">
        <v>38</v>
      </c>
      <c r="C136" s="631"/>
      <c r="D136" s="103">
        <v>1</v>
      </c>
      <c r="E136" s="86">
        <f t="shared" si="32"/>
        <v>0</v>
      </c>
      <c r="F136" s="3">
        <v>0</v>
      </c>
      <c r="G136" s="3">
        <v>0</v>
      </c>
      <c r="H136" s="3">
        <v>0</v>
      </c>
      <c r="I136" s="616"/>
      <c r="J136" s="616"/>
      <c r="K136" s="618"/>
      <c r="L136" s="618"/>
      <c r="M136" s="601"/>
      <c r="N136" s="544"/>
    </row>
    <row r="137" spans="1:14">
      <c r="A137" s="636" t="s">
        <v>126</v>
      </c>
      <c r="B137" s="126" t="s">
        <v>36</v>
      </c>
      <c r="C137" s="613" t="s">
        <v>127</v>
      </c>
      <c r="D137" s="127">
        <v>1</v>
      </c>
      <c r="E137" s="86">
        <f t="shared" si="32"/>
        <v>56623349</v>
      </c>
      <c r="F137" s="3">
        <v>0</v>
      </c>
      <c r="G137" s="164">
        <v>56623349</v>
      </c>
      <c r="H137" s="3">
        <v>0</v>
      </c>
      <c r="I137" s="615">
        <v>45292</v>
      </c>
      <c r="J137" s="615">
        <v>45657</v>
      </c>
      <c r="K137" s="617">
        <f t="shared" ref="K137:L137" si="68">D138/D137</f>
        <v>0</v>
      </c>
      <c r="L137" s="617">
        <f t="shared" si="68"/>
        <v>0</v>
      </c>
      <c r="M137" s="600">
        <v>0</v>
      </c>
      <c r="N137" s="544"/>
    </row>
    <row r="138" spans="1:14">
      <c r="A138" s="637"/>
      <c r="B138" s="126" t="s">
        <v>38</v>
      </c>
      <c r="C138" s="614"/>
      <c r="D138" s="127">
        <v>0</v>
      </c>
      <c r="E138" s="86">
        <f t="shared" si="32"/>
        <v>0</v>
      </c>
      <c r="F138" s="3">
        <v>0</v>
      </c>
      <c r="G138" s="3">
        <v>0</v>
      </c>
      <c r="H138" s="3">
        <v>0</v>
      </c>
      <c r="I138" s="616"/>
      <c r="J138" s="616"/>
      <c r="K138" s="618"/>
      <c r="L138" s="618"/>
      <c r="M138" s="601"/>
      <c r="N138" s="544"/>
    </row>
    <row r="139" spans="1:14">
      <c r="A139" s="636" t="s">
        <v>128</v>
      </c>
      <c r="B139" s="126" t="s">
        <v>36</v>
      </c>
      <c r="C139" s="613" t="s">
        <v>127</v>
      </c>
      <c r="D139" s="127">
        <v>1</v>
      </c>
      <c r="E139" s="86">
        <f t="shared" si="32"/>
        <v>39774768</v>
      </c>
      <c r="F139" s="3">
        <v>0</v>
      </c>
      <c r="G139" s="164">
        <v>39774768</v>
      </c>
      <c r="H139" s="3">
        <v>0</v>
      </c>
      <c r="I139" s="615">
        <v>45292</v>
      </c>
      <c r="J139" s="615">
        <v>45657</v>
      </c>
      <c r="K139" s="617">
        <f t="shared" ref="K139:L139" si="69">D140/D139</f>
        <v>0</v>
      </c>
      <c r="L139" s="617">
        <f t="shared" si="69"/>
        <v>0</v>
      </c>
      <c r="M139" s="600">
        <v>0</v>
      </c>
      <c r="N139" s="544"/>
    </row>
    <row r="140" spans="1:14">
      <c r="A140" s="637"/>
      <c r="B140" s="126" t="s">
        <v>38</v>
      </c>
      <c r="C140" s="614"/>
      <c r="D140" s="127">
        <v>0</v>
      </c>
      <c r="E140" s="86">
        <f t="shared" si="32"/>
        <v>0</v>
      </c>
      <c r="F140" s="3">
        <v>0</v>
      </c>
      <c r="G140" s="3">
        <v>0</v>
      </c>
      <c r="H140" s="3">
        <v>0</v>
      </c>
      <c r="I140" s="616"/>
      <c r="J140" s="616"/>
      <c r="K140" s="618"/>
      <c r="L140" s="618"/>
      <c r="M140" s="601"/>
      <c r="N140" s="544"/>
    </row>
    <row r="141" spans="1:14">
      <c r="A141" s="634" t="s">
        <v>129</v>
      </c>
      <c r="B141" s="126" t="s">
        <v>36</v>
      </c>
      <c r="C141" s="613" t="s">
        <v>127</v>
      </c>
      <c r="D141" s="127">
        <v>1</v>
      </c>
      <c r="E141" s="86">
        <f t="shared" ref="E141:E170" si="70">+F141+G141+H141</f>
        <v>24420000</v>
      </c>
      <c r="F141" s="3">
        <v>0</v>
      </c>
      <c r="G141" s="3">
        <v>24420000</v>
      </c>
      <c r="H141" s="3">
        <v>0</v>
      </c>
      <c r="I141" s="615">
        <v>45292</v>
      </c>
      <c r="J141" s="615">
        <v>45657</v>
      </c>
      <c r="K141" s="617">
        <f t="shared" ref="K141:L141" si="71">D142/D141</f>
        <v>0</v>
      </c>
      <c r="L141" s="617">
        <f t="shared" si="71"/>
        <v>0</v>
      </c>
      <c r="M141" s="600">
        <v>0</v>
      </c>
      <c r="N141" s="544"/>
    </row>
    <row r="142" spans="1:14">
      <c r="A142" s="635"/>
      <c r="B142" s="126" t="s">
        <v>38</v>
      </c>
      <c r="C142" s="614"/>
      <c r="D142" s="127">
        <v>0</v>
      </c>
      <c r="E142" s="86">
        <f t="shared" si="70"/>
        <v>0</v>
      </c>
      <c r="F142" s="3">
        <v>0</v>
      </c>
      <c r="G142" s="3">
        <v>0</v>
      </c>
      <c r="H142" s="3">
        <v>0</v>
      </c>
      <c r="I142" s="616"/>
      <c r="J142" s="616"/>
      <c r="K142" s="618"/>
      <c r="L142" s="618"/>
      <c r="M142" s="601"/>
      <c r="N142" s="544"/>
    </row>
    <row r="143" spans="1:14" ht="15" customHeight="1">
      <c r="A143" s="632" t="s">
        <v>130</v>
      </c>
      <c r="B143" s="102" t="s">
        <v>36</v>
      </c>
      <c r="C143" s="631" t="s">
        <v>131</v>
      </c>
      <c r="D143" s="104">
        <v>1</v>
      </c>
      <c r="E143" s="86">
        <f t="shared" si="70"/>
        <v>185160000</v>
      </c>
      <c r="F143" s="164">
        <v>132240000</v>
      </c>
      <c r="G143" s="3">
        <v>52920000</v>
      </c>
      <c r="H143" s="3">
        <v>0</v>
      </c>
      <c r="I143" s="615">
        <v>45292</v>
      </c>
      <c r="J143" s="615">
        <v>45657</v>
      </c>
      <c r="K143" s="617">
        <f t="shared" ref="K143:L143" si="72">D144/D143</f>
        <v>1</v>
      </c>
      <c r="L143" s="617">
        <f t="shared" si="72"/>
        <v>0</v>
      </c>
      <c r="M143" s="600">
        <v>0</v>
      </c>
      <c r="N143" s="544"/>
    </row>
    <row r="144" spans="1:14">
      <c r="A144" s="633"/>
      <c r="B144" s="102" t="s">
        <v>38</v>
      </c>
      <c r="C144" s="631"/>
      <c r="D144" s="105">
        <v>1</v>
      </c>
      <c r="E144" s="86">
        <f t="shared" si="70"/>
        <v>0</v>
      </c>
      <c r="F144" s="3">
        <v>0</v>
      </c>
      <c r="G144" s="3">
        <v>0</v>
      </c>
      <c r="H144" s="3">
        <v>0</v>
      </c>
      <c r="I144" s="616"/>
      <c r="J144" s="616"/>
      <c r="K144" s="618"/>
      <c r="L144" s="618"/>
      <c r="M144" s="601"/>
      <c r="N144" s="544"/>
    </row>
    <row r="145" spans="1:14">
      <c r="A145" s="630" t="s">
        <v>132</v>
      </c>
      <c r="B145" s="102" t="s">
        <v>36</v>
      </c>
      <c r="C145" s="631" t="s">
        <v>133</v>
      </c>
      <c r="D145" s="104">
        <v>2</v>
      </c>
      <c r="E145" s="86">
        <f t="shared" si="70"/>
        <v>26460000</v>
      </c>
      <c r="F145" s="157">
        <v>0</v>
      </c>
      <c r="G145" s="3">
        <v>26460000</v>
      </c>
      <c r="H145" s="3">
        <v>0</v>
      </c>
      <c r="I145" s="615">
        <v>45292</v>
      </c>
      <c r="J145" s="615">
        <v>45657</v>
      </c>
      <c r="K145" s="617">
        <f t="shared" ref="K145:L145" si="73">D146/D145</f>
        <v>1</v>
      </c>
      <c r="L145" s="617">
        <f t="shared" si="73"/>
        <v>0</v>
      </c>
      <c r="M145" s="600">
        <v>0</v>
      </c>
      <c r="N145" s="544"/>
    </row>
    <row r="146" spans="1:14">
      <c r="A146" s="630"/>
      <c r="B146" s="102" t="s">
        <v>38</v>
      </c>
      <c r="C146" s="631"/>
      <c r="D146" s="105">
        <v>2</v>
      </c>
      <c r="E146" s="86">
        <f t="shared" si="70"/>
        <v>0</v>
      </c>
      <c r="F146" s="157">
        <v>0</v>
      </c>
      <c r="G146" s="3">
        <v>0</v>
      </c>
      <c r="H146" s="3">
        <v>0</v>
      </c>
      <c r="I146" s="616"/>
      <c r="J146" s="616"/>
      <c r="K146" s="618"/>
      <c r="L146" s="618"/>
      <c r="M146" s="601"/>
      <c r="N146" s="544"/>
    </row>
    <row r="147" spans="1:14">
      <c r="A147" s="627" t="s">
        <v>134</v>
      </c>
      <c r="B147" s="126" t="s">
        <v>36</v>
      </c>
      <c r="C147" s="613" t="s">
        <v>61</v>
      </c>
      <c r="D147" s="128">
        <v>1</v>
      </c>
      <c r="E147" s="86">
        <f t="shared" si="70"/>
        <v>99776512</v>
      </c>
      <c r="F147" s="3">
        <v>0</v>
      </c>
      <c r="G147" s="165">
        <v>99776512</v>
      </c>
      <c r="H147" s="3">
        <v>0</v>
      </c>
      <c r="I147" s="615">
        <v>45292</v>
      </c>
      <c r="J147" s="615">
        <v>45657</v>
      </c>
      <c r="K147" s="617">
        <f t="shared" ref="K147:L147" si="74">D148/D147</f>
        <v>0</v>
      </c>
      <c r="L147" s="617">
        <f t="shared" si="74"/>
        <v>0</v>
      </c>
      <c r="M147" s="600">
        <v>0</v>
      </c>
      <c r="N147" s="544"/>
    </row>
    <row r="148" spans="1:14">
      <c r="A148" s="627"/>
      <c r="B148" s="126" t="s">
        <v>38</v>
      </c>
      <c r="C148" s="614"/>
      <c r="D148" s="129">
        <v>0</v>
      </c>
      <c r="E148" s="86">
        <f t="shared" si="70"/>
        <v>0</v>
      </c>
      <c r="F148" s="3">
        <v>0</v>
      </c>
      <c r="G148" s="3">
        <v>0</v>
      </c>
      <c r="H148" s="3">
        <v>0</v>
      </c>
      <c r="I148" s="616"/>
      <c r="J148" s="616"/>
      <c r="K148" s="618"/>
      <c r="L148" s="618"/>
      <c r="M148" s="601"/>
      <c r="N148" s="544"/>
    </row>
    <row r="149" spans="1:14">
      <c r="A149" s="628" t="s">
        <v>136</v>
      </c>
      <c r="B149" s="102" t="s">
        <v>36</v>
      </c>
      <c r="C149" s="621" t="s">
        <v>137</v>
      </c>
      <c r="D149" s="106">
        <v>1</v>
      </c>
      <c r="E149" s="86">
        <f t="shared" si="70"/>
        <v>368540000</v>
      </c>
      <c r="F149" s="165">
        <v>204740000</v>
      </c>
      <c r="G149" s="165">
        <v>163800000</v>
      </c>
      <c r="H149" s="3">
        <v>0</v>
      </c>
      <c r="I149" s="615">
        <v>45292</v>
      </c>
      <c r="J149" s="615">
        <v>45657</v>
      </c>
      <c r="K149" s="617">
        <f t="shared" ref="K149:L149" si="75">D150/D149</f>
        <v>0</v>
      </c>
      <c r="L149" s="617">
        <f t="shared" si="75"/>
        <v>0</v>
      </c>
      <c r="M149" s="600">
        <v>0</v>
      </c>
      <c r="N149" s="544"/>
    </row>
    <row r="150" spans="1:14">
      <c r="A150" s="629"/>
      <c r="B150" s="102" t="s">
        <v>38</v>
      </c>
      <c r="C150" s="622"/>
      <c r="D150" s="106">
        <v>0</v>
      </c>
      <c r="E150" s="86">
        <f t="shared" si="70"/>
        <v>0</v>
      </c>
      <c r="F150" s="165">
        <v>0</v>
      </c>
      <c r="G150" s="165">
        <v>0</v>
      </c>
      <c r="H150" s="3">
        <v>0</v>
      </c>
      <c r="I150" s="616"/>
      <c r="J150" s="616"/>
      <c r="K150" s="618"/>
      <c r="L150" s="618"/>
      <c r="M150" s="601"/>
      <c r="N150" s="544"/>
    </row>
    <row r="151" spans="1:14" ht="15" hidden="1" customHeight="1">
      <c r="A151" s="626" t="s">
        <v>138</v>
      </c>
      <c r="B151" s="102" t="s">
        <v>36</v>
      </c>
      <c r="C151" s="621" t="s">
        <v>114</v>
      </c>
      <c r="D151" s="107">
        <v>1</v>
      </c>
      <c r="E151" s="86">
        <f t="shared" si="70"/>
        <v>0</v>
      </c>
      <c r="F151" s="165">
        <v>0</v>
      </c>
      <c r="G151" s="165">
        <v>0</v>
      </c>
      <c r="H151" s="3">
        <v>0</v>
      </c>
      <c r="I151" s="615">
        <v>45292</v>
      </c>
      <c r="J151" s="615">
        <v>45657</v>
      </c>
      <c r="K151" s="617">
        <f t="shared" ref="K151:L151" si="76">D152/D151</f>
        <v>0</v>
      </c>
      <c r="L151" s="617" t="e">
        <f t="shared" si="76"/>
        <v>#DIV/0!</v>
      </c>
      <c r="M151" s="600">
        <v>0</v>
      </c>
      <c r="N151" s="544"/>
    </row>
    <row r="152" spans="1:14" ht="15" hidden="1" customHeight="1">
      <c r="A152" s="626"/>
      <c r="B152" s="102" t="s">
        <v>38</v>
      </c>
      <c r="C152" s="622"/>
      <c r="D152" s="107">
        <v>0</v>
      </c>
      <c r="E152" s="86">
        <f t="shared" si="70"/>
        <v>0</v>
      </c>
      <c r="F152" s="165">
        <v>0</v>
      </c>
      <c r="G152" s="165">
        <v>0</v>
      </c>
      <c r="H152" s="3">
        <v>0</v>
      </c>
      <c r="I152" s="616"/>
      <c r="J152" s="616"/>
      <c r="K152" s="618"/>
      <c r="L152" s="618"/>
      <c r="M152" s="601"/>
      <c r="N152" s="544"/>
    </row>
    <row r="153" spans="1:14" ht="15" hidden="1" customHeight="1">
      <c r="A153" s="626" t="s">
        <v>139</v>
      </c>
      <c r="B153" s="102" t="s">
        <v>36</v>
      </c>
      <c r="C153" s="621" t="s">
        <v>140</v>
      </c>
      <c r="D153" s="107">
        <v>1500</v>
      </c>
      <c r="E153" s="86">
        <f t="shared" si="70"/>
        <v>0</v>
      </c>
      <c r="F153" s="165">
        <v>0</v>
      </c>
      <c r="G153" s="165">
        <v>0</v>
      </c>
      <c r="H153" s="3">
        <v>0</v>
      </c>
      <c r="I153" s="615">
        <v>45292</v>
      </c>
      <c r="J153" s="615">
        <v>45657</v>
      </c>
      <c r="K153" s="617">
        <f t="shared" ref="K153:L153" si="77">D154/D153</f>
        <v>0.51600000000000001</v>
      </c>
      <c r="L153" s="617" t="e">
        <f t="shared" si="77"/>
        <v>#DIV/0!</v>
      </c>
      <c r="M153" s="600">
        <v>0</v>
      </c>
      <c r="N153" s="544"/>
    </row>
    <row r="154" spans="1:14" ht="15" hidden="1" customHeight="1">
      <c r="A154" s="626"/>
      <c r="B154" s="102" t="s">
        <v>38</v>
      </c>
      <c r="C154" s="622"/>
      <c r="D154" s="107">
        <v>774</v>
      </c>
      <c r="E154" s="86">
        <f t="shared" si="70"/>
        <v>0</v>
      </c>
      <c r="F154" s="165">
        <v>0</v>
      </c>
      <c r="G154" s="165">
        <v>0</v>
      </c>
      <c r="H154" s="3">
        <v>0</v>
      </c>
      <c r="I154" s="616"/>
      <c r="J154" s="616"/>
      <c r="K154" s="618"/>
      <c r="L154" s="618"/>
      <c r="M154" s="601"/>
      <c r="N154" s="544"/>
    </row>
    <row r="155" spans="1:14">
      <c r="A155" s="626" t="s">
        <v>141</v>
      </c>
      <c r="B155" s="102" t="s">
        <v>36</v>
      </c>
      <c r="C155" s="621" t="s">
        <v>142</v>
      </c>
      <c r="D155" s="107">
        <v>1</v>
      </c>
      <c r="E155" s="86">
        <f t="shared" si="70"/>
        <v>368540000</v>
      </c>
      <c r="F155" s="165">
        <v>204740000</v>
      </c>
      <c r="G155" s="165">
        <v>163800000</v>
      </c>
      <c r="H155" s="3">
        <v>0</v>
      </c>
      <c r="I155" s="615">
        <v>45292</v>
      </c>
      <c r="J155" s="615">
        <v>45657</v>
      </c>
      <c r="K155" s="617">
        <f t="shared" ref="K155:L155" si="78">D156/D155</f>
        <v>0</v>
      </c>
      <c r="L155" s="617">
        <f t="shared" si="78"/>
        <v>0</v>
      </c>
      <c r="M155" s="600">
        <v>0</v>
      </c>
      <c r="N155" s="544"/>
    </row>
    <row r="156" spans="1:14">
      <c r="A156" s="626"/>
      <c r="B156" s="102" t="s">
        <v>38</v>
      </c>
      <c r="C156" s="622"/>
      <c r="D156" s="197">
        <v>0</v>
      </c>
      <c r="E156" s="86">
        <f t="shared" si="70"/>
        <v>0</v>
      </c>
      <c r="F156" s="165">
        <v>0</v>
      </c>
      <c r="G156" s="165">
        <v>0</v>
      </c>
      <c r="H156" s="3">
        <v>0</v>
      </c>
      <c r="I156" s="616"/>
      <c r="J156" s="616"/>
      <c r="K156" s="618"/>
      <c r="L156" s="618"/>
      <c r="M156" s="601"/>
      <c r="N156" s="544"/>
    </row>
    <row r="157" spans="1:14">
      <c r="A157" s="625" t="s">
        <v>143</v>
      </c>
      <c r="B157" s="126" t="s">
        <v>36</v>
      </c>
      <c r="C157" s="613" t="s">
        <v>144</v>
      </c>
      <c r="D157" s="129">
        <v>160</v>
      </c>
      <c r="E157" s="86">
        <f t="shared" si="70"/>
        <v>378860000</v>
      </c>
      <c r="F157" s="165">
        <v>0</v>
      </c>
      <c r="G157" s="165">
        <v>0</v>
      </c>
      <c r="H157" s="3">
        <v>378860000</v>
      </c>
      <c r="I157" s="615">
        <v>45292</v>
      </c>
      <c r="J157" s="615">
        <v>45657</v>
      </c>
      <c r="K157" s="617">
        <f t="shared" ref="K157:L157" si="79">D158/D157</f>
        <v>0</v>
      </c>
      <c r="L157" s="617">
        <f t="shared" si="79"/>
        <v>0</v>
      </c>
      <c r="M157" s="600">
        <v>0</v>
      </c>
      <c r="N157" s="544"/>
    </row>
    <row r="158" spans="1:14">
      <c r="A158" s="625"/>
      <c r="B158" s="126" t="s">
        <v>38</v>
      </c>
      <c r="C158" s="614"/>
      <c r="D158" s="129">
        <v>0</v>
      </c>
      <c r="E158" s="86">
        <f t="shared" si="70"/>
        <v>0</v>
      </c>
      <c r="F158" s="3">
        <v>0</v>
      </c>
      <c r="G158" s="3">
        <v>0</v>
      </c>
      <c r="H158" s="3"/>
      <c r="I158" s="616"/>
      <c r="J158" s="616"/>
      <c r="K158" s="618"/>
      <c r="L158" s="618"/>
      <c r="M158" s="601"/>
      <c r="N158" s="544"/>
    </row>
    <row r="159" spans="1:14">
      <c r="A159" s="625" t="s">
        <v>145</v>
      </c>
      <c r="B159" s="126" t="s">
        <v>36</v>
      </c>
      <c r="C159" s="613" t="s">
        <v>146</v>
      </c>
      <c r="D159" s="129">
        <v>1200</v>
      </c>
      <c r="E159" s="86">
        <f t="shared" si="70"/>
        <v>79200000</v>
      </c>
      <c r="F159" s="3">
        <v>0</v>
      </c>
      <c r="G159" s="165">
        <v>79200000</v>
      </c>
      <c r="H159" s="3">
        <v>0</v>
      </c>
      <c r="I159" s="615">
        <v>45292</v>
      </c>
      <c r="J159" s="615">
        <v>45657</v>
      </c>
      <c r="K159" s="617">
        <f t="shared" ref="K159:L159" si="80">D160/D159</f>
        <v>1</v>
      </c>
      <c r="L159" s="617">
        <f t="shared" si="80"/>
        <v>0</v>
      </c>
      <c r="M159" s="600">
        <v>0</v>
      </c>
      <c r="N159" s="544"/>
    </row>
    <row r="160" spans="1:14">
      <c r="A160" s="625"/>
      <c r="B160" s="126" t="s">
        <v>38</v>
      </c>
      <c r="C160" s="614"/>
      <c r="D160" s="129">
        <v>1200</v>
      </c>
      <c r="E160" s="86">
        <f t="shared" si="70"/>
        <v>0</v>
      </c>
      <c r="F160" s="3">
        <v>0</v>
      </c>
      <c r="G160" s="3">
        <v>0</v>
      </c>
      <c r="H160" s="3">
        <v>0</v>
      </c>
      <c r="I160" s="616"/>
      <c r="J160" s="616"/>
      <c r="K160" s="618"/>
      <c r="L160" s="618"/>
      <c r="M160" s="601"/>
      <c r="N160" s="544"/>
    </row>
    <row r="161" spans="1:15" ht="15" customHeight="1">
      <c r="A161" s="625" t="s">
        <v>147</v>
      </c>
      <c r="B161" s="126" t="s">
        <v>36</v>
      </c>
      <c r="C161" s="613" t="s">
        <v>146</v>
      </c>
      <c r="D161" s="129">
        <v>800</v>
      </c>
      <c r="E161" s="86">
        <f t="shared" si="70"/>
        <v>19140000</v>
      </c>
      <c r="F161" s="3">
        <v>0</v>
      </c>
      <c r="G161" s="3">
        <v>19140000</v>
      </c>
      <c r="H161" s="3">
        <v>0</v>
      </c>
      <c r="I161" s="615">
        <v>45292</v>
      </c>
      <c r="J161" s="615">
        <v>45657</v>
      </c>
      <c r="K161" s="617">
        <f t="shared" ref="K161:L161" si="81">D162/D161</f>
        <v>1</v>
      </c>
      <c r="L161" s="617">
        <f t="shared" si="81"/>
        <v>0</v>
      </c>
      <c r="M161" s="600">
        <v>0</v>
      </c>
      <c r="N161" s="544"/>
    </row>
    <row r="162" spans="1:15">
      <c r="A162" s="625"/>
      <c r="B162" s="126" t="s">
        <v>38</v>
      </c>
      <c r="C162" s="614"/>
      <c r="D162" s="129">
        <v>800</v>
      </c>
      <c r="E162" s="86">
        <f t="shared" si="70"/>
        <v>0</v>
      </c>
      <c r="F162" s="3">
        <v>0</v>
      </c>
      <c r="G162" s="3">
        <v>0</v>
      </c>
      <c r="H162" s="3">
        <v>0</v>
      </c>
      <c r="I162" s="616"/>
      <c r="J162" s="616"/>
      <c r="K162" s="618"/>
      <c r="L162" s="618"/>
      <c r="M162" s="601"/>
      <c r="N162" s="544"/>
    </row>
    <row r="163" spans="1:15" ht="15" customHeight="1">
      <c r="A163" s="625" t="s">
        <v>148</v>
      </c>
      <c r="B163" s="126" t="s">
        <v>36</v>
      </c>
      <c r="C163" s="613" t="s">
        <v>146</v>
      </c>
      <c r="D163" s="129">
        <v>360</v>
      </c>
      <c r="E163" s="86">
        <f t="shared" si="70"/>
        <v>348830570</v>
      </c>
      <c r="F163" s="3">
        <v>0</v>
      </c>
      <c r="G163" s="3">
        <v>348830570</v>
      </c>
      <c r="H163" s="3">
        <v>0</v>
      </c>
      <c r="I163" s="615">
        <v>45292</v>
      </c>
      <c r="J163" s="615">
        <v>45657</v>
      </c>
      <c r="K163" s="617">
        <f t="shared" ref="K163:L163" si="82">D164/D163</f>
        <v>1</v>
      </c>
      <c r="L163" s="617">
        <f t="shared" si="82"/>
        <v>0</v>
      </c>
      <c r="M163" s="600">
        <v>0</v>
      </c>
      <c r="N163" s="544"/>
    </row>
    <row r="164" spans="1:15">
      <c r="A164" s="625"/>
      <c r="B164" s="126" t="s">
        <v>38</v>
      </c>
      <c r="C164" s="614"/>
      <c r="D164" s="129">
        <v>360</v>
      </c>
      <c r="E164" s="86">
        <f t="shared" si="70"/>
        <v>0</v>
      </c>
      <c r="F164" s="3">
        <v>0</v>
      </c>
      <c r="G164" s="3">
        <v>0</v>
      </c>
      <c r="H164" s="3">
        <v>0</v>
      </c>
      <c r="I164" s="616"/>
      <c r="J164" s="616"/>
      <c r="K164" s="618"/>
      <c r="L164" s="618"/>
      <c r="M164" s="601"/>
      <c r="N164" s="544"/>
    </row>
    <row r="165" spans="1:15">
      <c r="A165" s="623" t="s">
        <v>149</v>
      </c>
      <c r="B165" s="102" t="s">
        <v>36</v>
      </c>
      <c r="C165" s="621" t="s">
        <v>150</v>
      </c>
      <c r="D165" s="106">
        <v>1</v>
      </c>
      <c r="E165" s="86">
        <f t="shared" si="70"/>
        <v>30240000</v>
      </c>
      <c r="F165" s="3">
        <v>30240000</v>
      </c>
      <c r="G165" s="3">
        <v>0</v>
      </c>
      <c r="H165" s="3">
        <v>0</v>
      </c>
      <c r="I165" s="615">
        <v>45292</v>
      </c>
      <c r="J165" s="615">
        <v>45657</v>
      </c>
      <c r="K165" s="617">
        <f t="shared" ref="K165:L165" si="83">D166/D165</f>
        <v>0</v>
      </c>
      <c r="L165" s="617">
        <f t="shared" si="83"/>
        <v>0</v>
      </c>
      <c r="M165" s="600">
        <v>0</v>
      </c>
      <c r="N165" s="544"/>
    </row>
    <row r="166" spans="1:15">
      <c r="A166" s="624"/>
      <c r="B166" s="102" t="s">
        <v>38</v>
      </c>
      <c r="C166" s="622"/>
      <c r="D166" s="106">
        <v>0</v>
      </c>
      <c r="E166" s="86">
        <f t="shared" si="70"/>
        <v>0</v>
      </c>
      <c r="F166" s="3">
        <v>0</v>
      </c>
      <c r="G166" s="3">
        <v>0</v>
      </c>
      <c r="H166" s="3">
        <v>0</v>
      </c>
      <c r="I166" s="616"/>
      <c r="J166" s="616"/>
      <c r="K166" s="618"/>
      <c r="L166" s="618"/>
      <c r="M166" s="601"/>
      <c r="N166" s="544"/>
    </row>
    <row r="167" spans="1:15">
      <c r="A167" s="619" t="s">
        <v>151</v>
      </c>
      <c r="B167" s="102" t="s">
        <v>36</v>
      </c>
      <c r="C167" s="621" t="s">
        <v>152</v>
      </c>
      <c r="D167" s="107">
        <v>1</v>
      </c>
      <c r="E167" s="86">
        <f t="shared" si="70"/>
        <v>30240000</v>
      </c>
      <c r="F167" s="3">
        <v>30240000</v>
      </c>
      <c r="G167" s="3">
        <v>0</v>
      </c>
      <c r="H167" s="3">
        <v>0</v>
      </c>
      <c r="I167" s="615">
        <v>45292</v>
      </c>
      <c r="J167" s="615">
        <v>45657</v>
      </c>
      <c r="K167" s="617">
        <f t="shared" ref="K167" si="84">D168/D167</f>
        <v>0</v>
      </c>
      <c r="L167" s="617">
        <v>0</v>
      </c>
      <c r="M167" s="600">
        <v>0</v>
      </c>
      <c r="N167" s="544"/>
    </row>
    <row r="168" spans="1:15">
      <c r="A168" s="620"/>
      <c r="B168" s="102" t="s">
        <v>38</v>
      </c>
      <c r="C168" s="622"/>
      <c r="D168" s="107">
        <v>0</v>
      </c>
      <c r="E168" s="86">
        <f t="shared" si="70"/>
        <v>0</v>
      </c>
      <c r="F168" s="3">
        <v>0</v>
      </c>
      <c r="G168" s="3">
        <v>0</v>
      </c>
      <c r="H168" s="3">
        <v>0</v>
      </c>
      <c r="I168" s="616"/>
      <c r="J168" s="616"/>
      <c r="K168" s="618"/>
      <c r="L168" s="618"/>
      <c r="M168" s="601"/>
      <c r="N168" s="544"/>
    </row>
    <row r="169" spans="1:15">
      <c r="A169" s="612" t="s">
        <v>153</v>
      </c>
      <c r="B169" s="126" t="s">
        <v>36</v>
      </c>
      <c r="C169" s="613" t="s">
        <v>154</v>
      </c>
      <c r="D169" s="129">
        <v>1</v>
      </c>
      <c r="E169" s="86">
        <f t="shared" si="70"/>
        <v>114320034</v>
      </c>
      <c r="F169" s="3">
        <v>268500</v>
      </c>
      <c r="G169" s="165">
        <v>114051534</v>
      </c>
      <c r="H169" s="3">
        <v>0</v>
      </c>
      <c r="I169" s="615">
        <v>45292</v>
      </c>
      <c r="J169" s="615">
        <v>45657</v>
      </c>
      <c r="K169" s="617">
        <f t="shared" ref="K169:L169" si="85">D170/D169</f>
        <v>0</v>
      </c>
      <c r="L169" s="617">
        <f t="shared" si="85"/>
        <v>0</v>
      </c>
      <c r="M169" s="600">
        <v>0</v>
      </c>
      <c r="N169" s="544"/>
    </row>
    <row r="170" spans="1:15">
      <c r="A170" s="612"/>
      <c r="B170" s="126" t="s">
        <v>38</v>
      </c>
      <c r="C170" s="614"/>
      <c r="D170" s="129">
        <v>0</v>
      </c>
      <c r="E170" s="86">
        <f t="shared" si="70"/>
        <v>0</v>
      </c>
      <c r="F170" s="3">
        <v>0</v>
      </c>
      <c r="G170" s="3">
        <v>0</v>
      </c>
      <c r="H170" s="3">
        <v>0</v>
      </c>
      <c r="I170" s="616"/>
      <c r="J170" s="616"/>
      <c r="K170" s="618"/>
      <c r="L170" s="618"/>
      <c r="M170" s="601"/>
      <c r="N170" s="544"/>
    </row>
    <row r="171" spans="1:15">
      <c r="A171" s="602" t="s">
        <v>155</v>
      </c>
      <c r="B171" s="10" t="s">
        <v>36</v>
      </c>
      <c r="C171" s="602" t="s">
        <v>156</v>
      </c>
      <c r="D171" s="11">
        <f t="shared" ref="D171:H172" si="86">+D17+D19+D21+D23+D25+D27+D29+D31+D33+D35++D37+D39+D41+D43+D45+D47+D49+D51+D53+D55+D57+D59+D61+D63+D65+D67+D69+D71+D73+D75+D77+D79+D85+D87+D89+D91+D93+D95+D97+D99+D101+D103+D105+D107+D111+D117+D119+D121+D123+D125+D127+D129+D131+D135+D137+D139+D141+D143+D145+D147+D149+D151+D153+D155+D157+D159+D161+D163+D165+D167+D169+D81+D83+D113+D115</f>
        <v>13248</v>
      </c>
      <c r="E171" s="11">
        <f t="shared" si="86"/>
        <v>5918100182</v>
      </c>
      <c r="F171" s="11">
        <f t="shared" si="86"/>
        <v>1815082500</v>
      </c>
      <c r="G171" s="11">
        <f t="shared" si="86"/>
        <v>3675507681</v>
      </c>
      <c r="H171" s="11">
        <f t="shared" si="86"/>
        <v>427510001</v>
      </c>
      <c r="I171" s="110"/>
      <c r="J171" s="110"/>
      <c r="K171" s="111"/>
      <c r="L171" s="112"/>
      <c r="M171" s="1"/>
      <c r="N171" s="544"/>
    </row>
    <row r="172" spans="1:15">
      <c r="A172" s="603"/>
      <c r="B172" s="10" t="s">
        <v>38</v>
      </c>
      <c r="C172" s="602"/>
      <c r="D172" s="11">
        <f t="shared" si="86"/>
        <v>3261</v>
      </c>
      <c r="E172" s="11">
        <f t="shared" si="86"/>
        <v>0</v>
      </c>
      <c r="F172" s="11">
        <f t="shared" si="86"/>
        <v>0</v>
      </c>
      <c r="G172" s="11">
        <f t="shared" si="86"/>
        <v>0</v>
      </c>
      <c r="H172" s="11">
        <f t="shared" si="86"/>
        <v>0</v>
      </c>
      <c r="I172" s="110"/>
      <c r="J172" s="110"/>
      <c r="K172" s="111"/>
      <c r="L172" s="112"/>
      <c r="M172" s="1"/>
      <c r="N172" s="544"/>
    </row>
    <row r="173" spans="1:15">
      <c r="A173" s="12" t="s">
        <v>157</v>
      </c>
      <c r="B173" s="604" t="s">
        <v>158</v>
      </c>
      <c r="C173" s="605"/>
      <c r="D173" s="606"/>
      <c r="E173" s="13" t="s">
        <v>159</v>
      </c>
      <c r="F173" s="166" t="s">
        <v>160</v>
      </c>
      <c r="G173" s="167" t="s">
        <v>161</v>
      </c>
      <c r="H173" s="607" t="s">
        <v>162</v>
      </c>
      <c r="I173" s="608"/>
      <c r="J173" s="608"/>
      <c r="K173" s="608"/>
      <c r="L173" s="608"/>
      <c r="M173" s="609"/>
      <c r="O173" s="14"/>
    </row>
    <row r="174" spans="1:15" ht="57" customHeight="1">
      <c r="A174" s="15" t="s">
        <v>163</v>
      </c>
      <c r="B174" s="571" t="s">
        <v>164</v>
      </c>
      <c r="C174" s="571"/>
      <c r="D174" s="571"/>
      <c r="E174" s="15" t="s">
        <v>165</v>
      </c>
      <c r="F174" s="16" t="s">
        <v>166</v>
      </c>
      <c r="G174" s="168">
        <v>0.12</v>
      </c>
      <c r="H174" s="610" t="s">
        <v>417</v>
      </c>
      <c r="I174" s="610"/>
      <c r="J174" s="610"/>
      <c r="K174" s="610"/>
      <c r="L174" s="610"/>
      <c r="M174" s="611"/>
    </row>
    <row r="175" spans="1:15" ht="55.5" customHeight="1">
      <c r="A175" s="15" t="s">
        <v>167</v>
      </c>
      <c r="B175" s="571" t="s">
        <v>168</v>
      </c>
      <c r="C175" s="571"/>
      <c r="D175" s="571"/>
      <c r="E175" s="15" t="s">
        <v>169</v>
      </c>
      <c r="F175" s="169" t="s">
        <v>170</v>
      </c>
      <c r="G175" s="170">
        <v>23</v>
      </c>
      <c r="H175" s="594" t="s">
        <v>171</v>
      </c>
      <c r="I175" s="594"/>
      <c r="J175" s="594"/>
      <c r="K175" s="594"/>
      <c r="L175" s="594"/>
      <c r="M175" s="595"/>
    </row>
    <row r="176" spans="1:15" ht="55.5" customHeight="1">
      <c r="A176" s="15" t="s">
        <v>172</v>
      </c>
      <c r="B176" s="571" t="s">
        <v>173</v>
      </c>
      <c r="C176" s="571"/>
      <c r="D176" s="571"/>
      <c r="E176" s="15" t="s">
        <v>169</v>
      </c>
      <c r="F176" s="169" t="s">
        <v>170</v>
      </c>
      <c r="G176" s="170">
        <v>12</v>
      </c>
      <c r="H176" s="596"/>
      <c r="I176" s="596"/>
      <c r="J176" s="596"/>
      <c r="K176" s="596"/>
      <c r="L176" s="596"/>
      <c r="M176" s="597"/>
    </row>
    <row r="177" spans="1:13" ht="30" customHeight="1">
      <c r="A177" s="15" t="s">
        <v>167</v>
      </c>
      <c r="B177" s="571" t="s">
        <v>174</v>
      </c>
      <c r="C177" s="571"/>
      <c r="D177" s="571"/>
      <c r="E177" s="15" t="s">
        <v>175</v>
      </c>
      <c r="F177" s="169">
        <v>4</v>
      </c>
      <c r="G177" s="170">
        <v>0</v>
      </c>
      <c r="H177" s="598"/>
      <c r="I177" s="598"/>
      <c r="J177" s="598"/>
      <c r="K177" s="598"/>
      <c r="L177" s="598"/>
      <c r="M177" s="599"/>
    </row>
    <row r="178" spans="1:13" ht="42.75" customHeight="1">
      <c r="A178" s="15" t="s">
        <v>176</v>
      </c>
      <c r="B178" s="571" t="s">
        <v>177</v>
      </c>
      <c r="C178" s="571"/>
      <c r="D178" s="571"/>
      <c r="E178" s="15" t="s">
        <v>169</v>
      </c>
      <c r="F178" s="169" t="s">
        <v>170</v>
      </c>
      <c r="G178" s="170">
        <v>23</v>
      </c>
      <c r="H178" s="582" t="s">
        <v>428</v>
      </c>
      <c r="I178" s="583"/>
      <c r="J178" s="583"/>
      <c r="K178" s="583"/>
      <c r="L178" s="583"/>
      <c r="M178" s="584"/>
    </row>
    <row r="179" spans="1:13" ht="30" customHeight="1">
      <c r="A179" s="15" t="s">
        <v>178</v>
      </c>
      <c r="B179" s="571" t="s">
        <v>179</v>
      </c>
      <c r="C179" s="571"/>
      <c r="D179" s="571"/>
      <c r="E179" s="15" t="s">
        <v>180</v>
      </c>
      <c r="F179" s="169" t="s">
        <v>181</v>
      </c>
      <c r="G179" s="170">
        <v>22</v>
      </c>
      <c r="H179" s="585" t="s">
        <v>182</v>
      </c>
      <c r="I179" s="586"/>
      <c r="J179" s="586"/>
      <c r="K179" s="586"/>
      <c r="L179" s="586"/>
      <c r="M179" s="587"/>
    </row>
    <row r="180" spans="1:13" ht="30" customHeight="1">
      <c r="A180" s="15" t="s">
        <v>183</v>
      </c>
      <c r="B180" s="571" t="s">
        <v>184</v>
      </c>
      <c r="C180" s="571"/>
      <c r="D180" s="571"/>
      <c r="E180" s="15" t="s">
        <v>185</v>
      </c>
      <c r="F180" s="169" t="s">
        <v>186</v>
      </c>
      <c r="G180" s="168">
        <v>0.7</v>
      </c>
      <c r="H180" s="588"/>
      <c r="I180" s="589"/>
      <c r="J180" s="589"/>
      <c r="K180" s="589"/>
      <c r="L180" s="589"/>
      <c r="M180" s="590"/>
    </row>
    <row r="181" spans="1:13" ht="30" customHeight="1">
      <c r="A181" s="15" t="s">
        <v>187</v>
      </c>
      <c r="B181" s="571" t="s">
        <v>188</v>
      </c>
      <c r="C181" s="571"/>
      <c r="D181" s="571"/>
      <c r="E181" s="15" t="s">
        <v>180</v>
      </c>
      <c r="F181" s="169" t="s">
        <v>181</v>
      </c>
      <c r="G181" s="170">
        <v>22</v>
      </c>
      <c r="H181" s="588"/>
      <c r="I181" s="589"/>
      <c r="J181" s="589"/>
      <c r="K181" s="589"/>
      <c r="L181" s="589"/>
      <c r="M181" s="590"/>
    </row>
    <row r="182" spans="1:13" ht="30" customHeight="1">
      <c r="A182" s="15" t="s">
        <v>189</v>
      </c>
      <c r="B182" s="571" t="s">
        <v>190</v>
      </c>
      <c r="C182" s="571"/>
      <c r="D182" s="571"/>
      <c r="E182" s="15" t="s">
        <v>191</v>
      </c>
      <c r="F182" s="169" t="s">
        <v>192</v>
      </c>
      <c r="G182" s="169" t="s">
        <v>192</v>
      </c>
      <c r="H182" s="591"/>
      <c r="I182" s="592"/>
      <c r="J182" s="592"/>
      <c r="K182" s="592"/>
      <c r="L182" s="592"/>
      <c r="M182" s="593"/>
    </row>
    <row r="183" spans="1:13" ht="41.25" customHeight="1">
      <c r="A183" s="15" t="s">
        <v>193</v>
      </c>
      <c r="B183" s="571" t="s">
        <v>194</v>
      </c>
      <c r="C183" s="571"/>
      <c r="D183" s="571"/>
      <c r="E183" s="15" t="s">
        <v>195</v>
      </c>
      <c r="F183" s="169">
        <v>0.9</v>
      </c>
      <c r="G183" s="170">
        <v>0.47</v>
      </c>
      <c r="H183" s="582"/>
      <c r="I183" s="583"/>
      <c r="J183" s="583"/>
      <c r="K183" s="583"/>
      <c r="L183" s="583"/>
      <c r="M183" s="584"/>
    </row>
    <row r="184" spans="1:13" ht="75" customHeight="1">
      <c r="A184" s="15" t="s">
        <v>196</v>
      </c>
      <c r="B184" s="571" t="s">
        <v>197</v>
      </c>
      <c r="C184" s="571"/>
      <c r="D184" s="571"/>
      <c r="E184" s="15" t="s">
        <v>198</v>
      </c>
      <c r="F184" s="17">
        <v>30</v>
      </c>
      <c r="G184" s="170">
        <v>29</v>
      </c>
      <c r="H184" s="582"/>
      <c r="I184" s="583"/>
      <c r="J184" s="583"/>
      <c r="K184" s="583"/>
      <c r="L184" s="583"/>
      <c r="M184" s="584"/>
    </row>
    <row r="185" spans="1:13" ht="75" customHeight="1">
      <c r="A185" s="15" t="s">
        <v>199</v>
      </c>
      <c r="B185" s="571" t="s">
        <v>200</v>
      </c>
      <c r="C185" s="571"/>
      <c r="D185" s="571"/>
      <c r="E185" s="15" t="s">
        <v>201</v>
      </c>
      <c r="F185" s="17">
        <v>1</v>
      </c>
      <c r="G185" s="170">
        <v>0.75</v>
      </c>
      <c r="H185" s="582"/>
      <c r="I185" s="583"/>
      <c r="J185" s="583"/>
      <c r="K185" s="583"/>
      <c r="L185" s="583"/>
      <c r="M185" s="584"/>
    </row>
    <row r="186" spans="1:13" ht="57" customHeight="1">
      <c r="A186" s="15" t="s">
        <v>202</v>
      </c>
      <c r="B186" s="571" t="s">
        <v>203</v>
      </c>
      <c r="C186" s="571"/>
      <c r="D186" s="571"/>
      <c r="E186" s="15" t="s">
        <v>201</v>
      </c>
      <c r="F186" s="17">
        <v>1</v>
      </c>
      <c r="G186" s="170">
        <v>0</v>
      </c>
      <c r="H186" s="582"/>
      <c r="I186" s="583"/>
      <c r="J186" s="583"/>
      <c r="K186" s="583"/>
      <c r="L186" s="583"/>
      <c r="M186" s="584"/>
    </row>
    <row r="187" spans="1:13" ht="75" customHeight="1">
      <c r="A187" s="15" t="s">
        <v>204</v>
      </c>
      <c r="B187" s="571" t="s">
        <v>205</v>
      </c>
      <c r="C187" s="571"/>
      <c r="D187" s="571"/>
      <c r="E187" s="15" t="s">
        <v>206</v>
      </c>
      <c r="F187" s="16">
        <v>0.9</v>
      </c>
      <c r="G187" s="168">
        <v>0.6</v>
      </c>
      <c r="H187" s="581"/>
      <c r="I187" s="581"/>
      <c r="J187" s="581"/>
      <c r="K187" s="581"/>
      <c r="L187" s="581"/>
      <c r="M187" s="581"/>
    </row>
    <row r="188" spans="1:13" ht="38.25">
      <c r="A188" s="15" t="s">
        <v>207</v>
      </c>
      <c r="B188" s="571" t="s">
        <v>208</v>
      </c>
      <c r="C188" s="571"/>
      <c r="D188" s="571"/>
      <c r="E188" s="15" t="s">
        <v>209</v>
      </c>
      <c r="F188" s="17">
        <v>1</v>
      </c>
      <c r="G188" s="170">
        <v>0</v>
      </c>
      <c r="H188" s="581"/>
      <c r="I188" s="581"/>
      <c r="J188" s="581"/>
      <c r="K188" s="581"/>
      <c r="L188" s="581"/>
      <c r="M188" s="581"/>
    </row>
    <row r="189" spans="1:13" ht="38.25">
      <c r="A189" s="15" t="s">
        <v>210</v>
      </c>
      <c r="B189" s="571" t="s">
        <v>211</v>
      </c>
      <c r="C189" s="571"/>
      <c r="D189" s="571"/>
      <c r="E189" s="15" t="s">
        <v>209</v>
      </c>
      <c r="F189" s="17">
        <v>1</v>
      </c>
      <c r="G189" s="170">
        <v>0</v>
      </c>
      <c r="H189" s="572"/>
      <c r="I189" s="573"/>
      <c r="J189" s="573"/>
      <c r="K189" s="573"/>
      <c r="L189" s="573"/>
      <c r="M189" s="574"/>
    </row>
    <row r="190" spans="1:13" ht="49.5" customHeight="1">
      <c r="A190" s="15" t="s">
        <v>212</v>
      </c>
      <c r="B190" s="571" t="s">
        <v>213</v>
      </c>
      <c r="C190" s="571"/>
      <c r="D190" s="571"/>
      <c r="E190" s="15" t="s">
        <v>209</v>
      </c>
      <c r="F190" s="17">
        <v>1</v>
      </c>
      <c r="G190" s="170">
        <v>0</v>
      </c>
      <c r="H190" s="572"/>
      <c r="I190" s="573"/>
      <c r="J190" s="573"/>
      <c r="K190" s="573"/>
      <c r="L190" s="573"/>
      <c r="M190" s="574"/>
    </row>
    <row r="191" spans="1:13" ht="38.25">
      <c r="A191" s="15" t="s">
        <v>214</v>
      </c>
      <c r="B191" s="571" t="s">
        <v>215</v>
      </c>
      <c r="C191" s="571"/>
      <c r="D191" s="571"/>
      <c r="E191" s="15" t="s">
        <v>216</v>
      </c>
      <c r="F191" s="17">
        <v>1</v>
      </c>
      <c r="G191" s="170">
        <v>0.4</v>
      </c>
      <c r="H191" s="572"/>
      <c r="I191" s="573"/>
      <c r="J191" s="573"/>
      <c r="K191" s="573"/>
      <c r="L191" s="573"/>
      <c r="M191" s="574"/>
    </row>
    <row r="192" spans="1:13" ht="51">
      <c r="A192" s="15" t="s">
        <v>217</v>
      </c>
      <c r="B192" s="571" t="s">
        <v>218</v>
      </c>
      <c r="C192" s="571"/>
      <c r="D192" s="571"/>
      <c r="E192" s="15" t="s">
        <v>219</v>
      </c>
      <c r="F192" s="17">
        <v>27</v>
      </c>
      <c r="G192" s="170">
        <v>19</v>
      </c>
      <c r="H192" s="572"/>
      <c r="I192" s="573"/>
      <c r="J192" s="573"/>
      <c r="K192" s="573"/>
      <c r="L192" s="573"/>
      <c r="M192" s="574"/>
    </row>
    <row r="193" spans="1:13" ht="51">
      <c r="A193" s="15" t="s">
        <v>220</v>
      </c>
      <c r="B193" s="571" t="s">
        <v>221</v>
      </c>
      <c r="C193" s="571"/>
      <c r="D193" s="571"/>
      <c r="E193" s="15" t="s">
        <v>222</v>
      </c>
      <c r="F193" s="16">
        <v>1</v>
      </c>
      <c r="G193" s="168">
        <v>0.5</v>
      </c>
      <c r="H193" s="572"/>
      <c r="I193" s="573"/>
      <c r="J193" s="573"/>
      <c r="K193" s="573"/>
      <c r="L193" s="573"/>
      <c r="M193" s="574"/>
    </row>
    <row r="194" spans="1:13" ht="25.5">
      <c r="A194" s="15" t="s">
        <v>217</v>
      </c>
      <c r="B194" s="571" t="s">
        <v>223</v>
      </c>
      <c r="C194" s="571"/>
      <c r="D194" s="571"/>
      <c r="E194" s="15" t="s">
        <v>135</v>
      </c>
      <c r="F194" s="171">
        <v>1</v>
      </c>
      <c r="G194" s="170">
        <v>0</v>
      </c>
      <c r="H194" s="572"/>
      <c r="I194" s="573"/>
      <c r="J194" s="573"/>
      <c r="K194" s="573"/>
      <c r="L194" s="573"/>
      <c r="M194" s="574"/>
    </row>
    <row r="195" spans="1:13" ht="54" customHeight="1">
      <c r="A195" s="15" t="s">
        <v>224</v>
      </c>
      <c r="B195" s="571" t="s">
        <v>225</v>
      </c>
      <c r="C195" s="571"/>
      <c r="D195" s="571"/>
      <c r="E195" s="15" t="s">
        <v>226</v>
      </c>
      <c r="F195" s="16">
        <v>1</v>
      </c>
      <c r="G195" s="172">
        <v>0.42</v>
      </c>
      <c r="H195" s="575"/>
      <c r="I195" s="576"/>
      <c r="J195" s="576"/>
      <c r="K195" s="576"/>
      <c r="L195" s="576"/>
      <c r="M195" s="577"/>
    </row>
    <row r="196" spans="1:13" ht="51">
      <c r="A196" s="15" t="s">
        <v>227</v>
      </c>
      <c r="B196" s="571" t="s">
        <v>228</v>
      </c>
      <c r="C196" s="571"/>
      <c r="D196" s="571"/>
      <c r="E196" s="15" t="s">
        <v>229</v>
      </c>
      <c r="F196" s="17">
        <v>27</v>
      </c>
      <c r="G196" s="170">
        <v>19</v>
      </c>
      <c r="H196" s="578"/>
      <c r="I196" s="579"/>
      <c r="J196" s="579"/>
      <c r="K196" s="579"/>
      <c r="L196" s="579"/>
      <c r="M196" s="580"/>
    </row>
    <row r="197" spans="1:13" ht="63.75">
      <c r="A197" s="15" t="s">
        <v>230</v>
      </c>
      <c r="B197" s="571" t="s">
        <v>231</v>
      </c>
      <c r="C197" s="571"/>
      <c r="D197" s="571"/>
      <c r="E197" s="15" t="s">
        <v>232</v>
      </c>
      <c r="F197" s="16">
        <v>1</v>
      </c>
      <c r="G197" s="172">
        <v>0.5</v>
      </c>
      <c r="H197" s="572"/>
      <c r="I197" s="573"/>
      <c r="J197" s="573"/>
      <c r="K197" s="573"/>
      <c r="L197" s="573"/>
      <c r="M197" s="574"/>
    </row>
    <row r="198" spans="1:13" ht="51">
      <c r="A198" s="15" t="s">
        <v>230</v>
      </c>
      <c r="B198" s="571" t="s">
        <v>233</v>
      </c>
      <c r="C198" s="571"/>
      <c r="D198" s="571"/>
      <c r="E198" s="15" t="s">
        <v>234</v>
      </c>
      <c r="F198" s="16">
        <v>1</v>
      </c>
      <c r="G198" s="172">
        <v>0.75</v>
      </c>
      <c r="H198" s="572"/>
      <c r="I198" s="573"/>
      <c r="J198" s="573"/>
      <c r="K198" s="573"/>
      <c r="L198" s="573"/>
      <c r="M198" s="574"/>
    </row>
    <row r="199" spans="1:13" ht="76.5">
      <c r="A199" s="15" t="s">
        <v>230</v>
      </c>
      <c r="B199" s="571" t="s">
        <v>235</v>
      </c>
      <c r="C199" s="571"/>
      <c r="D199" s="571"/>
      <c r="E199" s="15" t="s">
        <v>236</v>
      </c>
      <c r="F199" s="17">
        <v>32</v>
      </c>
      <c r="G199" s="170">
        <v>13</v>
      </c>
      <c r="H199" s="572"/>
      <c r="I199" s="573"/>
      <c r="J199" s="573"/>
      <c r="K199" s="573"/>
      <c r="L199" s="573"/>
      <c r="M199" s="574"/>
    </row>
    <row r="200" spans="1:13" ht="40.5" customHeight="1">
      <c r="A200" s="15" t="s">
        <v>224</v>
      </c>
      <c r="B200" s="571" t="s">
        <v>237</v>
      </c>
      <c r="C200" s="571"/>
      <c r="D200" s="571"/>
      <c r="E200" s="15" t="s">
        <v>238</v>
      </c>
      <c r="F200" s="16">
        <v>1</v>
      </c>
      <c r="G200" s="170">
        <v>0</v>
      </c>
      <c r="H200" s="572"/>
      <c r="I200" s="573"/>
      <c r="J200" s="573"/>
      <c r="K200" s="573"/>
      <c r="L200" s="573"/>
      <c r="M200" s="574"/>
    </row>
    <row r="201" spans="1:13" ht="47.25" customHeight="1">
      <c r="A201" s="15" t="s">
        <v>224</v>
      </c>
      <c r="B201" s="571" t="s">
        <v>239</v>
      </c>
      <c r="C201" s="571"/>
      <c r="D201" s="571"/>
      <c r="E201" s="15" t="s">
        <v>240</v>
      </c>
      <c r="F201" s="16">
        <v>1</v>
      </c>
      <c r="G201" s="172">
        <v>0.36</v>
      </c>
      <c r="H201" s="572"/>
      <c r="I201" s="573"/>
      <c r="J201" s="573"/>
      <c r="K201" s="573"/>
      <c r="L201" s="573"/>
      <c r="M201" s="574"/>
    </row>
    <row r="202" spans="1:13" ht="38.25">
      <c r="A202" s="15" t="s">
        <v>224</v>
      </c>
      <c r="B202" s="571" t="s">
        <v>241</v>
      </c>
      <c r="C202" s="571"/>
      <c r="D202" s="571"/>
      <c r="E202" s="15" t="s">
        <v>242</v>
      </c>
      <c r="F202" s="16">
        <v>1</v>
      </c>
      <c r="G202" s="16">
        <v>0.5</v>
      </c>
      <c r="H202" s="572"/>
      <c r="I202" s="573"/>
      <c r="J202" s="573"/>
      <c r="K202" s="573"/>
      <c r="L202" s="573"/>
      <c r="M202" s="574"/>
    </row>
    <row r="203" spans="1:13" ht="25.5">
      <c r="A203" s="15" t="s">
        <v>224</v>
      </c>
      <c r="B203" s="571" t="s">
        <v>243</v>
      </c>
      <c r="C203" s="571"/>
      <c r="D203" s="571"/>
      <c r="E203" s="15" t="s">
        <v>135</v>
      </c>
      <c r="F203" s="17">
        <v>1</v>
      </c>
      <c r="G203" s="170">
        <v>0</v>
      </c>
      <c r="H203" s="572"/>
      <c r="I203" s="573"/>
      <c r="J203" s="573"/>
      <c r="K203" s="573"/>
      <c r="L203" s="573"/>
      <c r="M203" s="574"/>
    </row>
    <row r="204" spans="1:13" ht="51.75" customHeight="1">
      <c r="A204" s="15" t="s">
        <v>224</v>
      </c>
      <c r="B204" s="571" t="s">
        <v>244</v>
      </c>
      <c r="C204" s="571"/>
      <c r="D204" s="571"/>
      <c r="E204" s="15" t="s">
        <v>245</v>
      </c>
      <c r="F204" s="16">
        <v>1</v>
      </c>
      <c r="G204" s="172">
        <v>0.15</v>
      </c>
      <c r="H204" s="572"/>
      <c r="I204" s="573"/>
      <c r="J204" s="573"/>
      <c r="K204" s="573"/>
      <c r="L204" s="573"/>
      <c r="M204" s="574"/>
    </row>
    <row r="205" spans="1:13" ht="38.25">
      <c r="A205" s="15" t="s">
        <v>246</v>
      </c>
      <c r="B205" s="571" t="s">
        <v>247</v>
      </c>
      <c r="C205" s="571"/>
      <c r="D205" s="571"/>
      <c r="E205" s="15" t="s">
        <v>248</v>
      </c>
      <c r="F205" s="17">
        <v>1</v>
      </c>
      <c r="G205" s="170">
        <v>0.5</v>
      </c>
      <c r="H205" s="572"/>
      <c r="I205" s="573"/>
      <c r="J205" s="573"/>
      <c r="K205" s="573"/>
      <c r="L205" s="573"/>
      <c r="M205" s="574"/>
    </row>
    <row r="206" spans="1:13" ht="33.75" customHeight="1">
      <c r="A206" s="15" t="s">
        <v>249</v>
      </c>
      <c r="B206" s="571" t="s">
        <v>250</v>
      </c>
      <c r="C206" s="571"/>
      <c r="D206" s="571"/>
      <c r="E206" s="15" t="s">
        <v>251</v>
      </c>
      <c r="F206" s="17">
        <v>1</v>
      </c>
      <c r="G206" s="170">
        <v>0.25</v>
      </c>
      <c r="H206" s="572"/>
      <c r="I206" s="573"/>
      <c r="J206" s="573"/>
      <c r="K206" s="573"/>
      <c r="L206" s="573"/>
      <c r="M206" s="574"/>
    </row>
    <row r="207" spans="1:13" ht="25.5">
      <c r="A207" s="15" t="s">
        <v>252</v>
      </c>
      <c r="B207" s="571" t="s">
        <v>253</v>
      </c>
      <c r="C207" s="571"/>
      <c r="D207" s="571"/>
      <c r="E207" s="15" t="s">
        <v>254</v>
      </c>
      <c r="F207" s="17">
        <v>2</v>
      </c>
      <c r="G207" s="170">
        <v>1</v>
      </c>
      <c r="H207" s="572"/>
      <c r="I207" s="573"/>
      <c r="J207" s="573"/>
      <c r="K207" s="573"/>
      <c r="L207" s="573"/>
      <c r="M207" s="574"/>
    </row>
    <row r="208" spans="1:13" ht="25.5">
      <c r="A208" s="15" t="s">
        <v>255</v>
      </c>
      <c r="B208" s="571" t="s">
        <v>256</v>
      </c>
      <c r="C208" s="571"/>
      <c r="D208" s="571"/>
      <c r="E208" s="15" t="s">
        <v>135</v>
      </c>
      <c r="F208" s="17">
        <v>1</v>
      </c>
      <c r="G208" s="170">
        <v>1</v>
      </c>
      <c r="H208" s="572"/>
      <c r="I208" s="573"/>
      <c r="J208" s="573"/>
      <c r="K208" s="573"/>
      <c r="L208" s="573"/>
      <c r="M208" s="574"/>
    </row>
    <row r="209" spans="1:16" ht="25.5">
      <c r="A209" s="15" t="s">
        <v>257</v>
      </c>
      <c r="B209" s="571" t="s">
        <v>258</v>
      </c>
      <c r="C209" s="571"/>
      <c r="D209" s="571"/>
      <c r="E209" s="15" t="s">
        <v>135</v>
      </c>
      <c r="F209" s="17">
        <v>1</v>
      </c>
      <c r="G209" s="170">
        <v>0.5</v>
      </c>
      <c r="H209" s="572"/>
      <c r="I209" s="573"/>
      <c r="J209" s="573"/>
      <c r="K209" s="573"/>
      <c r="L209" s="573"/>
      <c r="M209" s="574"/>
    </row>
    <row r="210" spans="1:16" ht="48.75" customHeight="1">
      <c r="A210" s="568" t="s">
        <v>425</v>
      </c>
      <c r="B210" s="569"/>
      <c r="C210" s="569"/>
      <c r="D210" s="569"/>
      <c r="E210" s="569"/>
      <c r="F210" s="569"/>
      <c r="G210" s="569"/>
      <c r="H210" s="569"/>
      <c r="I210" s="569"/>
      <c r="J210" s="569"/>
      <c r="K210" s="569"/>
      <c r="L210" s="569"/>
      <c r="M210" s="570"/>
      <c r="N210" s="66"/>
      <c r="O210" s="66"/>
      <c r="P210" s="66"/>
    </row>
  </sheetData>
  <protectedRanges>
    <protectedRange sqref="A17" name="Rango1_13_1"/>
    <protectedRange sqref="A19" name="Rango1_1_1_1"/>
    <protectedRange sqref="G147 G159 G169 G69 G71 G75 D147:D148 D69:D71 D73:D76 D157:D170 F149:G157"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35" name="Rango1_2_1_1_7"/>
    <protectedRange sqref="A21" name="Rango1_2_1_1_8"/>
    <protectedRange sqref="A37" name="Rango1_2_1_1_11"/>
    <protectedRange sqref="A39" name="Rango1_2_1_1_12"/>
    <protectedRange sqref="D44" name="Rango1_1_1"/>
    <protectedRange sqref="A77:A78" name="Rango1_2_1_2_1_1_2_1_1_1"/>
    <protectedRange sqref="A79:A82" name="Rango1_2_1_2_1_1_2_1_1_2"/>
    <protectedRange sqref="A83:A84" name="Rango1_2_1_2_1_1_2_1_1_4"/>
    <protectedRange sqref="A85:A86" name="Rango1_2_1_2_1_1_2_1_1_5"/>
    <protectedRange sqref="A87:A88" name="Rango1_2_1_2_1_1_2_1_1_7"/>
    <protectedRange sqref="A89:A90" name="Rango1_2_1_2_1_1_2_1_1_8"/>
    <protectedRange sqref="A91:A92" name="Rango1_2_1_2_1_1_1_1_1"/>
    <protectedRange sqref="A93:A94" name="Rango1_2_1_2_1_1_1_1_2"/>
    <protectedRange sqref="A95:A96" name="Rango1_2_1_2_1_1_1_1_3"/>
    <protectedRange sqref="A97:A98" name="Rango1_2_1_2_1_3_1_1_1"/>
    <protectedRange sqref="A99:A100" name="Rango1_2_1_2_1_3_1_1_3"/>
    <protectedRange sqref="A101" name="Rango1_1_2_1_1_1_1"/>
    <protectedRange sqref="A103" name="Rango1_1_2_1_1_1_1_2"/>
    <protectedRange sqref="A105" name="Rango1_1_2_1_1_1_1_3"/>
    <protectedRange sqref="A107 A109" name="Rango1_1_2_1_1_1_1_4"/>
    <protectedRange sqref="D138:D142 D135:D136" name="Rango1_1_1_1_2_3_1_1_1"/>
    <protectedRange sqref="D72" name="Rango2_2_11_1_1"/>
    <protectedRange sqref="D149:D156" name="Rango2_2_11_1_2"/>
  </protectedRanges>
  <mergeCells count="644">
    <mergeCell ref="J133:J134"/>
    <mergeCell ref="K133:K134"/>
    <mergeCell ref="L133:L134"/>
    <mergeCell ref="M133:M134"/>
    <mergeCell ref="A81:A82"/>
    <mergeCell ref="C81:C82"/>
    <mergeCell ref="I81:I82"/>
    <mergeCell ref="J81:J82"/>
    <mergeCell ref="K81:K82"/>
    <mergeCell ref="L81:L82"/>
    <mergeCell ref="M81:M82"/>
    <mergeCell ref="A109:A110"/>
    <mergeCell ref="C109:C110"/>
    <mergeCell ref="I109:I110"/>
    <mergeCell ref="J109:J110"/>
    <mergeCell ref="K109:K110"/>
    <mergeCell ref="L109:L110"/>
    <mergeCell ref="M109:M110"/>
    <mergeCell ref="A113:A114"/>
    <mergeCell ref="C113:C114"/>
    <mergeCell ref="I113:I114"/>
    <mergeCell ref="J113:J114"/>
    <mergeCell ref="K113:K114"/>
    <mergeCell ref="L113:L114"/>
    <mergeCell ref="A73:A74"/>
    <mergeCell ref="C73:C74"/>
    <mergeCell ref="I73:I74"/>
    <mergeCell ref="J73:J74"/>
    <mergeCell ref="K73:K74"/>
    <mergeCell ref="L73:L74"/>
    <mergeCell ref="M73:M74"/>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7:A28"/>
    <mergeCell ref="C27:C28"/>
    <mergeCell ref="I27:I28"/>
    <mergeCell ref="J27:J28"/>
    <mergeCell ref="K27:K28"/>
    <mergeCell ref="L27:L28"/>
    <mergeCell ref="M27:M28"/>
    <mergeCell ref="A25:A26"/>
    <mergeCell ref="C25:C26"/>
    <mergeCell ref="I25:I26"/>
    <mergeCell ref="J25:J26"/>
    <mergeCell ref="K25:K26"/>
    <mergeCell ref="L25:L26"/>
    <mergeCell ref="M29:M30"/>
    <mergeCell ref="A31:A32"/>
    <mergeCell ref="C31:C32"/>
    <mergeCell ref="I31:I32"/>
    <mergeCell ref="J31:J32"/>
    <mergeCell ref="K31:K32"/>
    <mergeCell ref="L31:L32"/>
    <mergeCell ref="M31:M32"/>
    <mergeCell ref="A29:A30"/>
    <mergeCell ref="C29:C30"/>
    <mergeCell ref="I29:I30"/>
    <mergeCell ref="J29:J30"/>
    <mergeCell ref="K29:K30"/>
    <mergeCell ref="L29:L30"/>
    <mergeCell ref="M33:M34"/>
    <mergeCell ref="A35:A36"/>
    <mergeCell ref="C35:C36"/>
    <mergeCell ref="I35:I36"/>
    <mergeCell ref="J35:J36"/>
    <mergeCell ref="K35:K36"/>
    <mergeCell ref="L35:L36"/>
    <mergeCell ref="M35:M36"/>
    <mergeCell ref="A33:A34"/>
    <mergeCell ref="C33:C34"/>
    <mergeCell ref="I33:I34"/>
    <mergeCell ref="J33:J34"/>
    <mergeCell ref="K33:K34"/>
    <mergeCell ref="L33:L34"/>
    <mergeCell ref="I37:I38"/>
    <mergeCell ref="J37:J38"/>
    <mergeCell ref="M37:M38"/>
    <mergeCell ref="A39:A40"/>
    <mergeCell ref="C39:C40"/>
    <mergeCell ref="I39:I40"/>
    <mergeCell ref="J39:J40"/>
    <mergeCell ref="K39:K40"/>
    <mergeCell ref="L39:L40"/>
    <mergeCell ref="M39:M40"/>
    <mergeCell ref="A37:A38"/>
    <mergeCell ref="C37:C38"/>
    <mergeCell ref="K37:K38"/>
    <mergeCell ref="L37:L38"/>
    <mergeCell ref="M41:M42"/>
    <mergeCell ref="A43:A44"/>
    <mergeCell ref="C43:C44"/>
    <mergeCell ref="I43:I44"/>
    <mergeCell ref="J43:J44"/>
    <mergeCell ref="K43:K44"/>
    <mergeCell ref="L43:L44"/>
    <mergeCell ref="M43:M44"/>
    <mergeCell ref="A41:A42"/>
    <mergeCell ref="C41:C42"/>
    <mergeCell ref="I41:I42"/>
    <mergeCell ref="J41:J42"/>
    <mergeCell ref="K41:K42"/>
    <mergeCell ref="L41:L42"/>
    <mergeCell ref="M45:M46"/>
    <mergeCell ref="A47:A48"/>
    <mergeCell ref="C47:C48"/>
    <mergeCell ref="I47:I48"/>
    <mergeCell ref="J47:J48"/>
    <mergeCell ref="K47:K48"/>
    <mergeCell ref="L47:L48"/>
    <mergeCell ref="M47:M48"/>
    <mergeCell ref="A45:A46"/>
    <mergeCell ref="C45:C46"/>
    <mergeCell ref="I45:I46"/>
    <mergeCell ref="J45:J46"/>
    <mergeCell ref="K45:K46"/>
    <mergeCell ref="L45:L46"/>
    <mergeCell ref="M49:M50"/>
    <mergeCell ref="A51:A52"/>
    <mergeCell ref="C51:C52"/>
    <mergeCell ref="I51:I52"/>
    <mergeCell ref="J51:J52"/>
    <mergeCell ref="K51:K52"/>
    <mergeCell ref="L51:L52"/>
    <mergeCell ref="M51:M52"/>
    <mergeCell ref="A49:A50"/>
    <mergeCell ref="C49:C50"/>
    <mergeCell ref="I49:I50"/>
    <mergeCell ref="J49:J50"/>
    <mergeCell ref="K49:K50"/>
    <mergeCell ref="L49:L50"/>
    <mergeCell ref="M53:M54"/>
    <mergeCell ref="A55:A56"/>
    <mergeCell ref="C55:C56"/>
    <mergeCell ref="I55:I56"/>
    <mergeCell ref="J55:J56"/>
    <mergeCell ref="K55:K56"/>
    <mergeCell ref="L55:L56"/>
    <mergeCell ref="M55:M56"/>
    <mergeCell ref="A53:A54"/>
    <mergeCell ref="C53:C54"/>
    <mergeCell ref="I53:I54"/>
    <mergeCell ref="J53:J54"/>
    <mergeCell ref="K53:K54"/>
    <mergeCell ref="L53:L54"/>
    <mergeCell ref="M57:M58"/>
    <mergeCell ref="A59:A60"/>
    <mergeCell ref="C59:C60"/>
    <mergeCell ref="I59:I60"/>
    <mergeCell ref="J59:J60"/>
    <mergeCell ref="K59:K60"/>
    <mergeCell ref="L59:L60"/>
    <mergeCell ref="M59:M60"/>
    <mergeCell ref="A57:A58"/>
    <mergeCell ref="C57:C58"/>
    <mergeCell ref="I57:I58"/>
    <mergeCell ref="J57:J58"/>
    <mergeCell ref="K57:K58"/>
    <mergeCell ref="L57:L58"/>
    <mergeCell ref="M61:M62"/>
    <mergeCell ref="A63:A64"/>
    <mergeCell ref="C63:C64"/>
    <mergeCell ref="I63:I64"/>
    <mergeCell ref="J63:J64"/>
    <mergeCell ref="K63:K64"/>
    <mergeCell ref="L63:L64"/>
    <mergeCell ref="M63:M64"/>
    <mergeCell ref="A61:A62"/>
    <mergeCell ref="C61:C62"/>
    <mergeCell ref="I61:I62"/>
    <mergeCell ref="J61:J62"/>
    <mergeCell ref="K61:K62"/>
    <mergeCell ref="L61:L62"/>
    <mergeCell ref="M65:M66"/>
    <mergeCell ref="A67:A68"/>
    <mergeCell ref="C67:C68"/>
    <mergeCell ref="I67:I68"/>
    <mergeCell ref="J67:J68"/>
    <mergeCell ref="K67:K68"/>
    <mergeCell ref="L67:L68"/>
    <mergeCell ref="M67:M68"/>
    <mergeCell ref="A65:A66"/>
    <mergeCell ref="C65:C66"/>
    <mergeCell ref="I65:I66"/>
    <mergeCell ref="J65:J66"/>
    <mergeCell ref="K65:K66"/>
    <mergeCell ref="L65:L66"/>
    <mergeCell ref="M69:M70"/>
    <mergeCell ref="A71:A72"/>
    <mergeCell ref="C71:C72"/>
    <mergeCell ref="I71:I72"/>
    <mergeCell ref="J71:J72"/>
    <mergeCell ref="K71:K72"/>
    <mergeCell ref="L71:L72"/>
    <mergeCell ref="M71:M72"/>
    <mergeCell ref="A69:A70"/>
    <mergeCell ref="C69:C70"/>
    <mergeCell ref="I69:I70"/>
    <mergeCell ref="J69:J70"/>
    <mergeCell ref="K69:K70"/>
    <mergeCell ref="L69:L70"/>
    <mergeCell ref="M75:M76"/>
    <mergeCell ref="A77:A78"/>
    <mergeCell ref="C77:C78"/>
    <mergeCell ref="I77:I78"/>
    <mergeCell ref="J77:J78"/>
    <mergeCell ref="K77:K78"/>
    <mergeCell ref="L77:L78"/>
    <mergeCell ref="M77:M78"/>
    <mergeCell ref="A75:A76"/>
    <mergeCell ref="C75:C76"/>
    <mergeCell ref="I75:I76"/>
    <mergeCell ref="J75:J76"/>
    <mergeCell ref="K75:K76"/>
    <mergeCell ref="L75:L76"/>
    <mergeCell ref="M79:M80"/>
    <mergeCell ref="A79:A80"/>
    <mergeCell ref="C79:C80"/>
    <mergeCell ref="I79:I80"/>
    <mergeCell ref="J79:J80"/>
    <mergeCell ref="K79:K80"/>
    <mergeCell ref="L79:L80"/>
    <mergeCell ref="A83:A84"/>
    <mergeCell ref="C83:C84"/>
    <mergeCell ref="I83:I84"/>
    <mergeCell ref="J83:J84"/>
    <mergeCell ref="K83:K84"/>
    <mergeCell ref="L83:L84"/>
    <mergeCell ref="M83:M84"/>
    <mergeCell ref="M85:M86"/>
    <mergeCell ref="A87:A88"/>
    <mergeCell ref="C87:C88"/>
    <mergeCell ref="I87:I88"/>
    <mergeCell ref="J87:J88"/>
    <mergeCell ref="K87:K88"/>
    <mergeCell ref="L87:L88"/>
    <mergeCell ref="M87:M88"/>
    <mergeCell ref="A85:A86"/>
    <mergeCell ref="C85:C86"/>
    <mergeCell ref="I85:I86"/>
    <mergeCell ref="J85:J86"/>
    <mergeCell ref="K85:K86"/>
    <mergeCell ref="L85:L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11:M112"/>
    <mergeCell ref="A111:A112"/>
    <mergeCell ref="C111:C112"/>
    <mergeCell ref="I111:I112"/>
    <mergeCell ref="J111:J112"/>
    <mergeCell ref="K111:K112"/>
    <mergeCell ref="L111:L112"/>
    <mergeCell ref="M117:M118"/>
    <mergeCell ref="A117:A118"/>
    <mergeCell ref="C117:C118"/>
    <mergeCell ref="I117:I118"/>
    <mergeCell ref="J117:J118"/>
    <mergeCell ref="K117:K118"/>
    <mergeCell ref="L117:L118"/>
    <mergeCell ref="A115:A116"/>
    <mergeCell ref="C115:C116"/>
    <mergeCell ref="I115:I116"/>
    <mergeCell ref="J115:J116"/>
    <mergeCell ref="K115:K116"/>
    <mergeCell ref="L115:L116"/>
    <mergeCell ref="M115:M116"/>
    <mergeCell ref="M113:M114"/>
    <mergeCell ref="M119:M120"/>
    <mergeCell ref="A121:A122"/>
    <mergeCell ref="C121:C122"/>
    <mergeCell ref="I121:I122"/>
    <mergeCell ref="J121:J122"/>
    <mergeCell ref="K121:K122"/>
    <mergeCell ref="L121:L122"/>
    <mergeCell ref="M121:M122"/>
    <mergeCell ref="A119:A120"/>
    <mergeCell ref="C119:C120"/>
    <mergeCell ref="I119:I120"/>
    <mergeCell ref="J119:J120"/>
    <mergeCell ref="K119:K120"/>
    <mergeCell ref="L119:L120"/>
    <mergeCell ref="M123:M124"/>
    <mergeCell ref="A125:A126"/>
    <mergeCell ref="C125:C126"/>
    <mergeCell ref="I125:I126"/>
    <mergeCell ref="J125:J126"/>
    <mergeCell ref="K125:K126"/>
    <mergeCell ref="L125:L126"/>
    <mergeCell ref="M125:M126"/>
    <mergeCell ref="A123:A124"/>
    <mergeCell ref="C123:C124"/>
    <mergeCell ref="I123:I124"/>
    <mergeCell ref="J123:J124"/>
    <mergeCell ref="K123:K124"/>
    <mergeCell ref="L123:L124"/>
    <mergeCell ref="M127:M128"/>
    <mergeCell ref="A129:A130"/>
    <mergeCell ref="C129:C130"/>
    <mergeCell ref="I129:I130"/>
    <mergeCell ref="J129:J130"/>
    <mergeCell ref="K129:K130"/>
    <mergeCell ref="L129:L130"/>
    <mergeCell ref="M129:M130"/>
    <mergeCell ref="A127:A128"/>
    <mergeCell ref="C127:C128"/>
    <mergeCell ref="I127:I128"/>
    <mergeCell ref="J127:J128"/>
    <mergeCell ref="K127:K128"/>
    <mergeCell ref="L127:L128"/>
    <mergeCell ref="M131:M132"/>
    <mergeCell ref="A131:A132"/>
    <mergeCell ref="C131:C132"/>
    <mergeCell ref="I131:I132"/>
    <mergeCell ref="J131:J132"/>
    <mergeCell ref="K131:K132"/>
    <mergeCell ref="L131:L132"/>
    <mergeCell ref="M135:M136"/>
    <mergeCell ref="A137:A138"/>
    <mergeCell ref="C137:C138"/>
    <mergeCell ref="I137:I138"/>
    <mergeCell ref="J137:J138"/>
    <mergeCell ref="K137:K138"/>
    <mergeCell ref="L137:L138"/>
    <mergeCell ref="M137:M138"/>
    <mergeCell ref="A135:A136"/>
    <mergeCell ref="C135:C136"/>
    <mergeCell ref="I135:I136"/>
    <mergeCell ref="J135:J136"/>
    <mergeCell ref="K135:K136"/>
    <mergeCell ref="L135:L136"/>
    <mergeCell ref="A133:A134"/>
    <mergeCell ref="C133:C134"/>
    <mergeCell ref="I133:I134"/>
    <mergeCell ref="M139:M140"/>
    <mergeCell ref="A141:A142"/>
    <mergeCell ref="C141:C142"/>
    <mergeCell ref="I141:I142"/>
    <mergeCell ref="J141:J142"/>
    <mergeCell ref="K141:K142"/>
    <mergeCell ref="L141:L142"/>
    <mergeCell ref="M141:M142"/>
    <mergeCell ref="A139:A140"/>
    <mergeCell ref="C139:C140"/>
    <mergeCell ref="I139:I140"/>
    <mergeCell ref="J139:J140"/>
    <mergeCell ref="K139:K140"/>
    <mergeCell ref="L139:L140"/>
    <mergeCell ref="M143:M144"/>
    <mergeCell ref="A145:A146"/>
    <mergeCell ref="C145:C146"/>
    <mergeCell ref="I145:I146"/>
    <mergeCell ref="J145:J146"/>
    <mergeCell ref="K145:K146"/>
    <mergeCell ref="L145:L146"/>
    <mergeCell ref="M145:M146"/>
    <mergeCell ref="A143:A144"/>
    <mergeCell ref="C143:C144"/>
    <mergeCell ref="I143:I144"/>
    <mergeCell ref="J143:J144"/>
    <mergeCell ref="K143:K144"/>
    <mergeCell ref="L143:L144"/>
    <mergeCell ref="M147:M148"/>
    <mergeCell ref="A147:A148"/>
    <mergeCell ref="C147:C148"/>
    <mergeCell ref="I147:I148"/>
    <mergeCell ref="J147:J148"/>
    <mergeCell ref="K147:K148"/>
    <mergeCell ref="L147:L148"/>
    <mergeCell ref="M149:M150"/>
    <mergeCell ref="A151:A152"/>
    <mergeCell ref="C151:C152"/>
    <mergeCell ref="I151:I152"/>
    <mergeCell ref="J151:J152"/>
    <mergeCell ref="K151:K152"/>
    <mergeCell ref="L151:L152"/>
    <mergeCell ref="M151:M152"/>
    <mergeCell ref="A149:A150"/>
    <mergeCell ref="C149:C150"/>
    <mergeCell ref="I149:I150"/>
    <mergeCell ref="J149:J150"/>
    <mergeCell ref="K149:K150"/>
    <mergeCell ref="L149:L150"/>
    <mergeCell ref="M153:M154"/>
    <mergeCell ref="A155:A156"/>
    <mergeCell ref="C155:C156"/>
    <mergeCell ref="I155:I156"/>
    <mergeCell ref="J155:J156"/>
    <mergeCell ref="K155:K156"/>
    <mergeCell ref="L155:L156"/>
    <mergeCell ref="M155:M156"/>
    <mergeCell ref="A153:A154"/>
    <mergeCell ref="C153:C154"/>
    <mergeCell ref="I153:I154"/>
    <mergeCell ref="J153:J154"/>
    <mergeCell ref="K153:K154"/>
    <mergeCell ref="L153:L154"/>
    <mergeCell ref="M157:M158"/>
    <mergeCell ref="A159:A160"/>
    <mergeCell ref="C159:C160"/>
    <mergeCell ref="I159:I160"/>
    <mergeCell ref="J159:J160"/>
    <mergeCell ref="K159:K160"/>
    <mergeCell ref="L159:L160"/>
    <mergeCell ref="M159:M160"/>
    <mergeCell ref="A157:A158"/>
    <mergeCell ref="C157:C158"/>
    <mergeCell ref="I157:I158"/>
    <mergeCell ref="J157:J158"/>
    <mergeCell ref="K157:K158"/>
    <mergeCell ref="L157:L158"/>
    <mergeCell ref="M161:M162"/>
    <mergeCell ref="A163:A164"/>
    <mergeCell ref="C163:C164"/>
    <mergeCell ref="I163:I164"/>
    <mergeCell ref="J163:J164"/>
    <mergeCell ref="K163:K164"/>
    <mergeCell ref="L163:L164"/>
    <mergeCell ref="M163:M164"/>
    <mergeCell ref="A161:A162"/>
    <mergeCell ref="C161:C162"/>
    <mergeCell ref="I161:I162"/>
    <mergeCell ref="J161:J162"/>
    <mergeCell ref="K161:K162"/>
    <mergeCell ref="L161:L162"/>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B173:D173"/>
    <mergeCell ref="H173:M173"/>
    <mergeCell ref="B174:D174"/>
    <mergeCell ref="H174:M174"/>
    <mergeCell ref="A169:A170"/>
    <mergeCell ref="C169:C170"/>
    <mergeCell ref="I169:I170"/>
    <mergeCell ref="J169:J170"/>
    <mergeCell ref="K169:K170"/>
    <mergeCell ref="L169:L170"/>
    <mergeCell ref="B179:D179"/>
    <mergeCell ref="H179:M182"/>
    <mergeCell ref="B180:D180"/>
    <mergeCell ref="B181:D181"/>
    <mergeCell ref="B182:D182"/>
    <mergeCell ref="B183:D183"/>
    <mergeCell ref="H183:M183"/>
    <mergeCell ref="B175:D175"/>
    <mergeCell ref="H175:M177"/>
    <mergeCell ref="B176:D176"/>
    <mergeCell ref="B177:D177"/>
    <mergeCell ref="B178:D178"/>
    <mergeCell ref="H178:M178"/>
    <mergeCell ref="B187:D187"/>
    <mergeCell ref="H187:M188"/>
    <mergeCell ref="B188:D188"/>
    <mergeCell ref="B189:D189"/>
    <mergeCell ref="H189:M189"/>
    <mergeCell ref="B190:D190"/>
    <mergeCell ref="H190:M190"/>
    <mergeCell ref="B184:D184"/>
    <mergeCell ref="H184:M184"/>
    <mergeCell ref="B185:D185"/>
    <mergeCell ref="H185:M185"/>
    <mergeCell ref="B186:D186"/>
    <mergeCell ref="H186:M186"/>
    <mergeCell ref="B194:D194"/>
    <mergeCell ref="H194:M194"/>
    <mergeCell ref="B195:D195"/>
    <mergeCell ref="H195:M196"/>
    <mergeCell ref="B196:D196"/>
    <mergeCell ref="B197:D197"/>
    <mergeCell ref="H197:M197"/>
    <mergeCell ref="B191:D191"/>
    <mergeCell ref="H191:M191"/>
    <mergeCell ref="B192:D192"/>
    <mergeCell ref="H192:M192"/>
    <mergeCell ref="B193:D193"/>
    <mergeCell ref="H193:M193"/>
    <mergeCell ref="B201:D201"/>
    <mergeCell ref="H201:M201"/>
    <mergeCell ref="B202:D202"/>
    <mergeCell ref="H202:M202"/>
    <mergeCell ref="B203:D203"/>
    <mergeCell ref="H203:M203"/>
    <mergeCell ref="B198:D198"/>
    <mergeCell ref="H198:M198"/>
    <mergeCell ref="B199:D199"/>
    <mergeCell ref="H199:M199"/>
    <mergeCell ref="B200:D200"/>
    <mergeCell ref="H200:M200"/>
    <mergeCell ref="A210:M210"/>
    <mergeCell ref="B207:D207"/>
    <mergeCell ref="H207:M207"/>
    <mergeCell ref="B208:D208"/>
    <mergeCell ref="H208:M208"/>
    <mergeCell ref="B209:D209"/>
    <mergeCell ref="H209:M209"/>
    <mergeCell ref="B204:D204"/>
    <mergeCell ref="H204:M204"/>
    <mergeCell ref="B205:D205"/>
    <mergeCell ref="H205:M205"/>
    <mergeCell ref="B206:D206"/>
    <mergeCell ref="H206:M206"/>
  </mergeCells>
  <dataValidations count="3">
    <dataValidation type="decimal" operator="greaterThanOrEqual" allowBlank="1" showInputMessage="1" showErrorMessage="1" sqref="D44">
      <formula1>-1000000000000</formula1>
    </dataValidation>
    <dataValidation type="decimal" operator="greaterThanOrEqual" allowBlank="1" showInputMessage="1" showErrorMessage="1" sqref="D69:D76 G139 F143 G75 G137 G147 G69 D135:D170 G71 G159 G169 F149:G157">
      <formula1>0</formula1>
    </dataValidation>
    <dataValidation operator="greaterThanOrEqual" allowBlank="1" showInputMessage="1" showErrorMessage="1" sqref="A17 A19 A29 A23 A25 A27 A31 A33 A35"/>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1"/>
  <sheetViews>
    <sheetView topLeftCell="A150" zoomScale="96" zoomScaleNormal="96" workbookViewId="0">
      <selection activeCell="A151" sqref="A151:D151"/>
    </sheetView>
  </sheetViews>
  <sheetFormatPr baseColWidth="10" defaultColWidth="11.42578125" defaultRowHeight="12.75"/>
  <cols>
    <col min="1" max="1" width="10.42578125" style="39" customWidth="1"/>
    <col min="2" max="2" width="10.85546875" style="18" customWidth="1"/>
    <col min="3" max="3" width="22.42578125" style="40" customWidth="1"/>
    <col min="4" max="4" width="53.28515625" style="41" customWidth="1"/>
    <col min="5" max="5" width="17.85546875" style="18" customWidth="1"/>
    <col min="6" max="6" width="14" style="18" bestFit="1" customWidth="1"/>
    <col min="7" max="7" width="15.42578125" style="18" bestFit="1" customWidth="1"/>
    <col min="8" max="8" width="14" style="18" bestFit="1" customWidth="1"/>
    <col min="9" max="9" width="13" style="18" bestFit="1" customWidth="1"/>
    <col min="10" max="16384" width="11.42578125" style="18"/>
  </cols>
  <sheetData>
    <row r="2" spans="1:5" ht="21" customHeight="1">
      <c r="A2" s="744" t="s">
        <v>259</v>
      </c>
      <c r="B2" s="744"/>
      <c r="C2" s="744"/>
      <c r="D2" s="744"/>
      <c r="E2" s="744"/>
    </row>
    <row r="3" spans="1:5" ht="25.5">
      <c r="A3" s="19" t="s">
        <v>260</v>
      </c>
      <c r="B3" s="19" t="s">
        <v>261</v>
      </c>
      <c r="C3" s="19" t="s">
        <v>262</v>
      </c>
      <c r="D3" s="19" t="s">
        <v>13</v>
      </c>
      <c r="E3" s="20" t="s">
        <v>14</v>
      </c>
    </row>
    <row r="4" spans="1:5" ht="49.5" customHeight="1">
      <c r="A4" s="9"/>
      <c r="B4" s="32"/>
      <c r="C4" s="26"/>
      <c r="D4" s="26"/>
      <c r="E4" s="142"/>
    </row>
    <row r="5" spans="1:5" ht="49.5" customHeight="1">
      <c r="A5" s="6"/>
      <c r="B5" s="32"/>
      <c r="C5" s="26"/>
      <c r="D5" s="26"/>
      <c r="E5" s="142"/>
    </row>
    <row r="6" spans="1:5" ht="49.5" customHeight="1">
      <c r="A6" s="9"/>
      <c r="B6" s="32"/>
      <c r="C6" s="143"/>
      <c r="D6" s="26"/>
      <c r="E6" s="142"/>
    </row>
    <row r="7" spans="1:5" ht="49.5" customHeight="1">
      <c r="A7" s="6"/>
      <c r="B7" s="141"/>
      <c r="C7" s="182"/>
      <c r="D7" s="26"/>
      <c r="E7" s="142"/>
    </row>
    <row r="8" spans="1:5" ht="49.5" customHeight="1">
      <c r="A8" s="6"/>
      <c r="B8" s="141"/>
      <c r="C8" s="182"/>
      <c r="D8" s="26"/>
      <c r="E8" s="142"/>
    </row>
    <row r="9" spans="1:5" ht="49.5" customHeight="1">
      <c r="A9" s="6"/>
      <c r="B9" s="141"/>
      <c r="C9" s="182"/>
      <c r="D9" s="26"/>
      <c r="E9" s="142"/>
    </row>
    <row r="10" spans="1:5" ht="49.5" customHeight="1">
      <c r="A10" s="6"/>
      <c r="B10" s="141"/>
      <c r="C10" s="182"/>
      <c r="D10" s="26"/>
      <c r="E10" s="142"/>
    </row>
    <row r="11" spans="1:5" ht="49.5" customHeight="1">
      <c r="A11" s="6"/>
      <c r="B11" s="141"/>
      <c r="C11" s="182"/>
      <c r="D11" s="26"/>
      <c r="E11" s="142"/>
    </row>
    <row r="12" spans="1:5" ht="49.5" customHeight="1">
      <c r="A12" s="6"/>
      <c r="B12" s="141"/>
      <c r="C12" s="182"/>
      <c r="D12" s="26"/>
      <c r="E12" s="142"/>
    </row>
    <row r="13" spans="1:5" ht="49.5" customHeight="1">
      <c r="A13" s="6"/>
      <c r="B13" s="141"/>
      <c r="C13" s="182"/>
      <c r="D13" s="26"/>
      <c r="E13" s="142"/>
    </row>
    <row r="14" spans="1:5" ht="49.5" customHeight="1">
      <c r="A14" s="6"/>
      <c r="B14" s="141"/>
      <c r="C14" s="182"/>
      <c r="D14" s="26"/>
      <c r="E14" s="142"/>
    </row>
    <row r="15" spans="1:5" ht="49.5" customHeight="1">
      <c r="A15" s="9"/>
      <c r="B15" s="183"/>
      <c r="C15" s="182"/>
      <c r="D15" s="26"/>
      <c r="E15" s="142"/>
    </row>
    <row r="16" spans="1:5" ht="49.5" customHeight="1">
      <c r="A16" s="9"/>
      <c r="B16" s="183"/>
      <c r="C16" s="182"/>
      <c r="D16" s="26"/>
      <c r="E16" s="142"/>
    </row>
    <row r="17" spans="1:8" ht="49.5" customHeight="1">
      <c r="A17" s="139"/>
      <c r="B17" s="183"/>
      <c r="C17" s="184"/>
      <c r="D17" s="26"/>
      <c r="E17" s="142"/>
    </row>
    <row r="18" spans="1:8" ht="49.5" customHeight="1">
      <c r="A18" s="139"/>
      <c r="B18" s="141"/>
      <c r="C18" s="184"/>
      <c r="D18" s="26"/>
      <c r="E18" s="142"/>
    </row>
    <row r="19" spans="1:8" ht="49.5" customHeight="1">
      <c r="A19" s="6"/>
      <c r="B19" s="141"/>
      <c r="C19" s="184"/>
      <c r="D19" s="26"/>
      <c r="E19" s="142"/>
    </row>
    <row r="20" spans="1:8" ht="49.5" customHeight="1">
      <c r="A20" s="139"/>
      <c r="B20" s="183"/>
      <c r="C20" s="184"/>
      <c r="D20" s="26"/>
      <c r="E20" s="142"/>
    </row>
    <row r="21" spans="1:8" ht="49.5" customHeight="1">
      <c r="A21" s="140"/>
      <c r="B21" s="141"/>
      <c r="C21" s="184"/>
      <c r="D21" s="26"/>
      <c r="E21" s="142"/>
    </row>
    <row r="22" spans="1:8" ht="49.5" customHeight="1">
      <c r="A22" s="139"/>
      <c r="B22" s="185"/>
      <c r="C22" s="184"/>
      <c r="D22" s="26"/>
      <c r="E22" s="142"/>
    </row>
    <row r="23" spans="1:8" ht="49.5" customHeight="1">
      <c r="A23" s="9"/>
      <c r="B23" s="206"/>
      <c r="C23" s="184"/>
      <c r="D23" s="26"/>
      <c r="E23" s="142"/>
    </row>
    <row r="24" spans="1:8" ht="24" customHeight="1">
      <c r="A24" s="743"/>
      <c r="B24" s="743"/>
      <c r="C24" s="743"/>
      <c r="D24" s="743"/>
      <c r="E24" s="30"/>
      <c r="H24" s="154"/>
    </row>
    <row r="25" spans="1:8" ht="33.75" customHeight="1">
      <c r="A25" s="752"/>
      <c r="B25" s="753"/>
      <c r="C25" s="753"/>
      <c r="D25" s="753"/>
      <c r="E25" s="754"/>
    </row>
    <row r="26" spans="1:8" ht="36.75" customHeight="1">
      <c r="A26" s="19"/>
      <c r="B26" s="19"/>
      <c r="C26" s="19"/>
      <c r="D26" s="19"/>
      <c r="E26" s="20"/>
    </row>
    <row r="27" spans="1:8" ht="44.25" customHeight="1">
      <c r="A27" s="9"/>
      <c r="B27" s="32"/>
      <c r="C27" s="186"/>
      <c r="D27" s="187"/>
      <c r="E27" s="142"/>
    </row>
    <row r="28" spans="1:8" ht="44.25" customHeight="1">
      <c r="A28" s="9"/>
      <c r="B28" s="32"/>
      <c r="C28" s="186"/>
      <c r="D28" s="188"/>
      <c r="E28" s="142"/>
    </row>
    <row r="29" spans="1:8" ht="44.25" customHeight="1">
      <c r="A29" s="9"/>
      <c r="B29" s="144"/>
      <c r="C29" s="186"/>
      <c r="D29" s="188"/>
      <c r="E29" s="142"/>
    </row>
    <row r="30" spans="1:8" ht="44.25" customHeight="1">
      <c r="A30" s="9"/>
      <c r="B30" s="144"/>
      <c r="C30" s="133"/>
      <c r="D30" s="189"/>
      <c r="E30" s="142"/>
    </row>
    <row r="31" spans="1:8" ht="44.25" customHeight="1">
      <c r="A31" s="9"/>
      <c r="B31" s="144"/>
      <c r="C31" s="186"/>
      <c r="D31" s="188"/>
      <c r="E31" s="142"/>
    </row>
    <row r="32" spans="1:8" ht="44.25" customHeight="1">
      <c r="A32" s="9"/>
      <c r="B32" s="144"/>
      <c r="C32" s="186"/>
      <c r="D32" s="188"/>
      <c r="E32" s="142"/>
    </row>
    <row r="33" spans="1:5" ht="44.25" customHeight="1">
      <c r="A33" s="9"/>
      <c r="B33" s="32"/>
      <c r="C33" s="143"/>
      <c r="D33" s="193"/>
      <c r="E33" s="142"/>
    </row>
    <row r="34" spans="1:5" ht="44.25" customHeight="1">
      <c r="A34" s="9"/>
      <c r="B34" s="32"/>
      <c r="C34" s="143"/>
      <c r="D34" s="188"/>
      <c r="E34" s="28"/>
    </row>
    <row r="35" spans="1:5" ht="44.25" customHeight="1">
      <c r="A35" s="9"/>
      <c r="B35" s="32"/>
      <c r="C35" s="143"/>
      <c r="D35" s="27"/>
      <c r="E35" s="28"/>
    </row>
    <row r="36" spans="1:5" ht="44.25" customHeight="1">
      <c r="A36" s="9"/>
      <c r="B36" s="29"/>
      <c r="C36" s="26"/>
      <c r="D36" s="190"/>
      <c r="E36" s="28"/>
    </row>
    <row r="37" spans="1:5" ht="44.25" customHeight="1">
      <c r="A37" s="25"/>
      <c r="B37" s="29"/>
      <c r="C37" s="26"/>
      <c r="D37" s="190"/>
      <c r="E37" s="28"/>
    </row>
    <row r="38" spans="1:5" ht="44.25" customHeight="1">
      <c r="A38" s="25"/>
      <c r="B38" s="140"/>
      <c r="C38" s="191"/>
      <c r="D38" s="190"/>
      <c r="E38" s="28"/>
    </row>
    <row r="39" spans="1:5" ht="44.25" customHeight="1">
      <c r="A39" s="25"/>
      <c r="B39" s="192"/>
      <c r="C39" s="191"/>
      <c r="D39" s="190"/>
      <c r="E39" s="28"/>
    </row>
    <row r="40" spans="1:5" ht="44.25" customHeight="1">
      <c r="A40" s="25"/>
      <c r="B40" s="192"/>
      <c r="C40" s="191"/>
      <c r="D40" s="190"/>
      <c r="E40" s="28"/>
    </row>
    <row r="41" spans="1:5" ht="44.25" customHeight="1">
      <c r="A41" s="25"/>
      <c r="B41" s="32"/>
      <c r="C41" s="191"/>
      <c r="D41" s="190"/>
      <c r="E41" s="28"/>
    </row>
    <row r="42" spans="1:5" ht="44.25" customHeight="1">
      <c r="A42" s="9"/>
      <c r="B42" s="32"/>
      <c r="C42" s="191"/>
      <c r="D42" s="190"/>
      <c r="E42" s="28"/>
    </row>
    <row r="43" spans="1:5" ht="44.25" customHeight="1">
      <c r="A43" s="9"/>
      <c r="B43" s="32"/>
      <c r="C43" s="191"/>
      <c r="D43" s="190"/>
      <c r="E43" s="28"/>
    </row>
    <row r="44" spans="1:5" ht="44.25" customHeight="1">
      <c r="A44" s="9"/>
      <c r="B44" s="32"/>
      <c r="C44" s="191"/>
      <c r="D44" s="190"/>
      <c r="E44" s="28"/>
    </row>
    <row r="45" spans="1:5" ht="44.25" customHeight="1">
      <c r="A45" s="9"/>
      <c r="B45" s="32"/>
      <c r="C45" s="191"/>
      <c r="D45" s="190"/>
      <c r="E45" s="28"/>
    </row>
    <row r="46" spans="1:5" ht="44.25" customHeight="1">
      <c r="A46" s="9"/>
      <c r="B46" s="32"/>
      <c r="C46" s="191"/>
      <c r="D46" s="190"/>
      <c r="E46" s="28"/>
    </row>
    <row r="47" spans="1:5" ht="44.25" customHeight="1">
      <c r="A47" s="9"/>
      <c r="B47" s="32"/>
      <c r="C47" s="191"/>
      <c r="D47" s="190"/>
      <c r="E47" s="28"/>
    </row>
    <row r="48" spans="1:5" ht="44.25" customHeight="1">
      <c r="A48" s="9"/>
      <c r="B48" s="32"/>
      <c r="C48" s="26"/>
      <c r="D48" s="27"/>
      <c r="E48" s="28"/>
    </row>
    <row r="49" spans="1:5" ht="44.25" customHeight="1">
      <c r="A49" s="9"/>
      <c r="B49" s="32"/>
      <c r="C49" s="26"/>
      <c r="D49" s="27"/>
      <c r="E49" s="28"/>
    </row>
    <row r="50" spans="1:5" ht="44.25" customHeight="1">
      <c r="A50" s="9"/>
      <c r="B50" s="32"/>
      <c r="C50" s="26"/>
      <c r="D50" s="27"/>
      <c r="E50" s="28"/>
    </row>
    <row r="51" spans="1:5" ht="44.25" customHeight="1">
      <c r="A51" s="9"/>
      <c r="B51" s="32"/>
      <c r="C51" s="194"/>
      <c r="D51" s="27"/>
      <c r="E51" s="28"/>
    </row>
    <row r="52" spans="1:5" ht="44.25" customHeight="1">
      <c r="A52" s="9"/>
      <c r="B52" s="185"/>
      <c r="C52" s="194"/>
      <c r="D52" s="27"/>
      <c r="E52" s="28"/>
    </row>
    <row r="53" spans="1:5" ht="44.25" customHeight="1">
      <c r="A53" s="9"/>
      <c r="B53" s="185"/>
      <c r="C53" s="194"/>
      <c r="D53" s="27"/>
      <c r="E53" s="28"/>
    </row>
    <row r="54" spans="1:5" ht="44.25" customHeight="1">
      <c r="A54" s="9"/>
      <c r="B54" s="185"/>
      <c r="C54" s="194"/>
      <c r="D54" s="27"/>
      <c r="E54" s="28"/>
    </row>
    <row r="55" spans="1:5" ht="44.25" customHeight="1">
      <c r="A55" s="9"/>
      <c r="B55" s="185"/>
      <c r="C55" s="194"/>
      <c r="D55" s="27"/>
      <c r="E55" s="28"/>
    </row>
    <row r="56" spans="1:5" ht="44.25" customHeight="1">
      <c r="A56" s="9"/>
      <c r="B56" s="185"/>
      <c r="C56" s="194"/>
      <c r="D56" s="27"/>
      <c r="E56" s="28"/>
    </row>
    <row r="57" spans="1:5" ht="44.25" customHeight="1">
      <c r="A57" s="25"/>
      <c r="B57" s="185"/>
      <c r="C57" s="26"/>
      <c r="D57" s="27"/>
      <c r="E57" s="28"/>
    </row>
    <row r="58" spans="1:5" ht="44.25" customHeight="1">
      <c r="A58" s="25"/>
      <c r="B58" s="32"/>
      <c r="C58" s="26"/>
      <c r="D58" s="27"/>
      <c r="E58" s="28"/>
    </row>
    <row r="59" spans="1:5" ht="44.25" customHeight="1">
      <c r="A59" s="25"/>
      <c r="B59" s="32"/>
      <c r="C59" s="26"/>
      <c r="D59" s="27"/>
      <c r="E59" s="28"/>
    </row>
    <row r="60" spans="1:5" ht="44.25" customHeight="1">
      <c r="A60" s="25"/>
      <c r="B60" s="32"/>
      <c r="C60" s="26"/>
      <c r="D60" s="27"/>
      <c r="E60" s="28"/>
    </row>
    <row r="61" spans="1:5" ht="44.25" customHeight="1">
      <c r="A61" s="25"/>
      <c r="B61" s="32"/>
      <c r="C61" s="26"/>
      <c r="D61" s="27"/>
      <c r="E61" s="28"/>
    </row>
    <row r="62" spans="1:5" ht="44.25" customHeight="1">
      <c r="A62" s="9"/>
      <c r="B62" s="32"/>
      <c r="C62" s="26"/>
      <c r="D62" s="27"/>
      <c r="E62" s="28"/>
    </row>
    <row r="63" spans="1:5" ht="44.25" customHeight="1">
      <c r="A63" s="9"/>
      <c r="B63" s="32"/>
      <c r="C63" s="26"/>
      <c r="D63" s="27"/>
      <c r="E63" s="28"/>
    </row>
    <row r="64" spans="1:5" ht="44.25" customHeight="1">
      <c r="A64" s="9"/>
      <c r="B64" s="32"/>
      <c r="C64" s="26"/>
      <c r="D64" s="27"/>
      <c r="E64" s="28"/>
    </row>
    <row r="65" spans="1:9" ht="44.25" customHeight="1">
      <c r="A65" s="9"/>
      <c r="B65" s="32"/>
      <c r="C65" s="26"/>
      <c r="D65" s="27"/>
      <c r="E65" s="28"/>
    </row>
    <row r="66" spans="1:9" ht="44.25" customHeight="1">
      <c r="A66" s="9"/>
      <c r="B66" s="32"/>
      <c r="C66" s="26"/>
      <c r="D66" s="27"/>
      <c r="E66" s="28"/>
    </row>
    <row r="67" spans="1:9" ht="44.25" customHeight="1">
      <c r="A67" s="9"/>
      <c r="B67" s="32"/>
      <c r="C67" s="26"/>
      <c r="D67" s="27"/>
      <c r="E67" s="28"/>
    </row>
    <row r="68" spans="1:9" ht="44.25" customHeight="1">
      <c r="A68" s="9"/>
      <c r="B68" s="32"/>
      <c r="C68" s="26"/>
      <c r="D68" s="27"/>
      <c r="E68" s="28"/>
    </row>
    <row r="69" spans="1:9" ht="44.25" customHeight="1">
      <c r="A69" s="9"/>
      <c r="B69" s="32"/>
      <c r="C69" s="26"/>
      <c r="D69" s="27"/>
      <c r="E69" s="28"/>
    </row>
    <row r="70" spans="1:9" ht="29.25" customHeight="1">
      <c r="A70" s="755" t="s">
        <v>263</v>
      </c>
      <c r="B70" s="755"/>
      <c r="C70" s="755"/>
      <c r="D70" s="755"/>
      <c r="E70" s="30">
        <f>SUM(E27:E69)</f>
        <v>0</v>
      </c>
      <c r="F70" s="18">
        <v>799012427</v>
      </c>
      <c r="G70" s="154">
        <f>+E70+F70</f>
        <v>799012427</v>
      </c>
      <c r="H70" s="18">
        <v>1390857835</v>
      </c>
      <c r="I70" s="154">
        <f>+G70-H70</f>
        <v>-591845408</v>
      </c>
    </row>
    <row r="71" spans="1:9" ht="30.75" customHeight="1">
      <c r="A71" s="756" t="s">
        <v>264</v>
      </c>
      <c r="B71" s="756"/>
      <c r="C71" s="756"/>
      <c r="D71" s="756"/>
      <c r="E71" s="756"/>
    </row>
    <row r="72" spans="1:9" ht="25.5">
      <c r="A72" s="19" t="s">
        <v>260</v>
      </c>
      <c r="B72" s="19" t="s">
        <v>261</v>
      </c>
      <c r="C72" s="19" t="s">
        <v>262</v>
      </c>
      <c r="D72" s="19" t="s">
        <v>13</v>
      </c>
      <c r="E72" s="20" t="s">
        <v>14</v>
      </c>
    </row>
    <row r="73" spans="1:9" ht="50.25" customHeight="1">
      <c r="A73" s="25"/>
      <c r="B73" s="29"/>
      <c r="C73" s="26"/>
      <c r="D73" s="31"/>
      <c r="E73" s="142"/>
    </row>
    <row r="74" spans="1:9" ht="50.25" customHeight="1">
      <c r="A74" s="25"/>
      <c r="B74" s="29"/>
      <c r="C74" s="26"/>
      <c r="D74" s="26"/>
      <c r="E74" s="28"/>
    </row>
    <row r="75" spans="1:9" ht="50.25" customHeight="1">
      <c r="A75" s="25"/>
      <c r="B75" s="29"/>
      <c r="C75" s="26"/>
      <c r="D75" s="26"/>
      <c r="E75" s="28"/>
    </row>
    <row r="76" spans="1:9" ht="50.25" customHeight="1">
      <c r="A76" s="25"/>
      <c r="B76" s="29"/>
      <c r="C76" s="26"/>
      <c r="D76" s="195"/>
      <c r="E76" s="28"/>
    </row>
    <row r="77" spans="1:9" ht="50.25" customHeight="1">
      <c r="A77" s="25"/>
      <c r="B77" s="29"/>
      <c r="C77" s="26"/>
      <c r="D77" s="195"/>
      <c r="E77" s="28"/>
    </row>
    <row r="78" spans="1:9" ht="50.25" customHeight="1">
      <c r="A78" s="25"/>
      <c r="B78" s="29"/>
      <c r="C78" s="26"/>
      <c r="D78" s="196"/>
      <c r="E78" s="28"/>
    </row>
    <row r="79" spans="1:9" ht="50.25" customHeight="1">
      <c r="A79" s="25"/>
      <c r="B79" s="32"/>
      <c r="C79" s="26"/>
      <c r="D79" s="195"/>
      <c r="E79" s="28"/>
    </row>
    <row r="80" spans="1:9" ht="50.25" customHeight="1">
      <c r="A80" s="25"/>
      <c r="B80" s="32"/>
      <c r="C80" s="26"/>
      <c r="D80" s="27"/>
      <c r="E80" s="28"/>
    </row>
    <row r="81" spans="1:9" ht="50.25" customHeight="1">
      <c r="A81" s="25"/>
      <c r="B81" s="32"/>
      <c r="C81" s="26"/>
      <c r="D81" s="27"/>
      <c r="E81" s="28"/>
    </row>
    <row r="82" spans="1:9" ht="50.25" customHeight="1">
      <c r="A82" s="25"/>
      <c r="B82" s="32"/>
      <c r="C82" s="26"/>
      <c r="D82" s="27"/>
      <c r="E82" s="28"/>
    </row>
    <row r="83" spans="1:9" ht="50.25" customHeight="1">
      <c r="A83" s="25"/>
      <c r="B83" s="32"/>
      <c r="C83" s="26"/>
      <c r="D83" s="27"/>
      <c r="E83" s="28"/>
    </row>
    <row r="84" spans="1:9" ht="50.25" customHeight="1">
      <c r="A84" s="25"/>
      <c r="B84" s="32"/>
      <c r="C84" s="26"/>
      <c r="D84" s="31"/>
      <c r="E84" s="28"/>
    </row>
    <row r="85" spans="1:9" ht="50.25" customHeight="1">
      <c r="A85" s="25"/>
      <c r="B85" s="32"/>
      <c r="C85" s="26"/>
      <c r="D85" s="31"/>
      <c r="E85" s="28"/>
    </row>
    <row r="86" spans="1:9" ht="50.25" customHeight="1">
      <c r="A86" s="9"/>
      <c r="B86" s="32"/>
      <c r="C86" s="26"/>
      <c r="D86" s="31"/>
      <c r="E86" s="28"/>
    </row>
    <row r="87" spans="1:9" ht="50.25" customHeight="1">
      <c r="A87" s="9"/>
      <c r="B87" s="32"/>
      <c r="C87" s="26"/>
      <c r="D87" s="31"/>
      <c r="E87" s="28"/>
    </row>
    <row r="88" spans="1:9" ht="50.25" customHeight="1">
      <c r="A88" s="139"/>
      <c r="B88" s="32"/>
      <c r="C88" s="26"/>
      <c r="D88" s="31"/>
      <c r="E88" s="28"/>
    </row>
    <row r="89" spans="1:9" ht="50.25" customHeight="1">
      <c r="A89" s="199"/>
      <c r="B89" s="192"/>
      <c r="C89" s="26"/>
      <c r="D89" s="31"/>
      <c r="E89" s="142"/>
    </row>
    <row r="90" spans="1:9" ht="31.5" customHeight="1">
      <c r="A90" s="755" t="s">
        <v>265</v>
      </c>
      <c r="B90" s="755"/>
      <c r="C90" s="755"/>
      <c r="D90" s="755"/>
      <c r="E90" s="30">
        <f>SUM(E73:E89)</f>
        <v>0</v>
      </c>
      <c r="G90" s="154"/>
      <c r="I90" s="154"/>
    </row>
    <row r="91" spans="1:9" ht="31.5" customHeight="1">
      <c r="A91" s="756" t="s">
        <v>266</v>
      </c>
      <c r="B91" s="756"/>
      <c r="C91" s="756"/>
      <c r="D91" s="756"/>
      <c r="E91" s="756"/>
    </row>
    <row r="92" spans="1:9" ht="35.25" customHeight="1">
      <c r="A92" s="19" t="s">
        <v>260</v>
      </c>
      <c r="B92" s="19" t="s">
        <v>261</v>
      </c>
      <c r="C92" s="19" t="s">
        <v>262</v>
      </c>
      <c r="D92" s="19" t="s">
        <v>13</v>
      </c>
      <c r="E92" s="20" t="s">
        <v>14</v>
      </c>
    </row>
    <row r="93" spans="1:9" ht="55.5" customHeight="1">
      <c r="A93" s="25"/>
      <c r="B93" s="32"/>
      <c r="C93" s="26"/>
      <c r="D93" s="133"/>
      <c r="E93" s="28"/>
    </row>
    <row r="94" spans="1:9" ht="55.5" customHeight="1">
      <c r="A94" s="25"/>
      <c r="B94" s="32"/>
      <c r="C94" s="26"/>
      <c r="D94" s="146"/>
      <c r="E94" s="28"/>
    </row>
    <row r="95" spans="1:9" ht="55.5" customHeight="1">
      <c r="A95" s="25"/>
      <c r="B95" s="32"/>
      <c r="C95" s="26"/>
      <c r="D95" s="146"/>
      <c r="E95" s="28"/>
    </row>
    <row r="96" spans="1:9" ht="55.5" customHeight="1">
      <c r="A96" s="25"/>
      <c r="B96" s="32"/>
      <c r="C96" s="26"/>
      <c r="D96" s="146"/>
      <c r="E96" s="28"/>
    </row>
    <row r="97" spans="1:7" ht="55.5" customHeight="1">
      <c r="A97" s="25"/>
      <c r="B97" s="32"/>
      <c r="C97" s="26"/>
      <c r="D97" s="146"/>
      <c r="E97" s="28"/>
    </row>
    <row r="98" spans="1:7" ht="55.5" customHeight="1">
      <c r="A98" s="25"/>
      <c r="B98" s="29"/>
      <c r="C98" s="26"/>
      <c r="D98" s="27"/>
      <c r="E98" s="28"/>
    </row>
    <row r="99" spans="1:7" ht="31.5" customHeight="1">
      <c r="A99" s="755"/>
      <c r="B99" s="755"/>
      <c r="C99" s="755"/>
      <c r="D99" s="755"/>
      <c r="E99" s="30"/>
    </row>
    <row r="100" spans="1:7" ht="26.25" customHeight="1">
      <c r="A100" s="744"/>
      <c r="B100" s="744"/>
      <c r="C100" s="744"/>
      <c r="D100" s="744"/>
      <c r="E100" s="744"/>
    </row>
    <row r="101" spans="1:7">
      <c r="A101" s="19"/>
      <c r="B101" s="19"/>
      <c r="C101" s="19"/>
      <c r="D101" s="19"/>
      <c r="E101" s="20"/>
    </row>
    <row r="102" spans="1:7" ht="57" customHeight="1">
      <c r="A102" s="25"/>
      <c r="B102" s="32"/>
      <c r="C102" s="26"/>
      <c r="D102" s="147"/>
      <c r="E102" s="142"/>
    </row>
    <row r="103" spans="1:7" ht="57" customHeight="1">
      <c r="A103" s="25"/>
      <c r="B103" s="29"/>
      <c r="C103" s="26"/>
      <c r="D103" s="31"/>
      <c r="E103" s="28"/>
    </row>
    <row r="104" spans="1:7" ht="57" customHeight="1">
      <c r="A104" s="25"/>
      <c r="B104" s="29"/>
      <c r="C104" s="26"/>
      <c r="D104" s="200"/>
      <c r="E104" s="28"/>
    </row>
    <row r="105" spans="1:7" ht="33.75" customHeight="1">
      <c r="A105" s="749" t="s">
        <v>267</v>
      </c>
      <c r="B105" s="750"/>
      <c r="C105" s="750"/>
      <c r="D105" s="751"/>
      <c r="E105" s="33">
        <f>SUM(E102:E104)</f>
        <v>0</v>
      </c>
      <c r="G105" s="154"/>
    </row>
    <row r="106" spans="1:7" ht="24.75" customHeight="1">
      <c r="A106" s="744" t="s">
        <v>268</v>
      </c>
      <c r="B106" s="744"/>
      <c r="C106" s="744"/>
      <c r="D106" s="744"/>
      <c r="E106" s="744"/>
    </row>
    <row r="107" spans="1:7" ht="25.5">
      <c r="A107" s="19" t="s">
        <v>260</v>
      </c>
      <c r="B107" s="19" t="s">
        <v>261</v>
      </c>
      <c r="C107" s="19" t="s">
        <v>262</v>
      </c>
      <c r="D107" s="19" t="s">
        <v>13</v>
      </c>
      <c r="E107" s="20" t="s">
        <v>14</v>
      </c>
    </row>
    <row r="108" spans="1:7" ht="36.75" customHeight="1">
      <c r="A108" s="25"/>
      <c r="B108" s="32"/>
      <c r="C108" s="26"/>
      <c r="D108" s="148"/>
      <c r="E108" s="36"/>
    </row>
    <row r="109" spans="1:7" ht="36.75" customHeight="1">
      <c r="A109" s="25"/>
      <c r="B109" s="32"/>
      <c r="C109" s="26"/>
      <c r="D109" s="26"/>
      <c r="E109" s="142"/>
      <c r="G109" s="149"/>
    </row>
    <row r="110" spans="1:7" ht="36.75" customHeight="1">
      <c r="A110" s="25"/>
      <c r="B110" s="35"/>
      <c r="C110" s="26"/>
      <c r="D110" s="31"/>
      <c r="E110" s="36"/>
    </row>
    <row r="111" spans="1:7" ht="36.75" customHeight="1">
      <c r="A111" s="34"/>
      <c r="B111" s="35"/>
      <c r="C111" s="26"/>
      <c r="D111" s="31"/>
      <c r="E111" s="36"/>
    </row>
    <row r="112" spans="1:7" ht="36.75" customHeight="1">
      <c r="A112" s="34"/>
      <c r="B112" s="35"/>
      <c r="C112" s="26"/>
      <c r="D112" s="31"/>
      <c r="E112" s="36"/>
    </row>
    <row r="113" spans="1:9" ht="36.75" customHeight="1">
      <c r="A113" s="34"/>
      <c r="B113" s="35"/>
      <c r="C113" s="26"/>
      <c r="D113" s="31"/>
      <c r="E113" s="36"/>
    </row>
    <row r="114" spans="1:9" ht="36.75" customHeight="1">
      <c r="A114" s="203"/>
      <c r="B114" s="35"/>
      <c r="C114" s="26"/>
      <c r="D114" s="31"/>
      <c r="E114" s="36"/>
    </row>
    <row r="115" spans="1:9" ht="18.75" customHeight="1">
      <c r="A115" s="743" t="s">
        <v>269</v>
      </c>
      <c r="B115" s="743"/>
      <c r="C115" s="743"/>
      <c r="D115" s="743"/>
      <c r="E115" s="30">
        <f>SUM(E108:E114)</f>
        <v>0</v>
      </c>
      <c r="G115" s="154"/>
      <c r="I115" s="154"/>
    </row>
    <row r="116" spans="1:9" ht="27" customHeight="1">
      <c r="A116" s="744" t="s">
        <v>270</v>
      </c>
      <c r="B116" s="744"/>
      <c r="C116" s="744"/>
      <c r="D116" s="744"/>
      <c r="E116" s="744"/>
    </row>
    <row r="117" spans="1:9" ht="25.5">
      <c r="A117" s="19" t="s">
        <v>260</v>
      </c>
      <c r="B117" s="19" t="s">
        <v>261</v>
      </c>
      <c r="C117" s="19" t="s">
        <v>262</v>
      </c>
      <c r="D117" s="19" t="s">
        <v>13</v>
      </c>
      <c r="E117" s="20" t="s">
        <v>14</v>
      </c>
    </row>
    <row r="118" spans="1:9" ht="43.5" customHeight="1">
      <c r="A118" s="21"/>
      <c r="B118" s="22"/>
      <c r="C118" s="23"/>
      <c r="D118" s="23"/>
      <c r="E118" s="24"/>
    </row>
    <row r="119" spans="1:9" ht="43.5" customHeight="1">
      <c r="A119" s="21"/>
      <c r="B119" s="22"/>
      <c r="C119" s="23"/>
      <c r="D119" s="23"/>
      <c r="E119" s="24"/>
    </row>
    <row r="120" spans="1:9" ht="22.5" customHeight="1">
      <c r="A120" s="749" t="s">
        <v>271</v>
      </c>
      <c r="B120" s="750"/>
      <c r="C120" s="750"/>
      <c r="D120" s="751"/>
      <c r="E120" s="30">
        <f>SUM(E118:E119)</f>
        <v>0</v>
      </c>
      <c r="G120" s="154"/>
    </row>
    <row r="121" spans="1:9" ht="23.25" customHeight="1">
      <c r="A121" s="744" t="s">
        <v>272</v>
      </c>
      <c r="B121" s="744"/>
      <c r="C121" s="744"/>
      <c r="D121" s="744"/>
      <c r="E121" s="744"/>
    </row>
    <row r="122" spans="1:9" ht="25.5">
      <c r="A122" s="19" t="s">
        <v>260</v>
      </c>
      <c r="B122" s="19" t="s">
        <v>261</v>
      </c>
      <c r="C122" s="19" t="s">
        <v>262</v>
      </c>
      <c r="D122" s="19" t="s">
        <v>13</v>
      </c>
      <c r="E122" s="20" t="s">
        <v>14</v>
      </c>
    </row>
    <row r="123" spans="1:9" ht="55.5" customHeight="1">
      <c r="A123" s="9"/>
      <c r="B123" s="141"/>
      <c r="C123" s="143"/>
      <c r="D123" s="23"/>
      <c r="E123" s="28"/>
    </row>
    <row r="124" spans="1:9" ht="55.5" customHeight="1">
      <c r="A124" s="9"/>
      <c r="B124" s="32"/>
      <c r="C124" s="150"/>
      <c r="D124" s="23"/>
      <c r="E124" s="28"/>
    </row>
    <row r="125" spans="1:9" ht="55.5" customHeight="1">
      <c r="A125" s="9"/>
      <c r="B125" s="144"/>
      <c r="C125" s="150"/>
      <c r="D125" s="23"/>
      <c r="E125" s="28"/>
    </row>
    <row r="126" spans="1:9" ht="55.5" customHeight="1">
      <c r="A126" s="9"/>
      <c r="B126" s="32"/>
      <c r="C126" s="151"/>
      <c r="D126" s="23"/>
      <c r="E126" s="28"/>
    </row>
    <row r="127" spans="1:9" ht="55.5" customHeight="1">
      <c r="A127" s="145"/>
      <c r="B127" s="152"/>
      <c r="C127" s="151"/>
      <c r="D127" s="23"/>
      <c r="E127" s="28"/>
    </row>
    <row r="128" spans="1:9" ht="55.5" customHeight="1">
      <c r="A128" s="9"/>
      <c r="B128" s="32"/>
      <c r="C128" s="151"/>
      <c r="D128" s="23"/>
      <c r="E128" s="28"/>
    </row>
    <row r="129" spans="1:5" ht="55.5" customHeight="1">
      <c r="A129" s="25"/>
      <c r="B129" s="29"/>
      <c r="C129" s="26"/>
      <c r="D129" s="26"/>
      <c r="E129" s="28"/>
    </row>
    <row r="130" spans="1:5" ht="55.5" customHeight="1">
      <c r="A130" s="25"/>
      <c r="B130" s="29"/>
      <c r="C130" s="26"/>
      <c r="D130" s="26"/>
      <c r="E130" s="28"/>
    </row>
    <row r="131" spans="1:5" ht="55.5" customHeight="1">
      <c r="A131" s="25"/>
      <c r="B131" s="29"/>
      <c r="C131" s="26"/>
      <c r="D131" s="26"/>
      <c r="E131" s="28"/>
    </row>
    <row r="132" spans="1:5" ht="55.5" customHeight="1">
      <c r="A132" s="25"/>
      <c r="B132" s="29"/>
      <c r="C132" s="26"/>
      <c r="D132" s="26"/>
      <c r="E132" s="28"/>
    </row>
    <row r="133" spans="1:5" ht="55.5" customHeight="1">
      <c r="A133" s="25"/>
      <c r="B133" s="29"/>
      <c r="C133" s="26"/>
      <c r="D133" s="26"/>
      <c r="E133" s="28"/>
    </row>
    <row r="134" spans="1:5" ht="55.5" customHeight="1">
      <c r="A134" s="25"/>
      <c r="B134" s="29"/>
      <c r="C134" s="150"/>
      <c r="D134" s="26"/>
      <c r="E134" s="28"/>
    </row>
    <row r="135" spans="1:5" ht="55.5" customHeight="1">
      <c r="A135" s="25"/>
      <c r="B135" s="29"/>
      <c r="C135" s="26"/>
      <c r="D135" s="26"/>
      <c r="E135" s="28"/>
    </row>
    <row r="136" spans="1:5" ht="55.5" customHeight="1">
      <c r="A136" s="25"/>
      <c r="B136" s="29"/>
      <c r="C136" s="26"/>
      <c r="D136" s="26"/>
      <c r="E136" s="28"/>
    </row>
    <row r="137" spans="1:5" ht="55.5" customHeight="1">
      <c r="A137" s="25"/>
      <c r="B137" s="29"/>
      <c r="C137" s="26"/>
      <c r="D137" s="26"/>
      <c r="E137" s="28"/>
    </row>
    <row r="138" spans="1:5" ht="55.5" customHeight="1">
      <c r="A138" s="25"/>
      <c r="B138" s="29"/>
      <c r="C138" s="26"/>
      <c r="D138" s="26"/>
      <c r="E138" s="28"/>
    </row>
    <row r="139" spans="1:5" ht="55.5" customHeight="1">
      <c r="A139" s="25"/>
      <c r="B139" s="29"/>
      <c r="C139" s="26"/>
      <c r="D139" s="26"/>
      <c r="E139" s="28"/>
    </row>
    <row r="140" spans="1:5" ht="55.5" customHeight="1">
      <c r="A140" s="25"/>
      <c r="B140" s="29"/>
      <c r="C140" s="26"/>
      <c r="D140" s="26"/>
      <c r="E140" s="28"/>
    </row>
    <row r="141" spans="1:5" ht="55.5" customHeight="1">
      <c r="A141" s="25"/>
      <c r="B141" s="29"/>
      <c r="C141" s="26"/>
      <c r="D141" s="31"/>
      <c r="E141" s="28"/>
    </row>
    <row r="142" spans="1:5" ht="55.5" customHeight="1">
      <c r="A142" s="25"/>
      <c r="B142" s="29"/>
      <c r="C142" s="26"/>
      <c r="D142" s="31"/>
      <c r="E142" s="28"/>
    </row>
    <row r="143" spans="1:5" s="179" customFormat="1" ht="55.5" customHeight="1">
      <c r="A143" s="176"/>
      <c r="B143" s="177"/>
      <c r="C143" s="27"/>
      <c r="D143" s="27"/>
      <c r="E143" s="178"/>
    </row>
    <row r="144" spans="1:5" ht="55.5" customHeight="1">
      <c r="A144" s="25"/>
      <c r="B144" s="29"/>
      <c r="C144" s="26"/>
      <c r="D144" s="31"/>
      <c r="E144" s="28"/>
    </row>
    <row r="145" spans="1:9" ht="55.5" customHeight="1">
      <c r="A145" s="139"/>
      <c r="B145" s="181"/>
      <c r="C145" s="26"/>
      <c r="D145" s="31"/>
      <c r="E145" s="28"/>
    </row>
    <row r="146" spans="1:9" ht="23.25" customHeight="1">
      <c r="A146" s="743" t="s">
        <v>273</v>
      </c>
      <c r="B146" s="743"/>
      <c r="C146" s="743"/>
      <c r="D146" s="743"/>
      <c r="E146" s="30">
        <f>SUM(E123:E145)</f>
        <v>0</v>
      </c>
      <c r="G146" s="154"/>
      <c r="I146" s="154"/>
    </row>
    <row r="147" spans="1:9" s="37" customFormat="1" ht="18.75" customHeight="1">
      <c r="A147" s="744" t="s">
        <v>274</v>
      </c>
      <c r="B147" s="744"/>
      <c r="C147" s="744"/>
      <c r="D147" s="744"/>
      <c r="E147" s="744"/>
    </row>
    <row r="148" spans="1:9" ht="25.5">
      <c r="A148" s="19" t="s">
        <v>260</v>
      </c>
      <c r="B148" s="19" t="s">
        <v>261</v>
      </c>
      <c r="C148" s="19" t="s">
        <v>262</v>
      </c>
      <c r="D148" s="19" t="s">
        <v>13</v>
      </c>
      <c r="E148" s="20" t="s">
        <v>14</v>
      </c>
    </row>
    <row r="149" spans="1:9">
      <c r="A149" s="25"/>
      <c r="B149" s="29"/>
      <c r="C149" s="26"/>
      <c r="D149" s="31"/>
      <c r="E149" s="28"/>
    </row>
    <row r="150" spans="1:9" ht="57" customHeight="1">
      <c r="A150" s="25"/>
      <c r="B150" s="29"/>
      <c r="C150" s="26"/>
      <c r="D150" s="31"/>
      <c r="E150" s="28"/>
    </row>
    <row r="151" spans="1:9" ht="24.75" customHeight="1">
      <c r="A151" s="743" t="s">
        <v>275</v>
      </c>
      <c r="B151" s="743"/>
      <c r="C151" s="743"/>
      <c r="D151" s="743"/>
      <c r="E151" s="30">
        <f>SUM(E149:E150)</f>
        <v>0</v>
      </c>
      <c r="H151" s="154"/>
    </row>
    <row r="152" spans="1:9" ht="19.5" customHeight="1">
      <c r="A152" s="744" t="s">
        <v>276</v>
      </c>
      <c r="B152" s="744"/>
      <c r="C152" s="744"/>
      <c r="D152" s="744"/>
      <c r="E152" s="744"/>
    </row>
    <row r="153" spans="1:9" ht="25.5">
      <c r="A153" s="19" t="s">
        <v>260</v>
      </c>
      <c r="B153" s="19" t="s">
        <v>261</v>
      </c>
      <c r="C153" s="19" t="s">
        <v>262</v>
      </c>
      <c r="D153" s="19" t="s">
        <v>13</v>
      </c>
      <c r="E153" s="20" t="s">
        <v>14</v>
      </c>
    </row>
    <row r="154" spans="1:9">
      <c r="A154" s="25"/>
      <c r="B154" s="29"/>
      <c r="C154" s="26"/>
      <c r="D154" s="27"/>
      <c r="E154" s="38"/>
    </row>
    <row r="155" spans="1:9">
      <c r="A155" s="25"/>
      <c r="B155" s="29"/>
      <c r="C155" s="173"/>
      <c r="D155" s="27"/>
      <c r="E155" s="38"/>
    </row>
    <row r="156" spans="1:9" ht="16.5" customHeight="1">
      <c r="A156" s="745" t="s">
        <v>277</v>
      </c>
      <c r="B156" s="746"/>
      <c r="C156" s="746"/>
      <c r="D156" s="747"/>
      <c r="E156" s="38">
        <f>SUM(E154:E155)</f>
        <v>0</v>
      </c>
    </row>
    <row r="157" spans="1:9" ht="22.5" customHeight="1">
      <c r="A157" s="748" t="s">
        <v>278</v>
      </c>
      <c r="B157" s="748"/>
      <c r="C157" s="748"/>
      <c r="D157" s="748"/>
      <c r="E157" s="30">
        <f>+E24+E70+E90+E99+E105+E115+E120+E146+E151+E156</f>
        <v>0</v>
      </c>
    </row>
    <row r="158" spans="1:9">
      <c r="E158" s="180"/>
    </row>
    <row r="159" spans="1:9">
      <c r="E159" s="154"/>
      <c r="F159" s="154"/>
    </row>
    <row r="160" spans="1:9">
      <c r="E160" s="154"/>
    </row>
    <row r="161" spans="5:5">
      <c r="E161" s="42"/>
    </row>
  </sheetData>
  <protectedRanges>
    <protectedRange sqref="D36" name="Rango1_11_1_3_2_1"/>
    <protectedRange sqref="D37" name="Rango1_11_1_3_2_1_1"/>
    <protectedRange sqref="D38:D47" name="Rango1_11_1_3_2_1_2"/>
  </protectedRanges>
  <mergeCells count="21">
    <mergeCell ref="A116:E116"/>
    <mergeCell ref="A120:D120"/>
    <mergeCell ref="A115:D115"/>
    <mergeCell ref="A2:E2"/>
    <mergeCell ref="A24:D24"/>
    <mergeCell ref="A25:E25"/>
    <mergeCell ref="A70:D70"/>
    <mergeCell ref="A71:E71"/>
    <mergeCell ref="A90:D90"/>
    <mergeCell ref="A91:E91"/>
    <mergeCell ref="A99:D99"/>
    <mergeCell ref="A100:E100"/>
    <mergeCell ref="A105:D105"/>
    <mergeCell ref="A106:E106"/>
    <mergeCell ref="A151:D151"/>
    <mergeCell ref="A152:E152"/>
    <mergeCell ref="A156:D156"/>
    <mergeCell ref="A157:D157"/>
    <mergeCell ref="A121:E121"/>
    <mergeCell ref="A146:D146"/>
    <mergeCell ref="A147:E147"/>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2"/>
  <sheetViews>
    <sheetView zoomScale="80" zoomScaleNormal="80" workbookViewId="0">
      <selection sqref="A1:A4"/>
    </sheetView>
  </sheetViews>
  <sheetFormatPr baseColWidth="10" defaultColWidth="11.42578125" defaultRowHeight="15"/>
  <cols>
    <col min="1" max="1" width="67.85546875" style="74" customWidth="1"/>
    <col min="2" max="2" width="8.5703125" style="54" customWidth="1"/>
    <col min="3" max="3" width="16.42578125" style="130" customWidth="1"/>
    <col min="4" max="4" width="10" style="68" customWidth="1"/>
    <col min="5" max="5" width="18.140625" style="54" customWidth="1"/>
    <col min="6" max="6" width="18.140625" style="69" customWidth="1"/>
    <col min="7" max="7" width="18.140625" style="70" customWidth="1"/>
    <col min="8" max="8" width="14.28515625" style="71" customWidth="1"/>
    <col min="9" max="9" width="14.28515625" style="54" customWidth="1"/>
    <col min="10" max="10" width="14" customWidth="1"/>
    <col min="11" max="11" width="14" style="72" customWidth="1"/>
    <col min="12" max="12" width="14" style="73" customWidth="1"/>
    <col min="13" max="13" width="13.5703125" style="54" bestFit="1" customWidth="1"/>
    <col min="14" max="16384" width="11.42578125" style="54"/>
  </cols>
  <sheetData>
    <row r="1" spans="1:16" customFormat="1" ht="20.25" customHeight="1">
      <c r="A1" s="711"/>
      <c r="B1" s="842" t="s">
        <v>279</v>
      </c>
      <c r="C1" s="843"/>
      <c r="D1" s="843"/>
      <c r="E1" s="843"/>
      <c r="F1" s="843"/>
      <c r="G1" s="843"/>
      <c r="H1" s="846" t="s">
        <v>1</v>
      </c>
      <c r="I1" s="846"/>
      <c r="J1" s="846"/>
      <c r="K1" s="846"/>
      <c r="L1" s="847"/>
      <c r="M1" s="43"/>
      <c r="N1" s="43"/>
      <c r="O1" s="848"/>
      <c r="P1" s="848"/>
    </row>
    <row r="2" spans="1:16" customFormat="1" ht="20.25">
      <c r="A2" s="712"/>
      <c r="B2" s="844"/>
      <c r="C2" s="845"/>
      <c r="D2" s="845"/>
      <c r="E2" s="845"/>
      <c r="F2" s="845"/>
      <c r="G2" s="845"/>
      <c r="H2" s="846" t="s">
        <v>2</v>
      </c>
      <c r="I2" s="846"/>
      <c r="J2" s="846"/>
      <c r="K2" s="846"/>
      <c r="L2" s="847"/>
      <c r="M2" s="43"/>
      <c r="N2" s="43"/>
      <c r="O2" s="848"/>
      <c r="P2" s="848"/>
    </row>
    <row r="3" spans="1:16" customFormat="1" ht="20.25" customHeight="1">
      <c r="A3" s="712"/>
      <c r="B3" s="842" t="s">
        <v>280</v>
      </c>
      <c r="C3" s="843"/>
      <c r="D3" s="843"/>
      <c r="E3" s="843"/>
      <c r="F3" s="843"/>
      <c r="G3" s="843"/>
      <c r="H3" s="846" t="s">
        <v>4</v>
      </c>
      <c r="I3" s="846"/>
      <c r="J3" s="846"/>
      <c r="K3" s="846"/>
      <c r="L3" s="847"/>
      <c r="M3" s="43"/>
      <c r="N3" s="43"/>
      <c r="O3" s="848"/>
      <c r="P3" s="848"/>
    </row>
    <row r="4" spans="1:16" customFormat="1" ht="20.25">
      <c r="A4" s="713"/>
      <c r="B4" s="844"/>
      <c r="C4" s="845"/>
      <c r="D4" s="845"/>
      <c r="E4" s="845"/>
      <c r="F4" s="845"/>
      <c r="G4" s="845"/>
      <c r="H4" s="846" t="s">
        <v>5</v>
      </c>
      <c r="I4" s="846"/>
      <c r="J4" s="846"/>
      <c r="K4" s="846"/>
      <c r="L4" s="847"/>
      <c r="M4" s="43"/>
      <c r="N4" s="43"/>
      <c r="O4" s="848"/>
      <c r="P4" s="848"/>
    </row>
    <row r="5" spans="1:16" customFormat="1">
      <c r="A5" s="813"/>
      <c r="B5" s="814"/>
      <c r="C5" s="814"/>
      <c r="D5" s="814"/>
      <c r="E5" s="814"/>
      <c r="F5" s="814"/>
      <c r="G5" s="814"/>
      <c r="H5" s="814"/>
      <c r="I5" s="814"/>
      <c r="J5" s="814"/>
      <c r="K5" s="814"/>
      <c r="L5" s="815"/>
    </row>
    <row r="6" spans="1:16" customFormat="1">
      <c r="A6" s="816" t="s">
        <v>6</v>
      </c>
      <c r="B6" s="816"/>
      <c r="C6" s="816"/>
      <c r="D6" s="816"/>
      <c r="E6" s="816"/>
      <c r="F6" s="816"/>
      <c r="G6" s="816"/>
      <c r="H6" s="816"/>
      <c r="I6" s="816"/>
      <c r="J6" s="816"/>
      <c r="K6" s="816"/>
      <c r="L6" s="816"/>
    </row>
    <row r="7" spans="1:16" customFormat="1" ht="25.5" customHeight="1" thickBot="1">
      <c r="A7" s="817" t="s">
        <v>628</v>
      </c>
      <c r="B7" s="818"/>
      <c r="C7" s="818"/>
      <c r="D7" s="818"/>
      <c r="E7" s="818"/>
      <c r="F7" s="818"/>
      <c r="G7" s="818"/>
      <c r="H7" s="818"/>
      <c r="I7" s="818"/>
      <c r="J7" s="818"/>
      <c r="K7" s="818"/>
      <c r="L7" s="819"/>
    </row>
    <row r="8" spans="1:16" customFormat="1" ht="15.75" customHeight="1">
      <c r="A8" s="820" t="s">
        <v>281</v>
      </c>
      <c r="B8" s="821"/>
      <c r="C8" s="821"/>
      <c r="D8" s="821"/>
      <c r="E8" s="821"/>
      <c r="F8" s="821"/>
      <c r="G8" s="821"/>
      <c r="H8" s="821"/>
      <c r="I8" s="821"/>
      <c r="J8" s="821"/>
      <c r="K8" s="821"/>
      <c r="L8" s="822"/>
    </row>
    <row r="9" spans="1:16" s="45" customFormat="1" ht="20.25" customHeight="1">
      <c r="A9" s="823" t="s">
        <v>282</v>
      </c>
      <c r="B9" s="824"/>
      <c r="C9" s="824"/>
      <c r="D9" s="824"/>
      <c r="E9" s="824"/>
      <c r="F9" s="824"/>
      <c r="G9" s="825" t="s">
        <v>283</v>
      </c>
      <c r="H9" s="826"/>
      <c r="I9" s="831" t="s">
        <v>10</v>
      </c>
      <c r="J9" s="832"/>
      <c r="K9" s="833"/>
      <c r="L9" s="44"/>
    </row>
    <row r="10" spans="1:16" s="45" customFormat="1" ht="33.75" customHeight="1">
      <c r="A10" s="834" t="s">
        <v>284</v>
      </c>
      <c r="B10" s="765"/>
      <c r="C10" s="765"/>
      <c r="D10" s="765"/>
      <c r="E10" s="765"/>
      <c r="F10" s="765"/>
      <c r="G10" s="827"/>
      <c r="H10" s="828"/>
      <c r="I10" s="46" t="s">
        <v>12</v>
      </c>
      <c r="J10" s="835" t="s">
        <v>13</v>
      </c>
      <c r="K10" s="836"/>
      <c r="L10" s="47" t="s">
        <v>14</v>
      </c>
    </row>
    <row r="11" spans="1:16" s="45" customFormat="1" ht="42" customHeight="1">
      <c r="A11" s="837" t="s">
        <v>285</v>
      </c>
      <c r="B11" s="838"/>
      <c r="C11" s="838"/>
      <c r="D11" s="838"/>
      <c r="E11" s="838"/>
      <c r="F11" s="839"/>
      <c r="G11" s="827"/>
      <c r="H11" s="828"/>
      <c r="I11" s="840" t="s">
        <v>16</v>
      </c>
      <c r="J11" s="840"/>
      <c r="K11" s="840"/>
      <c r="L11" s="840"/>
    </row>
    <row r="12" spans="1:16" s="45" customFormat="1" ht="20.25" customHeight="1">
      <c r="A12" s="823" t="s">
        <v>286</v>
      </c>
      <c r="B12" s="824"/>
      <c r="C12" s="824"/>
      <c r="D12" s="824"/>
      <c r="E12" s="824"/>
      <c r="F12" s="824"/>
      <c r="G12" s="827"/>
      <c r="H12" s="828"/>
      <c r="I12" s="840"/>
      <c r="J12" s="840"/>
      <c r="K12" s="840"/>
      <c r="L12" s="840"/>
    </row>
    <row r="13" spans="1:16" s="45" customFormat="1" ht="23.25" customHeight="1">
      <c r="A13" s="841" t="s">
        <v>427</v>
      </c>
      <c r="B13" s="735"/>
      <c r="C13" s="735"/>
      <c r="D13" s="735"/>
      <c r="E13" s="735"/>
      <c r="F13" s="736"/>
      <c r="G13" s="829"/>
      <c r="H13" s="830"/>
      <c r="I13" s="840"/>
      <c r="J13" s="840"/>
      <c r="K13" s="840"/>
      <c r="L13" s="840"/>
    </row>
    <row r="14" spans="1:16" s="45" customFormat="1" ht="15.75" customHeight="1">
      <c r="A14" s="805" t="s">
        <v>19</v>
      </c>
      <c r="B14" s="806" t="s">
        <v>287</v>
      </c>
      <c r="C14" s="807" t="s">
        <v>21</v>
      </c>
      <c r="D14" s="808" t="s">
        <v>288</v>
      </c>
      <c r="E14" s="806" t="s">
        <v>289</v>
      </c>
      <c r="F14" s="809" t="s">
        <v>290</v>
      </c>
      <c r="G14" s="809"/>
      <c r="H14" s="806" t="s">
        <v>25</v>
      </c>
      <c r="I14" s="806"/>
      <c r="J14" s="806" t="s">
        <v>26</v>
      </c>
      <c r="K14" s="806"/>
      <c r="L14" s="810"/>
    </row>
    <row r="15" spans="1:16" s="45" customFormat="1" ht="27" customHeight="1">
      <c r="A15" s="805"/>
      <c r="B15" s="806"/>
      <c r="C15" s="807"/>
      <c r="D15" s="808"/>
      <c r="E15" s="806"/>
      <c r="F15" s="809"/>
      <c r="G15" s="809"/>
      <c r="H15" s="806"/>
      <c r="I15" s="806"/>
      <c r="J15" s="811" t="s">
        <v>27</v>
      </c>
      <c r="K15" s="811" t="s">
        <v>28</v>
      </c>
      <c r="L15" s="812" t="s">
        <v>29</v>
      </c>
    </row>
    <row r="16" spans="1:16" s="50" customFormat="1" ht="16.5" customHeight="1">
      <c r="A16" s="805"/>
      <c r="B16" s="806"/>
      <c r="C16" s="807"/>
      <c r="D16" s="808"/>
      <c r="E16" s="806"/>
      <c r="F16" s="49" t="s">
        <v>30</v>
      </c>
      <c r="G16" s="49" t="s">
        <v>31</v>
      </c>
      <c r="H16" s="48" t="s">
        <v>33</v>
      </c>
      <c r="I16" s="48" t="s">
        <v>34</v>
      </c>
      <c r="J16" s="811"/>
      <c r="K16" s="811"/>
      <c r="L16" s="812"/>
    </row>
    <row r="17" spans="1:12" s="50" customFormat="1" ht="23.25" customHeight="1">
      <c r="A17" s="757" t="s">
        <v>291</v>
      </c>
      <c r="B17" s="48" t="s">
        <v>36</v>
      </c>
      <c r="C17" s="796" t="s">
        <v>292</v>
      </c>
      <c r="D17" s="51">
        <v>6</v>
      </c>
      <c r="E17" s="52">
        <f>F17+G17</f>
        <v>41580000</v>
      </c>
      <c r="F17" s="52">
        <v>0</v>
      </c>
      <c r="G17" s="52">
        <v>41580000</v>
      </c>
      <c r="H17" s="615">
        <v>45292</v>
      </c>
      <c r="I17" s="615">
        <v>45657</v>
      </c>
      <c r="J17" s="760">
        <f>D18/D17</f>
        <v>0</v>
      </c>
      <c r="K17" s="760">
        <f>E18/E17</f>
        <v>0</v>
      </c>
      <c r="L17" s="762">
        <v>0</v>
      </c>
    </row>
    <row r="18" spans="1:12" s="50" customFormat="1" ht="26.25" customHeight="1">
      <c r="A18" s="758"/>
      <c r="B18" s="48" t="s">
        <v>38</v>
      </c>
      <c r="C18" s="796"/>
      <c r="D18" s="51">
        <v>0</v>
      </c>
      <c r="E18" s="52">
        <f t="shared" ref="E18:E53" si="0">F18+G18</f>
        <v>0</v>
      </c>
      <c r="F18" s="52">
        <v>0</v>
      </c>
      <c r="G18" s="52">
        <v>0</v>
      </c>
      <c r="H18" s="616"/>
      <c r="I18" s="616"/>
      <c r="J18" s="761"/>
      <c r="K18" s="761"/>
      <c r="L18" s="763"/>
    </row>
    <row r="19" spans="1:12" s="50" customFormat="1" ht="23.25" customHeight="1">
      <c r="A19" s="757" t="s">
        <v>294</v>
      </c>
      <c r="B19" s="48" t="s">
        <v>36</v>
      </c>
      <c r="C19" s="796" t="s">
        <v>295</v>
      </c>
      <c r="D19" s="51">
        <v>1</v>
      </c>
      <c r="E19" s="52">
        <f t="shared" si="0"/>
        <v>89133000</v>
      </c>
      <c r="F19" s="52">
        <v>89133000</v>
      </c>
      <c r="G19" s="52">
        <v>0</v>
      </c>
      <c r="H19" s="615">
        <v>45292</v>
      </c>
      <c r="I19" s="615">
        <v>45657</v>
      </c>
      <c r="J19" s="760">
        <f t="shared" ref="J19:K19" si="1">D20/D19</f>
        <v>0</v>
      </c>
      <c r="K19" s="760">
        <f t="shared" si="1"/>
        <v>0</v>
      </c>
      <c r="L19" s="762">
        <v>0</v>
      </c>
    </row>
    <row r="20" spans="1:12" s="50" customFormat="1" ht="23.25" customHeight="1">
      <c r="A20" s="758"/>
      <c r="B20" s="48" t="s">
        <v>38</v>
      </c>
      <c r="C20" s="796"/>
      <c r="D20" s="51">
        <v>0</v>
      </c>
      <c r="E20" s="52">
        <f t="shared" ref="E20" si="2">F20+G20</f>
        <v>0</v>
      </c>
      <c r="F20" s="52">
        <v>0</v>
      </c>
      <c r="G20" s="52">
        <v>0</v>
      </c>
      <c r="H20" s="616"/>
      <c r="I20" s="616"/>
      <c r="J20" s="761"/>
      <c r="K20" s="761"/>
      <c r="L20" s="763"/>
    </row>
    <row r="21" spans="1:12" s="50" customFormat="1" ht="23.25" customHeight="1">
      <c r="A21" s="757" t="s">
        <v>296</v>
      </c>
      <c r="B21" s="48" t="s">
        <v>36</v>
      </c>
      <c r="C21" s="796" t="s">
        <v>297</v>
      </c>
      <c r="D21" s="51">
        <v>27</v>
      </c>
      <c r="E21" s="52">
        <f t="shared" si="0"/>
        <v>59565000</v>
      </c>
      <c r="F21" s="52">
        <v>17985000</v>
      </c>
      <c r="G21" s="52">
        <v>41580000</v>
      </c>
      <c r="H21" s="615">
        <v>45292</v>
      </c>
      <c r="I21" s="615">
        <v>45657</v>
      </c>
      <c r="J21" s="760">
        <f t="shared" ref="J21:K21" si="3">D22/D21</f>
        <v>0</v>
      </c>
      <c r="K21" s="760">
        <f t="shared" si="3"/>
        <v>0</v>
      </c>
      <c r="L21" s="762">
        <v>0</v>
      </c>
    </row>
    <row r="22" spans="1:12" s="50" customFormat="1" ht="23.25" customHeight="1">
      <c r="A22" s="758"/>
      <c r="B22" s="48" t="s">
        <v>38</v>
      </c>
      <c r="C22" s="796"/>
      <c r="D22" s="51">
        <v>0</v>
      </c>
      <c r="E22" s="52">
        <f t="shared" ref="E22" si="4">F22+G22</f>
        <v>0</v>
      </c>
      <c r="F22" s="52">
        <v>0</v>
      </c>
      <c r="G22" s="52">
        <v>0</v>
      </c>
      <c r="H22" s="616"/>
      <c r="I22" s="616"/>
      <c r="J22" s="761"/>
      <c r="K22" s="761"/>
      <c r="L22" s="763"/>
    </row>
    <row r="23" spans="1:12" s="50" customFormat="1" ht="23.25" customHeight="1">
      <c r="A23" s="803" t="s">
        <v>298</v>
      </c>
      <c r="B23" s="48" t="s">
        <v>36</v>
      </c>
      <c r="C23" s="796" t="s">
        <v>299</v>
      </c>
      <c r="D23" s="53">
        <v>1</v>
      </c>
      <c r="E23" s="52">
        <f t="shared" si="0"/>
        <v>75075000</v>
      </c>
      <c r="F23" s="52">
        <v>33495000</v>
      </c>
      <c r="G23" s="52">
        <v>41580000</v>
      </c>
      <c r="H23" s="615">
        <v>45292</v>
      </c>
      <c r="I23" s="615">
        <v>45657</v>
      </c>
      <c r="J23" s="760">
        <f t="shared" ref="J23:K23" si="5">D24/D23</f>
        <v>0</v>
      </c>
      <c r="K23" s="760">
        <f t="shared" si="5"/>
        <v>0</v>
      </c>
      <c r="L23" s="762" t="e">
        <f>J23*J23/K23</f>
        <v>#DIV/0!</v>
      </c>
    </row>
    <row r="24" spans="1:12" s="50" customFormat="1" ht="23.25" customHeight="1">
      <c r="A24" s="804"/>
      <c r="B24" s="48" t="s">
        <v>38</v>
      </c>
      <c r="C24" s="796"/>
      <c r="D24" s="174">
        <v>0</v>
      </c>
      <c r="E24" s="52">
        <f t="shared" ref="E24:E25" si="6">F24+G24</f>
        <v>0</v>
      </c>
      <c r="F24" s="52">
        <v>0</v>
      </c>
      <c r="G24" s="52">
        <v>0</v>
      </c>
      <c r="H24" s="616"/>
      <c r="I24" s="616"/>
      <c r="J24" s="761"/>
      <c r="K24" s="761"/>
      <c r="L24" s="763"/>
    </row>
    <row r="25" spans="1:12" s="50" customFormat="1" ht="23.25" hidden="1" customHeight="1">
      <c r="A25" s="803" t="s">
        <v>412</v>
      </c>
      <c r="B25" s="48" t="s">
        <v>36</v>
      </c>
      <c r="C25" s="796" t="s">
        <v>299</v>
      </c>
      <c r="D25" s="53">
        <v>0</v>
      </c>
      <c r="E25" s="52">
        <f t="shared" si="6"/>
        <v>0</v>
      </c>
      <c r="F25" s="52">
        <v>0</v>
      </c>
      <c r="G25" s="52">
        <v>0</v>
      </c>
      <c r="H25" s="615">
        <v>45292</v>
      </c>
      <c r="I25" s="615">
        <v>45657</v>
      </c>
      <c r="J25" s="760" t="e">
        <f t="shared" ref="J25" si="7">D26/D25</f>
        <v>#DIV/0!</v>
      </c>
      <c r="K25" s="760" t="e">
        <f t="shared" ref="K25" si="8">E26/E25</f>
        <v>#DIV/0!</v>
      </c>
      <c r="L25" s="762" t="e">
        <f>J25*J25/K25</f>
        <v>#DIV/0!</v>
      </c>
    </row>
    <row r="26" spans="1:12" s="50" customFormat="1" ht="23.25" hidden="1" customHeight="1">
      <c r="A26" s="804"/>
      <c r="B26" s="48" t="s">
        <v>38</v>
      </c>
      <c r="C26" s="796"/>
      <c r="D26" s="51">
        <v>0</v>
      </c>
      <c r="E26" s="52">
        <f t="shared" ref="E26" si="9">F26+G26</f>
        <v>0</v>
      </c>
      <c r="F26" s="52">
        <v>0</v>
      </c>
      <c r="G26" s="52">
        <v>0</v>
      </c>
      <c r="H26" s="616"/>
      <c r="I26" s="616"/>
      <c r="J26" s="761"/>
      <c r="K26" s="761"/>
      <c r="L26" s="763"/>
    </row>
    <row r="27" spans="1:12" s="50" customFormat="1" ht="23.25" customHeight="1">
      <c r="A27" s="803" t="s">
        <v>300</v>
      </c>
      <c r="B27" s="48" t="s">
        <v>36</v>
      </c>
      <c r="C27" s="759" t="s">
        <v>301</v>
      </c>
      <c r="D27" s="53">
        <v>1</v>
      </c>
      <c r="E27" s="52">
        <f t="shared" si="0"/>
        <v>69850000</v>
      </c>
      <c r="F27" s="52">
        <v>0</v>
      </c>
      <c r="G27" s="52">
        <v>69850000</v>
      </c>
      <c r="H27" s="615">
        <v>45292</v>
      </c>
      <c r="I27" s="615">
        <v>45657</v>
      </c>
      <c r="J27" s="760">
        <f t="shared" ref="J27:K27" si="10">D28/D27</f>
        <v>0</v>
      </c>
      <c r="K27" s="760">
        <f t="shared" si="10"/>
        <v>0</v>
      </c>
      <c r="L27" s="762">
        <v>0</v>
      </c>
    </row>
    <row r="28" spans="1:12" s="50" customFormat="1" ht="23.25" customHeight="1">
      <c r="A28" s="804"/>
      <c r="B28" s="48" t="s">
        <v>38</v>
      </c>
      <c r="C28" s="759"/>
      <c r="D28" s="174">
        <v>0</v>
      </c>
      <c r="E28" s="52">
        <f t="shared" ref="E28:E30" si="11">F28+G28</f>
        <v>0</v>
      </c>
      <c r="F28" s="52">
        <v>0</v>
      </c>
      <c r="G28" s="52">
        <v>0</v>
      </c>
      <c r="H28" s="616"/>
      <c r="I28" s="616"/>
      <c r="J28" s="761"/>
      <c r="K28" s="761"/>
      <c r="L28" s="763"/>
    </row>
    <row r="29" spans="1:12" s="50" customFormat="1" ht="23.25" customHeight="1">
      <c r="A29" s="757" t="s">
        <v>429</v>
      </c>
      <c r="B29" s="48" t="s">
        <v>36</v>
      </c>
      <c r="C29" s="759" t="s">
        <v>301</v>
      </c>
      <c r="D29" s="53">
        <v>1</v>
      </c>
      <c r="E29" s="52">
        <f t="shared" si="11"/>
        <v>59110000</v>
      </c>
      <c r="F29" s="52">
        <v>41580000</v>
      </c>
      <c r="G29" s="52">
        <v>17530000</v>
      </c>
      <c r="H29" s="615">
        <v>45292</v>
      </c>
      <c r="I29" s="615">
        <v>45657</v>
      </c>
      <c r="J29" s="760">
        <f t="shared" ref="J29" si="12">D30/D29</f>
        <v>0</v>
      </c>
      <c r="K29" s="760">
        <f t="shared" ref="K29" si="13">E30/E29</f>
        <v>0</v>
      </c>
      <c r="L29" s="762" t="e">
        <f t="shared" ref="L29" si="14">J29*J29/K29</f>
        <v>#DIV/0!</v>
      </c>
    </row>
    <row r="30" spans="1:12" s="50" customFormat="1">
      <c r="A30" s="758"/>
      <c r="B30" s="48" t="s">
        <v>38</v>
      </c>
      <c r="C30" s="759"/>
      <c r="D30" s="174">
        <v>0</v>
      </c>
      <c r="E30" s="52">
        <f t="shared" si="11"/>
        <v>0</v>
      </c>
      <c r="F30" s="52">
        <v>0</v>
      </c>
      <c r="G30" s="52">
        <v>0</v>
      </c>
      <c r="H30" s="616"/>
      <c r="I30" s="616"/>
      <c r="J30" s="761"/>
      <c r="K30" s="761"/>
      <c r="L30" s="763"/>
    </row>
    <row r="31" spans="1:12" ht="23.25" customHeight="1">
      <c r="A31" s="757" t="s">
        <v>303</v>
      </c>
      <c r="B31" s="48" t="s">
        <v>36</v>
      </c>
      <c r="C31" s="796" t="s">
        <v>302</v>
      </c>
      <c r="D31" s="9">
        <v>27</v>
      </c>
      <c r="E31" s="52">
        <f t="shared" si="0"/>
        <v>341143000</v>
      </c>
      <c r="F31" s="52">
        <v>174724000</v>
      </c>
      <c r="G31" s="52">
        <v>166419000</v>
      </c>
      <c r="H31" s="615">
        <v>45292</v>
      </c>
      <c r="I31" s="615">
        <v>45657</v>
      </c>
      <c r="J31" s="760">
        <f t="shared" ref="J31:K31" si="15">D32/D31</f>
        <v>0</v>
      </c>
      <c r="K31" s="760">
        <f t="shared" si="15"/>
        <v>0</v>
      </c>
      <c r="L31" s="762" t="e">
        <f t="shared" ref="L31" si="16">J31*J31/K31</f>
        <v>#DIV/0!</v>
      </c>
    </row>
    <row r="32" spans="1:12" ht="23.25" customHeight="1">
      <c r="A32" s="758"/>
      <c r="B32" s="48" t="s">
        <v>38</v>
      </c>
      <c r="C32" s="796"/>
      <c r="D32" s="51">
        <v>0</v>
      </c>
      <c r="E32" s="52">
        <f t="shared" ref="E32" si="17">F32+G32</f>
        <v>0</v>
      </c>
      <c r="F32" s="52">
        <v>0</v>
      </c>
      <c r="G32" s="52">
        <v>0</v>
      </c>
      <c r="H32" s="616"/>
      <c r="I32" s="616"/>
      <c r="J32" s="761"/>
      <c r="K32" s="761"/>
      <c r="L32" s="763"/>
    </row>
    <row r="33" spans="1:12" ht="23.25" hidden="1" customHeight="1">
      <c r="A33" s="757" t="s">
        <v>304</v>
      </c>
      <c r="B33" s="48" t="s">
        <v>36</v>
      </c>
      <c r="C33" s="796" t="s">
        <v>293</v>
      </c>
      <c r="D33" s="9">
        <v>2</v>
      </c>
      <c r="E33" s="52">
        <f t="shared" si="0"/>
        <v>0</v>
      </c>
      <c r="F33" s="52">
        <v>0</v>
      </c>
      <c r="G33" s="52">
        <v>0</v>
      </c>
      <c r="H33" s="615">
        <v>45292</v>
      </c>
      <c r="I33" s="615">
        <v>45657</v>
      </c>
      <c r="J33" s="760">
        <f t="shared" ref="J33" si="18">D34/D33</f>
        <v>0</v>
      </c>
      <c r="K33" s="760">
        <v>0</v>
      </c>
      <c r="L33" s="762">
        <v>0</v>
      </c>
    </row>
    <row r="34" spans="1:12" ht="23.25" hidden="1" customHeight="1">
      <c r="A34" s="802"/>
      <c r="B34" s="48" t="s">
        <v>38</v>
      </c>
      <c r="C34" s="796"/>
      <c r="D34" s="51">
        <v>0</v>
      </c>
      <c r="E34" s="52">
        <f t="shared" ref="E34" si="19">F34+G34</f>
        <v>0</v>
      </c>
      <c r="F34" s="52">
        <v>0</v>
      </c>
      <c r="G34" s="52">
        <v>0</v>
      </c>
      <c r="H34" s="616"/>
      <c r="I34" s="616"/>
      <c r="J34" s="761"/>
      <c r="K34" s="761"/>
      <c r="L34" s="763"/>
    </row>
    <row r="35" spans="1:12" ht="23.25" hidden="1" customHeight="1">
      <c r="A35" s="781" t="s">
        <v>305</v>
      </c>
      <c r="B35" s="48" t="s">
        <v>36</v>
      </c>
      <c r="C35" s="792" t="s">
        <v>306</v>
      </c>
      <c r="D35" s="9">
        <v>2</v>
      </c>
      <c r="E35" s="52">
        <f t="shared" si="0"/>
        <v>0</v>
      </c>
      <c r="F35" s="52">
        <v>0</v>
      </c>
      <c r="G35" s="52">
        <v>0</v>
      </c>
      <c r="H35" s="615">
        <v>45292</v>
      </c>
      <c r="I35" s="615">
        <v>45657</v>
      </c>
      <c r="J35" s="760">
        <f t="shared" ref="J35" si="20">D36/D35</f>
        <v>0</v>
      </c>
      <c r="K35" s="760">
        <v>0</v>
      </c>
      <c r="L35" s="762">
        <v>0</v>
      </c>
    </row>
    <row r="36" spans="1:12" ht="23.25" hidden="1" customHeight="1">
      <c r="A36" s="801"/>
      <c r="B36" s="48" t="s">
        <v>38</v>
      </c>
      <c r="C36" s="793"/>
      <c r="D36" s="51">
        <v>0</v>
      </c>
      <c r="E36" s="52">
        <f t="shared" ref="E36:E37" si="21">F36+G36</f>
        <v>0</v>
      </c>
      <c r="F36" s="52">
        <v>0</v>
      </c>
      <c r="G36" s="52">
        <v>0</v>
      </c>
      <c r="H36" s="616"/>
      <c r="I36" s="616"/>
      <c r="J36" s="761"/>
      <c r="K36" s="761"/>
      <c r="L36" s="763"/>
    </row>
    <row r="37" spans="1:12" ht="15" hidden="1" customHeight="1">
      <c r="A37" s="757" t="s">
        <v>413</v>
      </c>
      <c r="B37" s="48" t="s">
        <v>36</v>
      </c>
      <c r="C37" s="792" t="s">
        <v>415</v>
      </c>
      <c r="D37" s="9">
        <v>2</v>
      </c>
      <c r="E37" s="52">
        <f t="shared" si="21"/>
        <v>0</v>
      </c>
      <c r="F37" s="52">
        <v>0</v>
      </c>
      <c r="G37" s="52">
        <v>0</v>
      </c>
      <c r="H37" s="615">
        <v>45292</v>
      </c>
      <c r="I37" s="615">
        <v>45657</v>
      </c>
      <c r="J37" s="760">
        <f t="shared" ref="J37" si="22">D38/D37</f>
        <v>0</v>
      </c>
      <c r="K37" s="760">
        <v>0</v>
      </c>
      <c r="L37" s="762">
        <v>0</v>
      </c>
    </row>
    <row r="38" spans="1:12" ht="23.25" hidden="1" customHeight="1">
      <c r="A38" s="802"/>
      <c r="B38" s="48" t="s">
        <v>38</v>
      </c>
      <c r="C38" s="793"/>
      <c r="D38" s="51">
        <v>0</v>
      </c>
      <c r="E38" s="52">
        <f t="shared" ref="E38:E39" si="23">F38+G38</f>
        <v>0</v>
      </c>
      <c r="F38" s="52">
        <v>0</v>
      </c>
      <c r="G38" s="52">
        <v>0</v>
      </c>
      <c r="H38" s="616"/>
      <c r="I38" s="616"/>
      <c r="J38" s="761"/>
      <c r="K38" s="761"/>
      <c r="L38" s="763"/>
    </row>
    <row r="39" spans="1:12" ht="23.25" hidden="1" customHeight="1">
      <c r="A39" s="781" t="s">
        <v>414</v>
      </c>
      <c r="B39" s="48" t="s">
        <v>36</v>
      </c>
      <c r="C39" s="792" t="s">
        <v>306</v>
      </c>
      <c r="D39" s="9">
        <v>2</v>
      </c>
      <c r="E39" s="52">
        <f t="shared" si="23"/>
        <v>0</v>
      </c>
      <c r="F39" s="52">
        <v>0</v>
      </c>
      <c r="G39" s="52">
        <v>0</v>
      </c>
      <c r="H39" s="615">
        <v>45292</v>
      </c>
      <c r="I39" s="615">
        <v>45657</v>
      </c>
      <c r="J39" s="760">
        <f t="shared" ref="J39" si="24">D40/D39</f>
        <v>0</v>
      </c>
      <c r="K39" s="760">
        <v>0</v>
      </c>
      <c r="L39" s="762">
        <v>0</v>
      </c>
    </row>
    <row r="40" spans="1:12" ht="23.25" hidden="1" customHeight="1">
      <c r="A40" s="801"/>
      <c r="B40" s="48" t="s">
        <v>38</v>
      </c>
      <c r="C40" s="793"/>
      <c r="D40" s="51">
        <v>0</v>
      </c>
      <c r="E40" s="52">
        <f t="shared" ref="E40" si="25">F40+G40</f>
        <v>0</v>
      </c>
      <c r="F40" s="52">
        <v>0</v>
      </c>
      <c r="G40" s="52">
        <v>0</v>
      </c>
      <c r="H40" s="616"/>
      <c r="I40" s="616"/>
      <c r="J40" s="761"/>
      <c r="K40" s="761"/>
      <c r="L40" s="763"/>
    </row>
    <row r="41" spans="1:12" ht="23.25" hidden="1" customHeight="1">
      <c r="A41" s="799" t="s">
        <v>307</v>
      </c>
      <c r="B41" s="48" t="s">
        <v>36</v>
      </c>
      <c r="C41" s="792" t="s">
        <v>308</v>
      </c>
      <c r="D41" s="9">
        <v>1</v>
      </c>
      <c r="E41" s="155">
        <f t="shared" si="0"/>
        <v>0</v>
      </c>
      <c r="F41" s="52">
        <v>0</v>
      </c>
      <c r="G41" s="52">
        <v>0</v>
      </c>
      <c r="H41" s="615">
        <v>45292</v>
      </c>
      <c r="I41" s="615">
        <v>45657</v>
      </c>
      <c r="J41" s="760">
        <f t="shared" ref="J41:K41" si="26">D42/D41</f>
        <v>0</v>
      </c>
      <c r="K41" s="760" t="e">
        <f t="shared" si="26"/>
        <v>#DIV/0!</v>
      </c>
      <c r="L41" s="762">
        <v>0</v>
      </c>
    </row>
    <row r="42" spans="1:12" ht="23.25" hidden="1" customHeight="1">
      <c r="A42" s="800"/>
      <c r="B42" s="48" t="s">
        <v>38</v>
      </c>
      <c r="C42" s="793"/>
      <c r="D42" s="51">
        <v>0</v>
      </c>
      <c r="E42" s="155">
        <f t="shared" ref="E42:E44" si="27">F42+G42</f>
        <v>0</v>
      </c>
      <c r="F42" s="52">
        <v>0</v>
      </c>
      <c r="G42" s="52">
        <v>0</v>
      </c>
      <c r="H42" s="616"/>
      <c r="I42" s="616"/>
      <c r="J42" s="761"/>
      <c r="K42" s="761"/>
      <c r="L42" s="763"/>
    </row>
    <row r="43" spans="1:12" ht="23.25" customHeight="1">
      <c r="A43" s="757" t="s">
        <v>629</v>
      </c>
      <c r="B43" s="48" t="s">
        <v>36</v>
      </c>
      <c r="C43" s="796" t="s">
        <v>302</v>
      </c>
      <c r="D43" s="9">
        <v>27</v>
      </c>
      <c r="E43" s="52">
        <f t="shared" si="27"/>
        <v>41580000</v>
      </c>
      <c r="F43" s="52">
        <v>41580000</v>
      </c>
      <c r="G43" s="52">
        <v>0</v>
      </c>
      <c r="H43" s="615">
        <v>45292</v>
      </c>
      <c r="I43" s="615">
        <v>45657</v>
      </c>
      <c r="J43" s="760">
        <f t="shared" ref="J43" si="28">D44/D43</f>
        <v>0</v>
      </c>
      <c r="K43" s="760">
        <f t="shared" ref="K43" si="29">E44/E43</f>
        <v>0</v>
      </c>
      <c r="L43" s="762" t="e">
        <f t="shared" ref="L43" si="30">J43*J43/K43</f>
        <v>#DIV/0!</v>
      </c>
    </row>
    <row r="44" spans="1:12" ht="23.25" customHeight="1">
      <c r="A44" s="758"/>
      <c r="B44" s="48" t="s">
        <v>38</v>
      </c>
      <c r="C44" s="796"/>
      <c r="D44" s="51">
        <v>0</v>
      </c>
      <c r="E44" s="52">
        <f t="shared" si="27"/>
        <v>0</v>
      </c>
      <c r="F44" s="52">
        <v>0</v>
      </c>
      <c r="G44" s="52">
        <v>0</v>
      </c>
      <c r="H44" s="616"/>
      <c r="I44" s="616"/>
      <c r="J44" s="761"/>
      <c r="K44" s="761"/>
      <c r="L44" s="763"/>
    </row>
    <row r="45" spans="1:12" ht="30.75" customHeight="1">
      <c r="A45" s="799" t="s">
        <v>309</v>
      </c>
      <c r="B45" s="48" t="s">
        <v>36</v>
      </c>
      <c r="C45" s="792" t="s">
        <v>308</v>
      </c>
      <c r="D45" s="9">
        <v>1</v>
      </c>
      <c r="E45" s="52">
        <f t="shared" si="0"/>
        <v>40000000</v>
      </c>
      <c r="F45" s="52">
        <v>0</v>
      </c>
      <c r="G45" s="52">
        <v>40000000</v>
      </c>
      <c r="H45" s="615">
        <v>45292</v>
      </c>
      <c r="I45" s="615">
        <v>45657</v>
      </c>
      <c r="J45" s="760">
        <f t="shared" ref="J45:K45" si="31">D46/D45</f>
        <v>1</v>
      </c>
      <c r="K45" s="760">
        <f t="shared" si="31"/>
        <v>0</v>
      </c>
      <c r="L45" s="762">
        <v>0</v>
      </c>
    </row>
    <row r="46" spans="1:12" ht="30.75" customHeight="1">
      <c r="A46" s="800"/>
      <c r="B46" s="48" t="s">
        <v>38</v>
      </c>
      <c r="C46" s="793"/>
      <c r="D46" s="51">
        <v>1</v>
      </c>
      <c r="E46" s="52">
        <f t="shared" ref="E46" si="32">F46+G46</f>
        <v>0</v>
      </c>
      <c r="F46" s="52">
        <v>0</v>
      </c>
      <c r="G46" s="52">
        <v>0</v>
      </c>
      <c r="H46" s="616"/>
      <c r="I46" s="616"/>
      <c r="J46" s="761"/>
      <c r="K46" s="761"/>
      <c r="L46" s="763"/>
    </row>
    <row r="47" spans="1:12" ht="28.5" hidden="1" customHeight="1">
      <c r="A47" s="849" t="s">
        <v>310</v>
      </c>
      <c r="B47" s="48" t="s">
        <v>36</v>
      </c>
      <c r="C47" s="792" t="s">
        <v>311</v>
      </c>
      <c r="D47" s="9">
        <v>1</v>
      </c>
      <c r="E47" s="52">
        <f t="shared" si="0"/>
        <v>0</v>
      </c>
      <c r="F47" s="52">
        <v>0</v>
      </c>
      <c r="G47" s="52">
        <v>0</v>
      </c>
      <c r="H47" s="615">
        <v>45292</v>
      </c>
      <c r="I47" s="615">
        <v>45657</v>
      </c>
      <c r="J47" s="760">
        <f t="shared" ref="J47:K47" si="33">D48/D47</f>
        <v>0</v>
      </c>
      <c r="K47" s="760" t="e">
        <f t="shared" si="33"/>
        <v>#DIV/0!</v>
      </c>
      <c r="L47" s="762">
        <v>0</v>
      </c>
    </row>
    <row r="48" spans="1:12" ht="28.5" hidden="1" customHeight="1">
      <c r="A48" s="850"/>
      <c r="B48" s="48" t="s">
        <v>38</v>
      </c>
      <c r="C48" s="793"/>
      <c r="D48" s="51">
        <v>0</v>
      </c>
      <c r="E48" s="52">
        <f t="shared" ref="E48" si="34">F48+G48</f>
        <v>0</v>
      </c>
      <c r="F48" s="52">
        <f t="shared" ref="F48" si="35">G48+H48</f>
        <v>0</v>
      </c>
      <c r="G48" s="52">
        <f t="shared" ref="G48" si="36">H48+I48</f>
        <v>0</v>
      </c>
      <c r="H48" s="616"/>
      <c r="I48" s="616"/>
      <c r="J48" s="761"/>
      <c r="K48" s="761"/>
      <c r="L48" s="763"/>
    </row>
    <row r="49" spans="1:12" ht="23.25" customHeight="1">
      <c r="A49" s="799" t="s">
        <v>312</v>
      </c>
      <c r="B49" s="48" t="s">
        <v>36</v>
      </c>
      <c r="C49" s="792" t="s">
        <v>308</v>
      </c>
      <c r="D49" s="9">
        <v>1</v>
      </c>
      <c r="E49" s="52">
        <v>10282000</v>
      </c>
      <c r="F49" s="52">
        <v>0</v>
      </c>
      <c r="G49" s="52">
        <v>20482000</v>
      </c>
      <c r="H49" s="615">
        <v>45292</v>
      </c>
      <c r="I49" s="615">
        <v>45657</v>
      </c>
      <c r="J49" s="760">
        <f t="shared" ref="J49:K49" si="37">D50/D49</f>
        <v>1</v>
      </c>
      <c r="K49" s="760">
        <f t="shared" si="37"/>
        <v>0</v>
      </c>
      <c r="L49" s="762">
        <v>0</v>
      </c>
    </row>
    <row r="50" spans="1:12" ht="23.25" customHeight="1">
      <c r="A50" s="800"/>
      <c r="B50" s="48" t="s">
        <v>38</v>
      </c>
      <c r="C50" s="793"/>
      <c r="D50" s="51">
        <v>1</v>
      </c>
      <c r="E50" s="52">
        <f t="shared" ref="E50" si="38">F50+G50</f>
        <v>0</v>
      </c>
      <c r="F50" s="52">
        <v>0</v>
      </c>
      <c r="G50" s="52">
        <v>0</v>
      </c>
      <c r="H50" s="616"/>
      <c r="I50" s="616"/>
      <c r="J50" s="761"/>
      <c r="K50" s="761"/>
      <c r="L50" s="763"/>
    </row>
    <row r="51" spans="1:12" ht="23.25" hidden="1" customHeight="1">
      <c r="A51" s="799" t="s">
        <v>313</v>
      </c>
      <c r="B51" s="48" t="s">
        <v>36</v>
      </c>
      <c r="C51" s="792" t="s">
        <v>308</v>
      </c>
      <c r="D51" s="9">
        <v>1</v>
      </c>
      <c r="E51" s="52">
        <f t="shared" si="0"/>
        <v>0</v>
      </c>
      <c r="F51" s="52">
        <v>0</v>
      </c>
      <c r="G51" s="52">
        <v>0</v>
      </c>
      <c r="H51" s="615">
        <v>45292</v>
      </c>
      <c r="I51" s="615">
        <v>45657</v>
      </c>
      <c r="J51" s="760">
        <f t="shared" ref="J51:K51" si="39">D52/D51</f>
        <v>0</v>
      </c>
      <c r="K51" s="760" t="e">
        <f t="shared" si="39"/>
        <v>#DIV/0!</v>
      </c>
      <c r="L51" s="762">
        <v>0</v>
      </c>
    </row>
    <row r="52" spans="1:12" ht="23.25" hidden="1" customHeight="1">
      <c r="A52" s="800"/>
      <c r="B52" s="48" t="s">
        <v>38</v>
      </c>
      <c r="C52" s="793"/>
      <c r="D52" s="51">
        <v>0</v>
      </c>
      <c r="E52" s="52">
        <f t="shared" ref="E52" si="40">F52+G52</f>
        <v>0</v>
      </c>
      <c r="F52" s="52">
        <f t="shared" ref="F52" si="41">G52+H52</f>
        <v>0</v>
      </c>
      <c r="G52" s="52">
        <f t="shared" ref="G52" si="42">H52+I52</f>
        <v>0</v>
      </c>
      <c r="H52" s="616"/>
      <c r="I52" s="616"/>
      <c r="J52" s="761"/>
      <c r="K52" s="761"/>
      <c r="L52" s="763"/>
    </row>
    <row r="53" spans="1:12" ht="23.25" hidden="1" customHeight="1">
      <c r="A53" s="799" t="s">
        <v>314</v>
      </c>
      <c r="B53" s="48" t="s">
        <v>36</v>
      </c>
      <c r="C53" s="792" t="s">
        <v>308</v>
      </c>
      <c r="D53" s="9">
        <v>1</v>
      </c>
      <c r="E53" s="52">
        <f t="shared" si="0"/>
        <v>0</v>
      </c>
      <c r="F53" s="52">
        <v>0</v>
      </c>
      <c r="G53" s="52">
        <v>0</v>
      </c>
      <c r="H53" s="615">
        <v>45292</v>
      </c>
      <c r="I53" s="615">
        <v>45657</v>
      </c>
      <c r="J53" s="760">
        <f t="shared" ref="J53:K53" si="43">D54/D53</f>
        <v>0</v>
      </c>
      <c r="K53" s="760" t="e">
        <f t="shared" si="43"/>
        <v>#DIV/0!</v>
      </c>
      <c r="L53" s="762">
        <v>0</v>
      </c>
    </row>
    <row r="54" spans="1:12" ht="23.25" hidden="1" customHeight="1">
      <c r="A54" s="800"/>
      <c r="B54" s="48" t="s">
        <v>38</v>
      </c>
      <c r="C54" s="793"/>
      <c r="D54" s="51">
        <v>0</v>
      </c>
      <c r="E54" s="52">
        <f t="shared" ref="E54" si="44">F54+G54</f>
        <v>0</v>
      </c>
      <c r="F54" s="52">
        <f t="shared" ref="F54" si="45">G54+H54</f>
        <v>0</v>
      </c>
      <c r="G54" s="52">
        <f t="shared" ref="G54" si="46">H54+I54</f>
        <v>0</v>
      </c>
      <c r="H54" s="616"/>
      <c r="I54" s="616"/>
      <c r="J54" s="761"/>
      <c r="K54" s="761"/>
      <c r="L54" s="763"/>
    </row>
    <row r="55" spans="1:12" ht="23.25" customHeight="1">
      <c r="A55" s="799" t="s">
        <v>315</v>
      </c>
      <c r="B55" s="48" t="s">
        <v>36</v>
      </c>
      <c r="C55" s="792" t="s">
        <v>308</v>
      </c>
      <c r="D55" s="9">
        <v>1</v>
      </c>
      <c r="E55" s="52">
        <v>39099863</v>
      </c>
      <c r="F55" s="52">
        <v>35231000</v>
      </c>
      <c r="G55" s="52">
        <v>64420800</v>
      </c>
      <c r="H55" s="615">
        <v>45292</v>
      </c>
      <c r="I55" s="615">
        <v>45657</v>
      </c>
      <c r="J55" s="760">
        <f t="shared" ref="J55:K55" si="47">D56/D55</f>
        <v>1</v>
      </c>
      <c r="K55" s="760">
        <f t="shared" si="47"/>
        <v>0</v>
      </c>
      <c r="L55" s="762">
        <v>0</v>
      </c>
    </row>
    <row r="56" spans="1:12" ht="23.25" customHeight="1">
      <c r="A56" s="800"/>
      <c r="B56" s="48" t="s">
        <v>38</v>
      </c>
      <c r="C56" s="793"/>
      <c r="D56" s="51">
        <v>1</v>
      </c>
      <c r="E56" s="52">
        <f t="shared" ref="E56" si="48">F56+G56</f>
        <v>0</v>
      </c>
      <c r="F56" s="52">
        <v>0</v>
      </c>
      <c r="G56" s="52">
        <v>0</v>
      </c>
      <c r="H56" s="616"/>
      <c r="I56" s="616"/>
      <c r="J56" s="761"/>
      <c r="K56" s="761"/>
      <c r="L56" s="763"/>
    </row>
    <row r="57" spans="1:12" ht="23.25" hidden="1" customHeight="1">
      <c r="A57" s="799" t="s">
        <v>316</v>
      </c>
      <c r="B57" s="8" t="s">
        <v>36</v>
      </c>
      <c r="C57" s="796" t="s">
        <v>317</v>
      </c>
      <c r="D57" s="9">
        <v>1</v>
      </c>
      <c r="E57" s="55">
        <f>+F57+G57</f>
        <v>0</v>
      </c>
      <c r="F57" s="52">
        <v>0</v>
      </c>
      <c r="G57" s="52">
        <v>0</v>
      </c>
      <c r="H57" s="615">
        <v>45292</v>
      </c>
      <c r="I57" s="615">
        <v>45657</v>
      </c>
      <c r="J57" s="760">
        <f t="shared" ref="J57:K57" si="49">D58/D57</f>
        <v>0</v>
      </c>
      <c r="K57" s="760" t="e">
        <f t="shared" si="49"/>
        <v>#DIV/0!</v>
      </c>
      <c r="L57" s="762">
        <v>0</v>
      </c>
    </row>
    <row r="58" spans="1:12" ht="23.25" hidden="1" customHeight="1">
      <c r="A58" s="800"/>
      <c r="B58" s="8" t="s">
        <v>38</v>
      </c>
      <c r="C58" s="796"/>
      <c r="D58" s="51">
        <v>0</v>
      </c>
      <c r="E58" s="52">
        <f t="shared" ref="E58" si="50">F58+G58</f>
        <v>0</v>
      </c>
      <c r="F58" s="52">
        <v>0</v>
      </c>
      <c r="G58" s="52">
        <f t="shared" ref="G58" si="51">H58+I58</f>
        <v>0</v>
      </c>
      <c r="H58" s="616"/>
      <c r="I58" s="616"/>
      <c r="J58" s="761"/>
      <c r="K58" s="761"/>
      <c r="L58" s="763"/>
    </row>
    <row r="59" spans="1:12" ht="23.25" customHeight="1">
      <c r="A59" s="628" t="s">
        <v>318</v>
      </c>
      <c r="B59" s="8" t="s">
        <v>36</v>
      </c>
      <c r="C59" s="796" t="s">
        <v>319</v>
      </c>
      <c r="D59" s="9">
        <v>27</v>
      </c>
      <c r="E59" s="55">
        <f t="shared" ref="E59:E91" si="52">+F59+G59</f>
        <v>41580000</v>
      </c>
      <c r="F59" s="52">
        <v>0</v>
      </c>
      <c r="G59" s="52">
        <v>41580000</v>
      </c>
      <c r="H59" s="615">
        <v>45292</v>
      </c>
      <c r="I59" s="615">
        <v>45657</v>
      </c>
      <c r="J59" s="760">
        <f t="shared" ref="J59:K59" si="53">D60/D59</f>
        <v>1</v>
      </c>
      <c r="K59" s="760">
        <f t="shared" si="53"/>
        <v>0</v>
      </c>
      <c r="L59" s="762" t="e">
        <f t="shared" ref="L59" si="54">J59*J59/K59</f>
        <v>#DIV/0!</v>
      </c>
    </row>
    <row r="60" spans="1:12" ht="23.25" customHeight="1">
      <c r="A60" s="629"/>
      <c r="B60" s="8" t="s">
        <v>38</v>
      </c>
      <c r="C60" s="796"/>
      <c r="D60" s="51">
        <v>27</v>
      </c>
      <c r="E60" s="52">
        <f t="shared" ref="E60" si="55">F60+G60</f>
        <v>0</v>
      </c>
      <c r="F60" s="52">
        <v>0</v>
      </c>
      <c r="G60" s="52">
        <v>0</v>
      </c>
      <c r="H60" s="616"/>
      <c r="I60" s="616"/>
      <c r="J60" s="761"/>
      <c r="K60" s="761"/>
      <c r="L60" s="763"/>
    </row>
    <row r="61" spans="1:12" ht="23.25" customHeight="1">
      <c r="A61" s="797" t="s">
        <v>320</v>
      </c>
      <c r="B61" s="8" t="s">
        <v>36</v>
      </c>
      <c r="C61" s="796" t="s">
        <v>321</v>
      </c>
      <c r="D61" s="9">
        <v>27</v>
      </c>
      <c r="E61" s="55">
        <f t="shared" si="52"/>
        <v>33495000</v>
      </c>
      <c r="F61" s="52">
        <v>33495000</v>
      </c>
      <c r="G61" s="52">
        <v>0</v>
      </c>
      <c r="H61" s="615">
        <v>45292</v>
      </c>
      <c r="I61" s="615">
        <v>45657</v>
      </c>
      <c r="J61" s="760">
        <f t="shared" ref="J61:K61" si="56">D62/D61</f>
        <v>1</v>
      </c>
      <c r="K61" s="760">
        <f t="shared" si="56"/>
        <v>0</v>
      </c>
      <c r="L61" s="762" t="e">
        <f t="shared" ref="L61" si="57">J61*J61/K61</f>
        <v>#DIV/0!</v>
      </c>
    </row>
    <row r="62" spans="1:12" ht="23.25" customHeight="1">
      <c r="A62" s="798"/>
      <c r="B62" s="8" t="s">
        <v>38</v>
      </c>
      <c r="C62" s="796"/>
      <c r="D62" s="51">
        <v>27</v>
      </c>
      <c r="E62" s="52">
        <f t="shared" ref="E62" si="58">F62+G62</f>
        <v>0</v>
      </c>
      <c r="F62" s="52">
        <v>0</v>
      </c>
      <c r="G62" s="52">
        <v>0</v>
      </c>
      <c r="H62" s="616"/>
      <c r="I62" s="616"/>
      <c r="J62" s="761"/>
      <c r="K62" s="761"/>
      <c r="L62" s="763"/>
    </row>
    <row r="63" spans="1:12" ht="23.25" customHeight="1">
      <c r="A63" s="794" t="s">
        <v>322</v>
      </c>
      <c r="B63" s="8" t="s">
        <v>36</v>
      </c>
      <c r="C63" s="796" t="s">
        <v>321</v>
      </c>
      <c r="D63" s="9">
        <v>27</v>
      </c>
      <c r="E63" s="55">
        <f t="shared" si="52"/>
        <v>41580000</v>
      </c>
      <c r="F63" s="52">
        <v>41580000</v>
      </c>
      <c r="G63" s="52">
        <v>0</v>
      </c>
      <c r="H63" s="615">
        <v>45292</v>
      </c>
      <c r="I63" s="615">
        <v>45657</v>
      </c>
      <c r="J63" s="760">
        <f t="shared" ref="J63:K63" si="59">D64/D63</f>
        <v>0.40740740740740738</v>
      </c>
      <c r="K63" s="760">
        <f t="shared" si="59"/>
        <v>0</v>
      </c>
      <c r="L63" s="762">
        <v>0</v>
      </c>
    </row>
    <row r="64" spans="1:12" ht="23.25" customHeight="1">
      <c r="A64" s="795"/>
      <c r="B64" s="8" t="s">
        <v>38</v>
      </c>
      <c r="C64" s="796"/>
      <c r="D64" s="51">
        <v>11</v>
      </c>
      <c r="E64" s="52">
        <f t="shared" ref="E64" si="60">F64+G64</f>
        <v>0</v>
      </c>
      <c r="F64" s="52">
        <v>0</v>
      </c>
      <c r="G64" s="52">
        <v>0</v>
      </c>
      <c r="H64" s="616"/>
      <c r="I64" s="616"/>
      <c r="J64" s="761"/>
      <c r="K64" s="761"/>
      <c r="L64" s="763"/>
    </row>
    <row r="65" spans="1:12" ht="23.25" customHeight="1">
      <c r="A65" s="794" t="s">
        <v>323</v>
      </c>
      <c r="B65" s="8" t="s">
        <v>36</v>
      </c>
      <c r="C65" s="796" t="s">
        <v>324</v>
      </c>
      <c r="D65" s="9">
        <v>27</v>
      </c>
      <c r="E65" s="55">
        <f t="shared" si="52"/>
        <v>38566000</v>
      </c>
      <c r="F65" s="52">
        <v>38566000</v>
      </c>
      <c r="G65" s="52">
        <v>0</v>
      </c>
      <c r="H65" s="615">
        <v>45292</v>
      </c>
      <c r="I65" s="615">
        <v>45657</v>
      </c>
      <c r="J65" s="760">
        <f t="shared" ref="J65:K65" si="61">D66/D65</f>
        <v>0.40740740740740738</v>
      </c>
      <c r="K65" s="760">
        <f t="shared" si="61"/>
        <v>0</v>
      </c>
      <c r="L65" s="762">
        <v>0</v>
      </c>
    </row>
    <row r="66" spans="1:12" ht="23.25" customHeight="1">
      <c r="A66" s="795"/>
      <c r="B66" s="8" t="s">
        <v>38</v>
      </c>
      <c r="C66" s="796"/>
      <c r="D66" s="51">
        <v>11</v>
      </c>
      <c r="E66" s="52">
        <f t="shared" ref="E66" si="62">F66+G66</f>
        <v>0</v>
      </c>
      <c r="F66" s="52">
        <v>0</v>
      </c>
      <c r="G66" s="52">
        <v>0</v>
      </c>
      <c r="H66" s="616"/>
      <c r="I66" s="616"/>
      <c r="J66" s="761"/>
      <c r="K66" s="761"/>
      <c r="L66" s="763"/>
    </row>
    <row r="67" spans="1:12" ht="23.25" customHeight="1">
      <c r="A67" s="790" t="s">
        <v>325</v>
      </c>
      <c r="B67" s="8" t="s">
        <v>36</v>
      </c>
      <c r="C67" s="792" t="s">
        <v>326</v>
      </c>
      <c r="D67" s="6">
        <v>1</v>
      </c>
      <c r="E67" s="55">
        <f t="shared" si="52"/>
        <v>0</v>
      </c>
      <c r="F67" s="52">
        <v>0</v>
      </c>
      <c r="G67" s="52">
        <v>0</v>
      </c>
      <c r="H67" s="615">
        <v>45292</v>
      </c>
      <c r="I67" s="615">
        <v>45657</v>
      </c>
      <c r="J67" s="760">
        <f t="shared" ref="J67:K67" si="63">D68/D67</f>
        <v>0</v>
      </c>
      <c r="K67" s="760" t="e">
        <f t="shared" si="63"/>
        <v>#DIV/0!</v>
      </c>
      <c r="L67" s="762">
        <v>0</v>
      </c>
    </row>
    <row r="68" spans="1:12" ht="23.25" customHeight="1">
      <c r="A68" s="791"/>
      <c r="B68" s="8" t="s">
        <v>38</v>
      </c>
      <c r="C68" s="793"/>
      <c r="D68" s="51">
        <v>0</v>
      </c>
      <c r="E68" s="52">
        <f t="shared" ref="E68" si="64">F68+G68</f>
        <v>0</v>
      </c>
      <c r="F68" s="52">
        <v>0</v>
      </c>
      <c r="G68" s="52">
        <f t="shared" ref="G68" si="65">H68+I68</f>
        <v>0</v>
      </c>
      <c r="H68" s="616"/>
      <c r="I68" s="616"/>
      <c r="J68" s="761"/>
      <c r="K68" s="761"/>
      <c r="L68" s="763"/>
    </row>
    <row r="69" spans="1:12" ht="23.25" customHeight="1">
      <c r="A69" s="788" t="s">
        <v>416</v>
      </c>
      <c r="B69" s="8" t="s">
        <v>36</v>
      </c>
      <c r="C69" s="759" t="s">
        <v>327</v>
      </c>
      <c r="D69" s="6">
        <v>13000</v>
      </c>
      <c r="E69" s="55">
        <f t="shared" si="52"/>
        <v>37112795</v>
      </c>
      <c r="F69" s="52">
        <v>0</v>
      </c>
      <c r="G69" s="52">
        <v>37112795</v>
      </c>
      <c r="H69" s="615">
        <v>45292</v>
      </c>
      <c r="I69" s="615">
        <v>45657</v>
      </c>
      <c r="J69" s="760">
        <f t="shared" ref="J69:K69" si="66">D70/D69</f>
        <v>0</v>
      </c>
      <c r="K69" s="760">
        <f t="shared" si="66"/>
        <v>0</v>
      </c>
      <c r="L69" s="762">
        <v>0</v>
      </c>
    </row>
    <row r="70" spans="1:12" ht="23.25" customHeight="1">
      <c r="A70" s="789"/>
      <c r="B70" s="8" t="s">
        <v>38</v>
      </c>
      <c r="C70" s="759"/>
      <c r="D70" s="51">
        <v>0</v>
      </c>
      <c r="E70" s="52">
        <f t="shared" ref="E70" si="67">F70+G70</f>
        <v>0</v>
      </c>
      <c r="F70" s="52">
        <v>0</v>
      </c>
      <c r="G70" s="52">
        <v>0</v>
      </c>
      <c r="H70" s="616"/>
      <c r="I70" s="616"/>
      <c r="J70" s="761"/>
      <c r="K70" s="761"/>
      <c r="L70" s="763"/>
    </row>
    <row r="71" spans="1:12" ht="23.25" customHeight="1">
      <c r="A71" s="786" t="s">
        <v>328</v>
      </c>
      <c r="B71" s="10" t="s">
        <v>36</v>
      </c>
      <c r="C71" s="759" t="s">
        <v>329</v>
      </c>
      <c r="D71" s="4">
        <v>1</v>
      </c>
      <c r="E71" s="55">
        <f t="shared" si="52"/>
        <v>25283500</v>
      </c>
      <c r="F71" s="52">
        <v>0</v>
      </c>
      <c r="G71" s="52">
        <v>25283500</v>
      </c>
      <c r="H71" s="615">
        <v>45292</v>
      </c>
      <c r="I71" s="615">
        <v>45657</v>
      </c>
      <c r="J71" s="760">
        <f t="shared" ref="J71:K71" si="68">D72/D71</f>
        <v>1</v>
      </c>
      <c r="K71" s="760">
        <f t="shared" si="68"/>
        <v>0</v>
      </c>
      <c r="L71" s="762">
        <v>0</v>
      </c>
    </row>
    <row r="72" spans="1:12" ht="23.25" customHeight="1">
      <c r="A72" s="787"/>
      <c r="B72" s="10" t="s">
        <v>38</v>
      </c>
      <c r="C72" s="759"/>
      <c r="D72" s="51">
        <v>1</v>
      </c>
      <c r="E72" s="52">
        <f t="shared" ref="E72" si="69">F72+G72</f>
        <v>0</v>
      </c>
      <c r="F72" s="52">
        <v>0</v>
      </c>
      <c r="G72" s="52">
        <v>0</v>
      </c>
      <c r="H72" s="616"/>
      <c r="I72" s="616"/>
      <c r="J72" s="761"/>
      <c r="K72" s="761"/>
      <c r="L72" s="763"/>
    </row>
    <row r="73" spans="1:12" ht="23.25" customHeight="1">
      <c r="A73" s="785" t="s">
        <v>330</v>
      </c>
      <c r="B73" s="10" t="s">
        <v>36</v>
      </c>
      <c r="C73" s="759" t="s">
        <v>331</v>
      </c>
      <c r="D73" s="5">
        <v>70</v>
      </c>
      <c r="E73" s="55">
        <f t="shared" si="52"/>
        <v>41580000</v>
      </c>
      <c r="F73" s="52">
        <v>41580000</v>
      </c>
      <c r="G73" s="52">
        <v>0</v>
      </c>
      <c r="H73" s="615">
        <v>45292</v>
      </c>
      <c r="I73" s="615">
        <v>45657</v>
      </c>
      <c r="J73" s="760">
        <f t="shared" ref="J73:K73" si="70">D74/D73</f>
        <v>0.7142857142857143</v>
      </c>
      <c r="K73" s="760">
        <f t="shared" si="70"/>
        <v>0</v>
      </c>
      <c r="L73" s="762" t="e">
        <f t="shared" ref="L73" si="71">J73*J73/K73</f>
        <v>#DIV/0!</v>
      </c>
    </row>
    <row r="74" spans="1:12" ht="23.25" customHeight="1">
      <c r="A74" s="785"/>
      <c r="B74" s="10" t="s">
        <v>38</v>
      </c>
      <c r="C74" s="759"/>
      <c r="D74" s="51">
        <v>50</v>
      </c>
      <c r="E74" s="52">
        <f>F74+G74</f>
        <v>0</v>
      </c>
      <c r="F74" s="52">
        <v>0</v>
      </c>
      <c r="G74" s="52">
        <v>0</v>
      </c>
      <c r="H74" s="616"/>
      <c r="I74" s="616"/>
      <c r="J74" s="761"/>
      <c r="K74" s="761"/>
      <c r="L74" s="763"/>
    </row>
    <row r="75" spans="1:12" ht="27.75" customHeight="1">
      <c r="A75" s="785" t="s">
        <v>332</v>
      </c>
      <c r="B75" s="10" t="s">
        <v>36</v>
      </c>
      <c r="C75" s="759" t="s">
        <v>333</v>
      </c>
      <c r="D75" s="4">
        <v>27</v>
      </c>
      <c r="E75" s="55">
        <f t="shared" si="52"/>
        <v>13860000</v>
      </c>
      <c r="F75" s="52">
        <v>0</v>
      </c>
      <c r="G75" s="52">
        <v>13860000</v>
      </c>
      <c r="H75" s="615">
        <v>45292</v>
      </c>
      <c r="I75" s="615">
        <v>45657</v>
      </c>
      <c r="J75" s="760">
        <f t="shared" ref="J75:K75" si="72">D76/D75</f>
        <v>0.7407407407407407</v>
      </c>
      <c r="K75" s="760">
        <f t="shared" si="72"/>
        <v>0</v>
      </c>
      <c r="L75" s="762" t="e">
        <f t="shared" ref="L75" si="73">J75*J75/K75</f>
        <v>#DIV/0!</v>
      </c>
    </row>
    <row r="76" spans="1:12" ht="27.75" customHeight="1">
      <c r="A76" s="785"/>
      <c r="B76" s="10" t="s">
        <v>38</v>
      </c>
      <c r="C76" s="759"/>
      <c r="D76" s="51">
        <v>20</v>
      </c>
      <c r="E76" s="52">
        <f t="shared" ref="E76" si="74">F76+G76</f>
        <v>0</v>
      </c>
      <c r="F76" s="52">
        <v>0</v>
      </c>
      <c r="G76" s="52">
        <v>0</v>
      </c>
      <c r="H76" s="616"/>
      <c r="I76" s="616"/>
      <c r="J76" s="761"/>
      <c r="K76" s="761"/>
      <c r="L76" s="763"/>
    </row>
    <row r="77" spans="1:12" ht="18" customHeight="1">
      <c r="A77" s="781" t="s">
        <v>334</v>
      </c>
      <c r="B77" s="10" t="s">
        <v>36</v>
      </c>
      <c r="C77" s="783" t="s">
        <v>335</v>
      </c>
      <c r="D77" s="4">
        <v>20</v>
      </c>
      <c r="E77" s="55">
        <f>+F77+G77</f>
        <v>13860000</v>
      </c>
      <c r="F77" s="52">
        <v>0</v>
      </c>
      <c r="G77" s="52">
        <v>13860000</v>
      </c>
      <c r="H77" s="615">
        <v>45292</v>
      </c>
      <c r="I77" s="615">
        <v>45657</v>
      </c>
      <c r="J77" s="760">
        <f t="shared" ref="J77:K77" si="75">D78/D77</f>
        <v>1</v>
      </c>
      <c r="K77" s="760">
        <f t="shared" si="75"/>
        <v>0</v>
      </c>
      <c r="L77" s="762" t="e">
        <f t="shared" ref="L77" si="76">J77*J77/K77</f>
        <v>#DIV/0!</v>
      </c>
    </row>
    <row r="78" spans="1:12" ht="18" customHeight="1">
      <c r="A78" s="782"/>
      <c r="B78" s="10" t="s">
        <v>38</v>
      </c>
      <c r="C78" s="784"/>
      <c r="D78" s="51">
        <v>20</v>
      </c>
      <c r="E78" s="52">
        <f t="shared" ref="E78" si="77">F78+G78</f>
        <v>0</v>
      </c>
      <c r="F78" s="52">
        <v>0</v>
      </c>
      <c r="G78" s="52">
        <v>0</v>
      </c>
      <c r="H78" s="616"/>
      <c r="I78" s="616"/>
      <c r="J78" s="761"/>
      <c r="K78" s="761"/>
      <c r="L78" s="763"/>
    </row>
    <row r="79" spans="1:12" ht="18" customHeight="1">
      <c r="A79" s="781" t="s">
        <v>336</v>
      </c>
      <c r="B79" s="10" t="s">
        <v>36</v>
      </c>
      <c r="C79" s="783" t="s">
        <v>335</v>
      </c>
      <c r="D79" s="4">
        <v>20</v>
      </c>
      <c r="E79" s="55">
        <f>+F79+G79</f>
        <v>193860000</v>
      </c>
      <c r="F79" s="52">
        <v>193860000</v>
      </c>
      <c r="G79" s="52">
        <v>0</v>
      </c>
      <c r="H79" s="615">
        <v>45292</v>
      </c>
      <c r="I79" s="615">
        <v>45657</v>
      </c>
      <c r="J79" s="760">
        <f t="shared" ref="J79:K79" si="78">D80/D79</f>
        <v>1</v>
      </c>
      <c r="K79" s="760">
        <f t="shared" si="78"/>
        <v>0</v>
      </c>
      <c r="L79" s="762" t="e">
        <f t="shared" ref="L79" si="79">J79*J79/K79</f>
        <v>#DIV/0!</v>
      </c>
    </row>
    <row r="80" spans="1:12" ht="18" customHeight="1">
      <c r="A80" s="782"/>
      <c r="B80" s="10" t="s">
        <v>38</v>
      </c>
      <c r="C80" s="784"/>
      <c r="D80" s="51">
        <v>20</v>
      </c>
      <c r="E80" s="52">
        <f t="shared" ref="E80" si="80">F80+G80</f>
        <v>0</v>
      </c>
      <c r="F80" s="52">
        <v>0</v>
      </c>
      <c r="G80" s="52">
        <v>0</v>
      </c>
      <c r="H80" s="616"/>
      <c r="I80" s="616"/>
      <c r="J80" s="761"/>
      <c r="K80" s="761"/>
      <c r="L80" s="763"/>
    </row>
    <row r="81" spans="1:15" ht="18" customHeight="1">
      <c r="A81" s="781" t="s">
        <v>337</v>
      </c>
      <c r="B81" s="10" t="s">
        <v>36</v>
      </c>
      <c r="C81" s="759" t="s">
        <v>338</v>
      </c>
      <c r="D81" s="56">
        <v>3</v>
      </c>
      <c r="E81" s="55">
        <f t="shared" si="52"/>
        <v>230417000</v>
      </c>
      <c r="F81" s="52">
        <v>230417000</v>
      </c>
      <c r="G81" s="52">
        <v>0</v>
      </c>
      <c r="H81" s="615">
        <v>45292</v>
      </c>
      <c r="I81" s="615">
        <v>45657</v>
      </c>
      <c r="J81" s="760">
        <f t="shared" ref="J81:K81" si="81">D82/D81</f>
        <v>0.66666666666666663</v>
      </c>
      <c r="K81" s="760">
        <f t="shared" si="81"/>
        <v>0</v>
      </c>
      <c r="L81" s="762" t="e">
        <f t="shared" ref="L81" si="82">J81*J81/K81</f>
        <v>#DIV/0!</v>
      </c>
    </row>
    <row r="82" spans="1:15" ht="18" customHeight="1">
      <c r="A82" s="782"/>
      <c r="B82" s="10" t="s">
        <v>38</v>
      </c>
      <c r="C82" s="759"/>
      <c r="D82" s="51">
        <v>2</v>
      </c>
      <c r="E82" s="52">
        <f t="shared" ref="E82" si="83">F82+G82</f>
        <v>0</v>
      </c>
      <c r="F82" s="52">
        <v>0</v>
      </c>
      <c r="G82" s="52">
        <v>0</v>
      </c>
      <c r="H82" s="616"/>
      <c r="I82" s="616"/>
      <c r="J82" s="761"/>
      <c r="K82" s="761"/>
      <c r="L82" s="763"/>
    </row>
    <row r="83" spans="1:15" ht="18" customHeight="1">
      <c r="A83" s="778" t="s">
        <v>339</v>
      </c>
      <c r="B83" s="10" t="s">
        <v>36</v>
      </c>
      <c r="C83" s="759" t="s">
        <v>340</v>
      </c>
      <c r="D83" s="4">
        <v>150</v>
      </c>
      <c r="E83" s="55">
        <f t="shared" si="52"/>
        <v>20000000</v>
      </c>
      <c r="F83" s="52">
        <v>0</v>
      </c>
      <c r="G83" s="52">
        <v>20000000</v>
      </c>
      <c r="H83" s="615">
        <v>45292</v>
      </c>
      <c r="I83" s="615">
        <v>45657</v>
      </c>
      <c r="J83" s="760">
        <f t="shared" ref="J83:K83" si="84">D84/D83</f>
        <v>1</v>
      </c>
      <c r="K83" s="760">
        <f t="shared" si="84"/>
        <v>0</v>
      </c>
      <c r="L83" s="762">
        <v>0</v>
      </c>
    </row>
    <row r="84" spans="1:15" ht="18" customHeight="1">
      <c r="A84" s="778"/>
      <c r="B84" s="10" t="s">
        <v>38</v>
      </c>
      <c r="C84" s="759"/>
      <c r="D84" s="51">
        <v>150</v>
      </c>
      <c r="E84" s="52">
        <f t="shared" ref="E84" si="85">F84+G84</f>
        <v>0</v>
      </c>
      <c r="F84" s="52">
        <v>0</v>
      </c>
      <c r="G84" s="52">
        <f t="shared" ref="G84" si="86">H84+I84</f>
        <v>0</v>
      </c>
      <c r="H84" s="616"/>
      <c r="I84" s="616"/>
      <c r="J84" s="761"/>
      <c r="K84" s="761"/>
      <c r="L84" s="763"/>
    </row>
    <row r="85" spans="1:15" ht="30.75" hidden="1" customHeight="1">
      <c r="A85" s="779" t="s">
        <v>341</v>
      </c>
      <c r="B85" s="10" t="s">
        <v>36</v>
      </c>
      <c r="C85" s="759" t="s">
        <v>342</v>
      </c>
      <c r="D85" s="4">
        <v>260</v>
      </c>
      <c r="E85" s="55">
        <f t="shared" si="52"/>
        <v>0</v>
      </c>
      <c r="F85" s="52">
        <v>0</v>
      </c>
      <c r="G85" s="52">
        <v>0</v>
      </c>
      <c r="H85" s="615">
        <v>45292</v>
      </c>
      <c r="I85" s="615">
        <v>45657</v>
      </c>
      <c r="J85" s="760">
        <f t="shared" ref="J85:K85" si="87">D86/D85</f>
        <v>0</v>
      </c>
      <c r="K85" s="760" t="e">
        <f t="shared" si="87"/>
        <v>#DIV/0!</v>
      </c>
      <c r="L85" s="762">
        <v>0</v>
      </c>
    </row>
    <row r="86" spans="1:15" ht="30.75" hidden="1" customHeight="1">
      <c r="A86" s="780"/>
      <c r="B86" s="10" t="s">
        <v>38</v>
      </c>
      <c r="C86" s="759"/>
      <c r="D86" s="51">
        <v>0</v>
      </c>
      <c r="E86" s="52">
        <f t="shared" ref="E86" si="88">F86+G86</f>
        <v>0</v>
      </c>
      <c r="F86" s="52">
        <f t="shared" ref="F86" si="89">G86+H86</f>
        <v>0</v>
      </c>
      <c r="G86" s="52">
        <f t="shared" ref="G86" si="90">H86+I86</f>
        <v>0</v>
      </c>
      <c r="H86" s="616"/>
      <c r="I86" s="616"/>
      <c r="J86" s="761"/>
      <c r="K86" s="761"/>
      <c r="L86" s="763"/>
    </row>
    <row r="87" spans="1:15">
      <c r="A87" s="779" t="s">
        <v>424</v>
      </c>
      <c r="B87" s="10" t="s">
        <v>36</v>
      </c>
      <c r="C87" s="759" t="s">
        <v>342</v>
      </c>
      <c r="D87" s="4">
        <v>60</v>
      </c>
      <c r="E87" s="55">
        <f t="shared" ref="E87" si="91">+F87+G87</f>
        <v>45294905</v>
      </c>
      <c r="F87" s="52">
        <v>20000000</v>
      </c>
      <c r="G87" s="52">
        <v>25294905</v>
      </c>
      <c r="H87" s="615">
        <v>45292</v>
      </c>
      <c r="I87" s="615">
        <v>45657</v>
      </c>
      <c r="J87" s="760">
        <f t="shared" ref="J87" si="92">D88/D87</f>
        <v>1</v>
      </c>
      <c r="K87" s="760">
        <f t="shared" ref="K87" si="93">E88/E87</f>
        <v>0</v>
      </c>
      <c r="L87" s="762">
        <v>0</v>
      </c>
    </row>
    <row r="88" spans="1:15">
      <c r="A88" s="780"/>
      <c r="B88" s="10" t="s">
        <v>38</v>
      </c>
      <c r="C88" s="759"/>
      <c r="D88" s="51">
        <v>60</v>
      </c>
      <c r="E88" s="52">
        <f t="shared" ref="E88" si="94">F88+G88</f>
        <v>0</v>
      </c>
      <c r="F88" s="52">
        <v>0</v>
      </c>
      <c r="G88" s="52">
        <f t="shared" ref="G88" si="95">H88+I88</f>
        <v>0</v>
      </c>
      <c r="H88" s="616"/>
      <c r="I88" s="616"/>
      <c r="J88" s="761"/>
      <c r="K88" s="761"/>
      <c r="L88" s="763"/>
    </row>
    <row r="89" spans="1:15" ht="18" customHeight="1">
      <c r="A89" s="779" t="s">
        <v>343</v>
      </c>
      <c r="B89" s="10" t="s">
        <v>36</v>
      </c>
      <c r="C89" s="759" t="s">
        <v>344</v>
      </c>
      <c r="D89" s="56">
        <v>1</v>
      </c>
      <c r="E89" s="55">
        <f t="shared" si="52"/>
        <v>80000000</v>
      </c>
      <c r="F89" s="52">
        <v>0</v>
      </c>
      <c r="G89" s="52">
        <v>80000000</v>
      </c>
      <c r="H89" s="615">
        <v>45292</v>
      </c>
      <c r="I89" s="615">
        <v>45657</v>
      </c>
      <c r="J89" s="760">
        <f t="shared" ref="J89:K89" si="96">D90/D89</f>
        <v>0</v>
      </c>
      <c r="K89" s="760">
        <f t="shared" si="96"/>
        <v>0</v>
      </c>
      <c r="L89" s="762">
        <v>0</v>
      </c>
    </row>
    <row r="90" spans="1:15" ht="18" customHeight="1">
      <c r="A90" s="780"/>
      <c r="B90" s="10" t="s">
        <v>38</v>
      </c>
      <c r="C90" s="759"/>
      <c r="D90" s="51">
        <v>0</v>
      </c>
      <c r="E90" s="52">
        <f t="shared" ref="E90" si="97">F90+G90</f>
        <v>0</v>
      </c>
      <c r="F90" s="52">
        <v>0</v>
      </c>
      <c r="G90" s="52">
        <f t="shared" ref="G90" si="98">H90+I90</f>
        <v>0</v>
      </c>
      <c r="H90" s="616"/>
      <c r="I90" s="616"/>
      <c r="J90" s="761"/>
      <c r="K90" s="761"/>
      <c r="L90" s="763"/>
    </row>
    <row r="91" spans="1:15" ht="18" customHeight="1">
      <c r="A91" s="778" t="s">
        <v>345</v>
      </c>
      <c r="B91" s="10" t="s">
        <v>36</v>
      </c>
      <c r="C91" s="759" t="s">
        <v>346</v>
      </c>
      <c r="D91" s="4">
        <v>1</v>
      </c>
      <c r="E91" s="55">
        <f t="shared" si="52"/>
        <v>50000000</v>
      </c>
      <c r="F91" s="52">
        <v>40000000</v>
      </c>
      <c r="G91" s="52">
        <v>10000000</v>
      </c>
      <c r="H91" s="615">
        <v>45292</v>
      </c>
      <c r="I91" s="615">
        <v>45657</v>
      </c>
      <c r="J91" s="760">
        <f t="shared" ref="J91:K91" si="99">D92/D91</f>
        <v>0</v>
      </c>
      <c r="K91" s="760">
        <f t="shared" si="99"/>
        <v>0</v>
      </c>
      <c r="L91" s="762">
        <v>0</v>
      </c>
    </row>
    <row r="92" spans="1:15" ht="18" customHeight="1">
      <c r="A92" s="778"/>
      <c r="B92" s="10" t="s">
        <v>38</v>
      </c>
      <c r="C92" s="759"/>
      <c r="D92" s="51">
        <v>0</v>
      </c>
      <c r="E92" s="52">
        <f t="shared" ref="E92" si="100">F92+G92</f>
        <v>0</v>
      </c>
      <c r="F92" s="52">
        <v>0</v>
      </c>
      <c r="G92" s="52">
        <f t="shared" ref="G92" si="101">H92+I92</f>
        <v>0</v>
      </c>
      <c r="H92" s="616"/>
      <c r="I92" s="616"/>
      <c r="J92" s="761"/>
      <c r="K92" s="761"/>
      <c r="L92" s="763"/>
    </row>
    <row r="93" spans="1:15" ht="18" customHeight="1">
      <c r="A93" s="766" t="s">
        <v>155</v>
      </c>
      <c r="B93" s="10" t="s">
        <v>36</v>
      </c>
      <c r="C93" s="768" t="s">
        <v>156</v>
      </c>
      <c r="D93" s="57">
        <f>+D17+D19+D21+D23+D25+D27+D31+D33+D35+D37+D39+D41+D45+D47+D49+D51+D53+D55+D57+D59+D61+D63+D65+D67+D69+D71+D73+D75+D81+D77+D79+D83+D85+D89+D91</f>
        <v>13741</v>
      </c>
      <c r="E93" s="57">
        <f>+E17+E19+E21+E23+E25+E27+E31+E33+E35+E37+E39+E41+E45+E47+E49+E51+E53+E55+E57+E59+E61+E63+E65+E67+E69+E71+E73+E75+E81+E77+E79+E83+E85+E89+E91</f>
        <v>1626922158</v>
      </c>
      <c r="F93" s="57">
        <f>+F17+F19+F21+F23+F25+F27+F31+F33+F35+F37+F39+F41+F45+F47+F49+F51+F53+F55+F57+F59+F61+F63+F65+F67+F69+F71+F73+F75+F81+F77+F79+F83+F85+F87+F89+F91+F29</f>
        <v>1031646000</v>
      </c>
      <c r="G93" s="57">
        <f>+G17+G19+G21+G23+G25+G27+G31+G33+G35+G37+G39+G41+G45+G47+G49+G51+G53+G55+G57+G59+G61+G63+G65+G67+G69+G71+G73+G75+G81+G77+G79+G83+G85+G87+G89+G91+G29</f>
        <v>770433000</v>
      </c>
      <c r="H93" s="58"/>
      <c r="I93" s="58"/>
      <c r="J93" s="59"/>
      <c r="K93" s="59"/>
      <c r="L93" s="58"/>
    </row>
    <row r="94" spans="1:15" ht="18" customHeight="1">
      <c r="A94" s="767"/>
      <c r="B94" s="10" t="s">
        <v>38</v>
      </c>
      <c r="C94" s="769"/>
      <c r="D94" s="57">
        <f>+D18+D20+D22+D24+D26+D28+D32+D34+D36+D38+D40+D42+D46+D48+D50+D52+D54+D56+D58+D60+D62+D64+D66+D68+D70+D72+D74+D76+D82+D78+D80+D84+D86+D90+D92</f>
        <v>342</v>
      </c>
      <c r="E94" s="57">
        <f>+E18+E20+E22+E24+E26+E28+E32+E34+E36+E38+E40+E42+E46+E48+E50+E52+E54+E56+E58+E60+E62+E64+E66+E68+E70+E72+E74+E76+E82+E78+E80+E84+E86+E90+E92</f>
        <v>0</v>
      </c>
      <c r="F94" s="57">
        <f>+F18+F20+F22+F24+F26+F28+F32+F34+F36+F38+F40+F42+F46+F48+F50+F52+F54+F56+F58+F60+F62+F64+F66+F68+F70+F72+F74+F76+F82+F78+F80+F84+F86+F90+F92</f>
        <v>0</v>
      </c>
      <c r="G94" s="57">
        <f>+G18+G20+G22+G24+G26+G28+G32+G34+G36+G38+G40+G42+G46+G48+G50+G52+G54+G56+G58+G60+G62+G64+G66+G68+G70+G72+G74+G76+G82+G78+G80+G84+G86+G90+G92</f>
        <v>0</v>
      </c>
      <c r="H94" s="58"/>
      <c r="I94" s="58"/>
      <c r="J94" s="59"/>
      <c r="K94" s="59"/>
      <c r="L94" s="58"/>
    </row>
    <row r="95" spans="1:15" ht="35.1" customHeight="1">
      <c r="A95" s="60" t="s">
        <v>157</v>
      </c>
      <c r="B95" s="772" t="s">
        <v>158</v>
      </c>
      <c r="C95" s="773"/>
      <c r="D95" s="774"/>
      <c r="E95" s="12" t="s">
        <v>159</v>
      </c>
      <c r="F95" s="10" t="s">
        <v>160</v>
      </c>
      <c r="G95" s="10" t="s">
        <v>161</v>
      </c>
      <c r="H95" s="775" t="s">
        <v>162</v>
      </c>
      <c r="I95" s="776"/>
      <c r="J95" s="776"/>
      <c r="K95" s="776"/>
      <c r="L95" s="777"/>
    </row>
    <row r="96" spans="1:15" ht="27" customHeight="1">
      <c r="A96" s="15" t="s">
        <v>347</v>
      </c>
      <c r="B96" s="571" t="s">
        <v>348</v>
      </c>
      <c r="C96" s="571"/>
      <c r="D96" s="571"/>
      <c r="E96" s="61" t="s">
        <v>349</v>
      </c>
      <c r="F96" s="17">
        <v>27</v>
      </c>
      <c r="G96" s="62">
        <v>0</v>
      </c>
      <c r="H96" s="764" t="s">
        <v>418</v>
      </c>
      <c r="I96" s="764"/>
      <c r="J96" s="764"/>
      <c r="K96" s="764"/>
      <c r="L96" s="764"/>
      <c r="M96" s="131"/>
      <c r="O96" s="131"/>
    </row>
    <row r="97" spans="1:12" ht="36.75" customHeight="1">
      <c r="A97" s="15" t="s">
        <v>350</v>
      </c>
      <c r="B97" s="571" t="s">
        <v>351</v>
      </c>
      <c r="C97" s="571"/>
      <c r="D97" s="571"/>
      <c r="E97" s="61" t="s">
        <v>352</v>
      </c>
      <c r="F97" s="17">
        <v>1</v>
      </c>
      <c r="G97" s="62">
        <v>0</v>
      </c>
      <c r="H97" s="764"/>
      <c r="I97" s="764"/>
      <c r="J97" s="764"/>
      <c r="K97" s="764"/>
      <c r="L97" s="764"/>
    </row>
    <row r="98" spans="1:12" ht="35.1" customHeight="1">
      <c r="A98" s="15" t="s">
        <v>353</v>
      </c>
      <c r="B98" s="571" t="s">
        <v>354</v>
      </c>
      <c r="C98" s="571"/>
      <c r="D98" s="571"/>
      <c r="E98" s="61" t="s">
        <v>352</v>
      </c>
      <c r="F98" s="17">
        <v>1</v>
      </c>
      <c r="G98" s="62">
        <v>0</v>
      </c>
      <c r="H98" s="764"/>
      <c r="I98" s="764"/>
      <c r="J98" s="764"/>
      <c r="K98" s="764"/>
      <c r="L98" s="764"/>
    </row>
    <row r="99" spans="1:12" ht="30" customHeight="1">
      <c r="A99" s="15" t="s">
        <v>355</v>
      </c>
      <c r="B99" s="571" t="s">
        <v>356</v>
      </c>
      <c r="C99" s="571"/>
      <c r="D99" s="571"/>
      <c r="E99" s="61" t="s">
        <v>349</v>
      </c>
      <c r="F99" s="17">
        <v>27</v>
      </c>
      <c r="G99" s="62">
        <v>0</v>
      </c>
      <c r="H99" s="764" t="s">
        <v>357</v>
      </c>
      <c r="I99" s="764"/>
      <c r="J99" s="764"/>
      <c r="K99" s="764"/>
      <c r="L99" s="764"/>
    </row>
    <row r="100" spans="1:12" ht="35.1" customHeight="1">
      <c r="A100" s="15" t="s">
        <v>220</v>
      </c>
      <c r="B100" s="571" t="s">
        <v>358</v>
      </c>
      <c r="C100" s="571"/>
      <c r="D100" s="571"/>
      <c r="E100" s="61" t="s">
        <v>359</v>
      </c>
      <c r="F100" s="16">
        <v>1</v>
      </c>
      <c r="G100" s="62">
        <v>0</v>
      </c>
      <c r="H100" s="764"/>
      <c r="I100" s="764"/>
      <c r="J100" s="764"/>
      <c r="K100" s="764"/>
      <c r="L100" s="764"/>
    </row>
    <row r="101" spans="1:12" ht="22.5" customHeight="1">
      <c r="A101" s="15" t="s">
        <v>360</v>
      </c>
      <c r="B101" s="571" t="s">
        <v>361</v>
      </c>
      <c r="C101" s="571"/>
      <c r="D101" s="571"/>
      <c r="E101" s="61" t="s">
        <v>344</v>
      </c>
      <c r="F101" s="17">
        <v>1</v>
      </c>
      <c r="G101" s="17">
        <v>0</v>
      </c>
      <c r="H101" s="765" t="s">
        <v>428</v>
      </c>
      <c r="I101" s="765"/>
      <c r="J101" s="765"/>
      <c r="K101" s="765"/>
      <c r="L101" s="765"/>
    </row>
    <row r="102" spans="1:12" ht="26.25" customHeight="1">
      <c r="A102" s="15" t="s">
        <v>362</v>
      </c>
      <c r="B102" s="571" t="s">
        <v>363</v>
      </c>
      <c r="C102" s="571"/>
      <c r="D102" s="571"/>
      <c r="E102" s="61" t="s">
        <v>349</v>
      </c>
      <c r="F102" s="17">
        <v>27</v>
      </c>
      <c r="G102" s="17">
        <v>19</v>
      </c>
      <c r="H102" s="765"/>
      <c r="I102" s="765"/>
      <c r="J102" s="765"/>
      <c r="K102" s="765"/>
      <c r="L102" s="765"/>
    </row>
    <row r="103" spans="1:12" ht="18.75" customHeight="1">
      <c r="A103" s="15" t="s">
        <v>364</v>
      </c>
      <c r="B103" s="571" t="s">
        <v>365</v>
      </c>
      <c r="C103" s="571"/>
      <c r="D103" s="571"/>
      <c r="E103" s="61" t="s">
        <v>366</v>
      </c>
      <c r="F103" s="17">
        <v>5</v>
      </c>
      <c r="G103" s="17">
        <v>0</v>
      </c>
      <c r="H103" s="765"/>
      <c r="I103" s="765"/>
      <c r="J103" s="765"/>
      <c r="K103" s="765"/>
      <c r="L103" s="765"/>
    </row>
    <row r="104" spans="1:12" ht="18" customHeight="1">
      <c r="A104" s="15" t="s">
        <v>364</v>
      </c>
      <c r="B104" s="571" t="s">
        <v>367</v>
      </c>
      <c r="C104" s="571"/>
      <c r="D104" s="571"/>
      <c r="E104" s="61" t="s">
        <v>349</v>
      </c>
      <c r="F104" s="17">
        <v>27</v>
      </c>
      <c r="G104" s="17">
        <v>0</v>
      </c>
      <c r="H104" s="764" t="s">
        <v>368</v>
      </c>
      <c r="I104" s="764"/>
      <c r="J104" s="764"/>
      <c r="K104" s="764"/>
      <c r="L104" s="764"/>
    </row>
    <row r="105" spans="1:12" ht="74.25" customHeight="1">
      <c r="A105" s="15" t="s">
        <v>176</v>
      </c>
      <c r="B105" s="571" t="s">
        <v>369</v>
      </c>
      <c r="C105" s="571"/>
      <c r="D105" s="571"/>
      <c r="E105" s="61" t="s">
        <v>370</v>
      </c>
      <c r="F105" s="17">
        <v>0.75</v>
      </c>
      <c r="G105" s="17">
        <v>0</v>
      </c>
      <c r="H105" s="764"/>
      <c r="I105" s="764"/>
      <c r="J105" s="764"/>
      <c r="K105" s="764"/>
      <c r="L105" s="764"/>
    </row>
    <row r="106" spans="1:12" ht="24" customHeight="1">
      <c r="A106" s="15" t="s">
        <v>350</v>
      </c>
      <c r="B106" s="571" t="s">
        <v>371</v>
      </c>
      <c r="C106" s="571"/>
      <c r="D106" s="571"/>
      <c r="E106" s="61" t="s">
        <v>349</v>
      </c>
      <c r="F106" s="17">
        <v>27</v>
      </c>
      <c r="G106" s="17">
        <v>14</v>
      </c>
      <c r="H106" s="63"/>
      <c r="I106" s="63"/>
      <c r="J106" s="63"/>
      <c r="K106" s="63"/>
      <c r="L106" s="64"/>
    </row>
    <row r="107" spans="1:12" ht="24" customHeight="1">
      <c r="A107" s="15" t="s">
        <v>372</v>
      </c>
      <c r="B107" s="571" t="s">
        <v>373</v>
      </c>
      <c r="C107" s="571"/>
      <c r="D107" s="571"/>
      <c r="E107" s="61" t="s">
        <v>209</v>
      </c>
      <c r="F107" s="17">
        <v>1</v>
      </c>
      <c r="G107" s="17">
        <v>0</v>
      </c>
      <c r="H107" s="63"/>
      <c r="I107" s="63"/>
      <c r="J107" s="63"/>
      <c r="K107" s="63"/>
      <c r="L107" s="64"/>
    </row>
    <row r="108" spans="1:12" ht="24" customHeight="1">
      <c r="A108" s="15" t="s">
        <v>374</v>
      </c>
      <c r="B108" s="571" t="s">
        <v>375</v>
      </c>
      <c r="C108" s="571"/>
      <c r="D108" s="571"/>
      <c r="E108" s="61" t="s">
        <v>349</v>
      </c>
      <c r="F108" s="17">
        <v>27</v>
      </c>
      <c r="G108" s="17">
        <v>0</v>
      </c>
      <c r="H108" s="63"/>
      <c r="I108" s="63"/>
      <c r="J108" s="63"/>
      <c r="K108" s="63"/>
      <c r="L108" s="64"/>
    </row>
    <row r="109" spans="1:12" ht="24" customHeight="1">
      <c r="A109" s="15" t="s">
        <v>376</v>
      </c>
      <c r="B109" s="571" t="s">
        <v>377</v>
      </c>
      <c r="C109" s="571"/>
      <c r="D109" s="571"/>
      <c r="E109" s="61" t="s">
        <v>349</v>
      </c>
      <c r="F109" s="17">
        <v>27</v>
      </c>
      <c r="G109" s="17">
        <v>0</v>
      </c>
      <c r="H109" s="63"/>
      <c r="I109" s="63"/>
      <c r="J109" s="63"/>
      <c r="K109" s="63"/>
      <c r="L109" s="64"/>
    </row>
    <row r="110" spans="1:12" ht="24" customHeight="1">
      <c r="A110" s="15" t="s">
        <v>378</v>
      </c>
      <c r="B110" s="571" t="s">
        <v>379</v>
      </c>
      <c r="C110" s="571"/>
      <c r="D110" s="571"/>
      <c r="E110" s="61" t="s">
        <v>380</v>
      </c>
      <c r="F110" s="17">
        <v>600</v>
      </c>
      <c r="G110" s="17">
        <v>512</v>
      </c>
      <c r="H110" s="63"/>
      <c r="I110" s="63"/>
      <c r="J110" s="63"/>
      <c r="K110" s="63"/>
      <c r="L110" s="64"/>
    </row>
    <row r="111" spans="1:12" ht="24" customHeight="1">
      <c r="A111" s="15" t="s">
        <v>381</v>
      </c>
      <c r="B111" s="571" t="s">
        <v>382</v>
      </c>
      <c r="C111" s="571"/>
      <c r="D111" s="571"/>
      <c r="E111" s="61" t="s">
        <v>383</v>
      </c>
      <c r="F111" s="17">
        <v>10</v>
      </c>
      <c r="G111" s="17">
        <v>0</v>
      </c>
      <c r="H111" s="63"/>
      <c r="I111" s="63"/>
      <c r="J111" s="63"/>
      <c r="K111" s="63"/>
      <c r="L111" s="64"/>
    </row>
    <row r="112" spans="1:12" ht="24" customHeight="1">
      <c r="A112" s="15" t="s">
        <v>378</v>
      </c>
      <c r="B112" s="571" t="s">
        <v>384</v>
      </c>
      <c r="C112" s="571"/>
      <c r="D112" s="571"/>
      <c r="E112" s="61" t="s">
        <v>385</v>
      </c>
      <c r="F112" s="17">
        <v>1</v>
      </c>
      <c r="G112" s="17">
        <v>0</v>
      </c>
      <c r="H112" s="63"/>
      <c r="I112" s="63"/>
      <c r="J112" s="63"/>
      <c r="K112" s="63"/>
      <c r="L112" s="64"/>
    </row>
    <row r="113" spans="1:13" ht="24" customHeight="1">
      <c r="A113" s="15" t="s">
        <v>386</v>
      </c>
      <c r="B113" s="571" t="s">
        <v>387</v>
      </c>
      <c r="C113" s="571"/>
      <c r="D113" s="571"/>
      <c r="E113" s="65" t="s">
        <v>388</v>
      </c>
      <c r="F113" s="17">
        <v>1</v>
      </c>
      <c r="G113" s="17">
        <v>0.5</v>
      </c>
      <c r="H113" s="63"/>
      <c r="I113" s="63"/>
      <c r="J113" s="63"/>
      <c r="K113" s="63"/>
      <c r="L113" s="64"/>
    </row>
    <row r="114" spans="1:13" ht="24" customHeight="1">
      <c r="A114" s="15" t="s">
        <v>389</v>
      </c>
      <c r="B114" s="771" t="s">
        <v>390</v>
      </c>
      <c r="C114" s="771"/>
      <c r="D114" s="771"/>
      <c r="E114" s="61" t="s">
        <v>391</v>
      </c>
      <c r="F114" s="17">
        <v>100</v>
      </c>
      <c r="G114" s="17">
        <v>0</v>
      </c>
      <c r="H114" s="63"/>
      <c r="I114" s="63"/>
      <c r="J114" s="63"/>
      <c r="K114" s="63"/>
      <c r="L114" s="64"/>
    </row>
    <row r="115" spans="1:13" ht="24" customHeight="1">
      <c r="A115" s="15" t="s">
        <v>392</v>
      </c>
      <c r="B115" s="571" t="s">
        <v>393</v>
      </c>
      <c r="C115" s="571"/>
      <c r="D115" s="571"/>
      <c r="E115" s="61" t="s">
        <v>209</v>
      </c>
      <c r="F115" s="17">
        <v>1</v>
      </c>
      <c r="G115" s="17">
        <v>0</v>
      </c>
      <c r="H115" s="63"/>
      <c r="I115" s="63"/>
      <c r="J115" s="63"/>
      <c r="K115" s="63"/>
      <c r="L115" s="64"/>
    </row>
    <row r="116" spans="1:13" ht="24" customHeight="1">
      <c r="A116" s="15" t="s">
        <v>386</v>
      </c>
      <c r="B116" s="571" t="s">
        <v>394</v>
      </c>
      <c r="C116" s="571"/>
      <c r="D116" s="571"/>
      <c r="E116" s="61" t="s">
        <v>395</v>
      </c>
      <c r="F116" s="17">
        <v>27</v>
      </c>
      <c r="G116" s="17">
        <v>10</v>
      </c>
      <c r="H116" s="63"/>
      <c r="I116" s="63"/>
      <c r="J116" s="63"/>
      <c r="K116" s="63"/>
      <c r="L116" s="64"/>
    </row>
    <row r="117" spans="1:13" ht="24" customHeight="1">
      <c r="A117" s="15" t="s">
        <v>386</v>
      </c>
      <c r="B117" s="571" t="s">
        <v>396</v>
      </c>
      <c r="C117" s="571"/>
      <c r="D117" s="571"/>
      <c r="E117" s="61" t="s">
        <v>397</v>
      </c>
      <c r="F117" s="17">
        <v>1</v>
      </c>
      <c r="G117" s="17">
        <v>0.125</v>
      </c>
      <c r="H117" s="63"/>
      <c r="I117" s="63"/>
      <c r="J117" s="63"/>
      <c r="K117" s="63"/>
      <c r="L117" s="64"/>
    </row>
    <row r="118" spans="1:13" ht="24" customHeight="1">
      <c r="A118" s="15" t="s">
        <v>398</v>
      </c>
      <c r="B118" s="571" t="s">
        <v>399</v>
      </c>
      <c r="C118" s="571"/>
      <c r="D118" s="571"/>
      <c r="E118" s="61" t="s">
        <v>349</v>
      </c>
      <c r="F118" s="17">
        <v>27</v>
      </c>
      <c r="G118" s="17">
        <v>0</v>
      </c>
      <c r="H118" s="63"/>
      <c r="I118" s="63"/>
      <c r="J118" s="63"/>
      <c r="K118" s="63"/>
      <c r="L118" s="64"/>
    </row>
    <row r="119" spans="1:13" ht="24" customHeight="1">
      <c r="A119" s="15" t="s">
        <v>400</v>
      </c>
      <c r="B119" s="571" t="s">
        <v>401</v>
      </c>
      <c r="C119" s="571"/>
      <c r="D119" s="571"/>
      <c r="E119" s="61" t="s">
        <v>402</v>
      </c>
      <c r="F119" s="17">
        <v>1</v>
      </c>
      <c r="G119" s="17">
        <v>0</v>
      </c>
      <c r="H119" s="63"/>
      <c r="I119" s="63"/>
      <c r="J119" s="63"/>
      <c r="K119" s="63"/>
      <c r="L119" s="64"/>
    </row>
    <row r="120" spans="1:13" ht="25.5" customHeight="1">
      <c r="A120" s="770" t="s">
        <v>403</v>
      </c>
      <c r="B120" s="770"/>
      <c r="C120" s="770"/>
      <c r="D120" s="770"/>
      <c r="E120" s="770"/>
      <c r="F120" s="770"/>
      <c r="G120" s="770"/>
      <c r="H120" s="770"/>
      <c r="I120" s="770"/>
      <c r="J120" s="770"/>
      <c r="K120" s="770"/>
      <c r="L120" s="770"/>
      <c r="M120" s="66"/>
    </row>
    <row r="132" spans="1:1" ht="29.25" customHeight="1">
      <c r="A132" s="67"/>
    </row>
  </sheetData>
  <protectedRanges>
    <protectedRange sqref="C23:C26 C31:C32 C43:C44" name="Rango1_1_1_1_1_1_1"/>
    <protectedRange sqref="C17:C18" name="Rango1_1_1_1_1_1_1_1"/>
    <protectedRange sqref="C19:C22" name="Rango1_1_1_1_1_1_1_2"/>
    <protectedRange sqref="D71 D73 D75 D77 D79 D81 D87 D83 D85 D89 D91" name="Rango1_1_1_1_2_1_1_7"/>
    <protectedRange sqref="A57:A58" name="Rango1_2_2_18_1_1"/>
    <protectedRange sqref="E57 E59 E61 E63 E65 E67 E69 E71 E73 E75 E77 E79 E81 E87 E83 E85 E89 E91" name="Rango2_1_1_1_3_1_1_3"/>
    <protectedRange sqref="A59:A60" name="Rango1_2_2_18_1_1_4"/>
    <protectedRange sqref="A61:A66" name="Rango1_2_2_18_1_1_6"/>
    <protectedRange sqref="A67:A68" name="Rango1_2_2_18_1_3_1"/>
    <protectedRange sqref="A69:A70" name="Rango1_2_2_18_1_1_2_2_5"/>
    <protectedRange sqref="A71:A72" name="Rango1_2_2_18_1_1_2_2_6"/>
    <protectedRange sqref="A73" name="Rango1_2_1_1_5_1_2_2"/>
    <protectedRange sqref="A83" name="Rango1_2_1_1_4_1_2_2"/>
    <protectedRange sqref="C33:C34" name="Rango1_1_1_1_1_1_1_2_1"/>
    <protectedRange sqref="C35:C40" name="Rango1_1_1_1_1_1_1_3"/>
  </protectedRanges>
  <mergeCells count="332">
    <mergeCell ref="L43:L44"/>
    <mergeCell ref="A87:A88"/>
    <mergeCell ref="C87:C88"/>
    <mergeCell ref="H87:H88"/>
    <mergeCell ref="I87:I88"/>
    <mergeCell ref="J87:J88"/>
    <mergeCell ref="K87:K88"/>
    <mergeCell ref="L87:L88"/>
    <mergeCell ref="L49:L50"/>
    <mergeCell ref="A51:A52"/>
    <mergeCell ref="C51:C52"/>
    <mergeCell ref="H51:H52"/>
    <mergeCell ref="I51:I52"/>
    <mergeCell ref="J51:J52"/>
    <mergeCell ref="K51:K52"/>
    <mergeCell ref="L51:L52"/>
    <mergeCell ref="A49:A50"/>
    <mergeCell ref="C49:C50"/>
    <mergeCell ref="H49:H50"/>
    <mergeCell ref="I49:I50"/>
    <mergeCell ref="J49:J50"/>
    <mergeCell ref="K49:K50"/>
    <mergeCell ref="L53:L54"/>
    <mergeCell ref="A55:A56"/>
    <mergeCell ref="I39:I40"/>
    <mergeCell ref="J39:J40"/>
    <mergeCell ref="K39:K40"/>
    <mergeCell ref="L39:L40"/>
    <mergeCell ref="L45:L46"/>
    <mergeCell ref="A47:A48"/>
    <mergeCell ref="C47:C48"/>
    <mergeCell ref="H47:H48"/>
    <mergeCell ref="I47:I48"/>
    <mergeCell ref="J47:J48"/>
    <mergeCell ref="K47:K48"/>
    <mergeCell ref="L47:L48"/>
    <mergeCell ref="A45:A46"/>
    <mergeCell ref="C45:C46"/>
    <mergeCell ref="H45:H46"/>
    <mergeCell ref="I45:I46"/>
    <mergeCell ref="J45:J46"/>
    <mergeCell ref="K45:K46"/>
    <mergeCell ref="A43:A44"/>
    <mergeCell ref="C43:C44"/>
    <mergeCell ref="H43:H44"/>
    <mergeCell ref="I43:I44"/>
    <mergeCell ref="J43:J44"/>
    <mergeCell ref="K43:K44"/>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J14:L14"/>
    <mergeCell ref="J15:J16"/>
    <mergeCell ref="K15:K16"/>
    <mergeCell ref="L15:L16"/>
    <mergeCell ref="A17:A18"/>
    <mergeCell ref="C17:C18"/>
    <mergeCell ref="H17:H18"/>
    <mergeCell ref="I17:I18"/>
    <mergeCell ref="J17:J18"/>
    <mergeCell ref="K17:K18"/>
    <mergeCell ref="L19:L20"/>
    <mergeCell ref="A21:A22"/>
    <mergeCell ref="C21:C22"/>
    <mergeCell ref="H21:H22"/>
    <mergeCell ref="I21:I22"/>
    <mergeCell ref="J21:J22"/>
    <mergeCell ref="K21:K22"/>
    <mergeCell ref="L21:L22"/>
    <mergeCell ref="A19:A20"/>
    <mergeCell ref="C19:C20"/>
    <mergeCell ref="H19:H20"/>
    <mergeCell ref="I19:I20"/>
    <mergeCell ref="J19:J20"/>
    <mergeCell ref="K19:K20"/>
    <mergeCell ref="L23:L24"/>
    <mergeCell ref="A27:A28"/>
    <mergeCell ref="C27:C28"/>
    <mergeCell ref="H27:H28"/>
    <mergeCell ref="I27:I28"/>
    <mergeCell ref="J27:J28"/>
    <mergeCell ref="K27:K28"/>
    <mergeCell ref="L27:L28"/>
    <mergeCell ref="A23:A24"/>
    <mergeCell ref="C23:C24"/>
    <mergeCell ref="H23:H24"/>
    <mergeCell ref="I23:I24"/>
    <mergeCell ref="J23:J24"/>
    <mergeCell ref="K23:K24"/>
    <mergeCell ref="A25:A26"/>
    <mergeCell ref="C25:C26"/>
    <mergeCell ref="H25:H26"/>
    <mergeCell ref="I25:I26"/>
    <mergeCell ref="J25:J26"/>
    <mergeCell ref="K25:K26"/>
    <mergeCell ref="L25:L26"/>
    <mergeCell ref="L31:L32"/>
    <mergeCell ref="A33:A34"/>
    <mergeCell ref="C33:C34"/>
    <mergeCell ref="H33:H34"/>
    <mergeCell ref="I33:I34"/>
    <mergeCell ref="J33:J34"/>
    <mergeCell ref="K33:K34"/>
    <mergeCell ref="L33:L34"/>
    <mergeCell ref="A31:A32"/>
    <mergeCell ref="C31:C32"/>
    <mergeCell ref="H31:H32"/>
    <mergeCell ref="I31:I32"/>
    <mergeCell ref="J31:J32"/>
    <mergeCell ref="K31:K32"/>
    <mergeCell ref="L35:L36"/>
    <mergeCell ref="A41:A42"/>
    <mergeCell ref="C41:C42"/>
    <mergeCell ref="H41:H42"/>
    <mergeCell ref="I41:I42"/>
    <mergeCell ref="J41:J42"/>
    <mergeCell ref="K41:K42"/>
    <mergeCell ref="L41:L42"/>
    <mergeCell ref="A35:A36"/>
    <mergeCell ref="C35:C36"/>
    <mergeCell ref="H35:H36"/>
    <mergeCell ref="I35:I36"/>
    <mergeCell ref="J35:J36"/>
    <mergeCell ref="K35:K36"/>
    <mergeCell ref="A37:A38"/>
    <mergeCell ref="C37:C38"/>
    <mergeCell ref="H37:H38"/>
    <mergeCell ref="I37:I38"/>
    <mergeCell ref="J37:J38"/>
    <mergeCell ref="K37:K38"/>
    <mergeCell ref="L37:L38"/>
    <mergeCell ref="A39:A40"/>
    <mergeCell ref="C39:C40"/>
    <mergeCell ref="H39:H40"/>
    <mergeCell ref="C55:C56"/>
    <mergeCell ref="H55:H56"/>
    <mergeCell ref="I55:I56"/>
    <mergeCell ref="J55:J56"/>
    <mergeCell ref="K55:K56"/>
    <mergeCell ref="L55:L56"/>
    <mergeCell ref="A53:A54"/>
    <mergeCell ref="C53:C54"/>
    <mergeCell ref="H53:H54"/>
    <mergeCell ref="I53:I54"/>
    <mergeCell ref="J53:J54"/>
    <mergeCell ref="K53:K54"/>
    <mergeCell ref="L57:L58"/>
    <mergeCell ref="A59:A60"/>
    <mergeCell ref="C59:C60"/>
    <mergeCell ref="H59:H60"/>
    <mergeCell ref="I59:I60"/>
    <mergeCell ref="J59:J60"/>
    <mergeCell ref="K59:K60"/>
    <mergeCell ref="L59:L60"/>
    <mergeCell ref="A57:A58"/>
    <mergeCell ref="C57:C58"/>
    <mergeCell ref="H57:H58"/>
    <mergeCell ref="I57:I58"/>
    <mergeCell ref="J57:J58"/>
    <mergeCell ref="K57:K58"/>
    <mergeCell ref="L61:L62"/>
    <mergeCell ref="A63:A64"/>
    <mergeCell ref="C63:C64"/>
    <mergeCell ref="H63:H64"/>
    <mergeCell ref="I63:I64"/>
    <mergeCell ref="J63:J64"/>
    <mergeCell ref="K63:K64"/>
    <mergeCell ref="L63:L64"/>
    <mergeCell ref="A61:A62"/>
    <mergeCell ref="C61:C62"/>
    <mergeCell ref="H61:H62"/>
    <mergeCell ref="I61:I62"/>
    <mergeCell ref="J61:J62"/>
    <mergeCell ref="K61:K62"/>
    <mergeCell ref="L65:L66"/>
    <mergeCell ref="A67:A68"/>
    <mergeCell ref="C67:C68"/>
    <mergeCell ref="H67:H68"/>
    <mergeCell ref="I67:I68"/>
    <mergeCell ref="J67:J68"/>
    <mergeCell ref="K67:K68"/>
    <mergeCell ref="L67:L68"/>
    <mergeCell ref="A65:A66"/>
    <mergeCell ref="C65:C66"/>
    <mergeCell ref="H65:H66"/>
    <mergeCell ref="I65:I66"/>
    <mergeCell ref="J65:J66"/>
    <mergeCell ref="K65:K66"/>
    <mergeCell ref="L69:L70"/>
    <mergeCell ref="A71:A72"/>
    <mergeCell ref="C71:C72"/>
    <mergeCell ref="H71:H72"/>
    <mergeCell ref="I71:I72"/>
    <mergeCell ref="J71:J72"/>
    <mergeCell ref="K71:K72"/>
    <mergeCell ref="L71:L72"/>
    <mergeCell ref="A69:A70"/>
    <mergeCell ref="C69:C70"/>
    <mergeCell ref="H69:H70"/>
    <mergeCell ref="I69:I70"/>
    <mergeCell ref="J69:J70"/>
    <mergeCell ref="K69:K70"/>
    <mergeCell ref="L73:L74"/>
    <mergeCell ref="A75:A76"/>
    <mergeCell ref="C75:C76"/>
    <mergeCell ref="H75:H76"/>
    <mergeCell ref="I75:I76"/>
    <mergeCell ref="J75:J76"/>
    <mergeCell ref="K75:K76"/>
    <mergeCell ref="L75:L76"/>
    <mergeCell ref="A73:A74"/>
    <mergeCell ref="C73:C74"/>
    <mergeCell ref="H73:H74"/>
    <mergeCell ref="I73:I74"/>
    <mergeCell ref="J73:J74"/>
    <mergeCell ref="K73:K74"/>
    <mergeCell ref="L77:L78"/>
    <mergeCell ref="A79:A80"/>
    <mergeCell ref="C79:C80"/>
    <mergeCell ref="H79:H80"/>
    <mergeCell ref="I79:I80"/>
    <mergeCell ref="J79:J80"/>
    <mergeCell ref="K79:K80"/>
    <mergeCell ref="L79:L80"/>
    <mergeCell ref="A77:A78"/>
    <mergeCell ref="C77:C78"/>
    <mergeCell ref="H77:H78"/>
    <mergeCell ref="I77:I78"/>
    <mergeCell ref="J77:J78"/>
    <mergeCell ref="K77:K78"/>
    <mergeCell ref="L81:L82"/>
    <mergeCell ref="A81:A82"/>
    <mergeCell ref="C81:C82"/>
    <mergeCell ref="H81:H82"/>
    <mergeCell ref="I81:I82"/>
    <mergeCell ref="J81:J82"/>
    <mergeCell ref="K81:K82"/>
    <mergeCell ref="L83:L84"/>
    <mergeCell ref="A85:A86"/>
    <mergeCell ref="C85:C86"/>
    <mergeCell ref="H85:H86"/>
    <mergeCell ref="I85:I86"/>
    <mergeCell ref="J85:J86"/>
    <mergeCell ref="K85:K86"/>
    <mergeCell ref="L85:L86"/>
    <mergeCell ref="A83:A84"/>
    <mergeCell ref="C83:C84"/>
    <mergeCell ref="H83:H84"/>
    <mergeCell ref="I83:I84"/>
    <mergeCell ref="J83:J84"/>
    <mergeCell ref="K83:K84"/>
    <mergeCell ref="B95:D95"/>
    <mergeCell ref="H95:L95"/>
    <mergeCell ref="B96:D96"/>
    <mergeCell ref="H96:L98"/>
    <mergeCell ref="B97:D97"/>
    <mergeCell ref="B98:D98"/>
    <mergeCell ref="L89:L90"/>
    <mergeCell ref="A91:A92"/>
    <mergeCell ref="C91:C92"/>
    <mergeCell ref="H91:H92"/>
    <mergeCell ref="I91:I92"/>
    <mergeCell ref="J91:J92"/>
    <mergeCell ref="K91:K92"/>
    <mergeCell ref="L91:L92"/>
    <mergeCell ref="A89:A90"/>
    <mergeCell ref="C89:C90"/>
    <mergeCell ref="H89:H90"/>
    <mergeCell ref="I89:I90"/>
    <mergeCell ref="J89:J90"/>
    <mergeCell ref="K89:K90"/>
    <mergeCell ref="B117:D117"/>
    <mergeCell ref="B118:D118"/>
    <mergeCell ref="B119:D119"/>
    <mergeCell ref="A120:L120"/>
    <mergeCell ref="B109:D109"/>
    <mergeCell ref="B110:D110"/>
    <mergeCell ref="B111:D111"/>
    <mergeCell ref="B112:D112"/>
    <mergeCell ref="B113:D113"/>
    <mergeCell ref="B114:D114"/>
    <mergeCell ref="A29:A30"/>
    <mergeCell ref="C29:C30"/>
    <mergeCell ref="H29:H30"/>
    <mergeCell ref="I29:I30"/>
    <mergeCell ref="J29:J30"/>
    <mergeCell ref="K29:K30"/>
    <mergeCell ref="L29:L30"/>
    <mergeCell ref="B115:D115"/>
    <mergeCell ref="B116:D116"/>
    <mergeCell ref="B104:D104"/>
    <mergeCell ref="H104:L105"/>
    <mergeCell ref="B105:D105"/>
    <mergeCell ref="B106:D106"/>
    <mergeCell ref="B107:D107"/>
    <mergeCell ref="B108:D108"/>
    <mergeCell ref="B99:D99"/>
    <mergeCell ref="H99:L100"/>
    <mergeCell ref="B100:D100"/>
    <mergeCell ref="B101:D101"/>
    <mergeCell ref="H101:L103"/>
    <mergeCell ref="B102:D102"/>
    <mergeCell ref="B103:D103"/>
    <mergeCell ref="A93:A94"/>
    <mergeCell ref="C93:C94"/>
  </mergeCells>
  <conditionalFormatting sqref="A17">
    <cfRule type="duplicateValues" dxfId="0" priority="1"/>
  </conditionalFormatting>
  <dataValidations count="2">
    <dataValidation type="decimal" operator="greaterThanOrEqual" allowBlank="1" showInputMessage="1" showErrorMessage="1" sqref="E65 E57 E59 E61 E63 E67 E69 E71 E73 E75 E77 E79 E81 E83 E85 E89 E91 E87">
      <formula1>0</formula1>
    </dataValidation>
    <dataValidation operator="greaterThanOrEqual" allowBlank="1" showInputMessage="1" showErrorMessage="1" sqref="A17 A73 A83"/>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838200</xdr:colOff>
                <xdr:row>0</xdr:row>
                <xdr:rowOff>0</xdr:rowOff>
              </from>
              <to>
                <xdr:col>0</xdr:col>
                <xdr:colOff>3667125</xdr:colOff>
                <xdr:row>3</xdr:row>
                <xdr:rowOff>180975</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workbookViewId="0"/>
  </sheetViews>
  <sheetFormatPr baseColWidth="10" defaultColWidth="11.42578125" defaultRowHeight="12.75"/>
  <cols>
    <col min="1" max="1" width="11.5703125" style="18" customWidth="1"/>
    <col min="2" max="2" width="14.42578125" style="18" customWidth="1"/>
    <col min="3" max="3" width="16.42578125" style="41" customWidth="1"/>
    <col min="4" max="4" width="65.28515625" style="41" customWidth="1"/>
    <col min="5" max="5" width="16.28515625" style="18" customWidth="1"/>
    <col min="6" max="6" width="11.42578125" style="18"/>
    <col min="7" max="7" width="13.42578125" style="18" bestFit="1" customWidth="1"/>
    <col min="8" max="8" width="11.42578125" style="18"/>
    <col min="9" max="9" width="12.42578125" style="18" bestFit="1" customWidth="1"/>
    <col min="10" max="16384" width="11.42578125" style="18"/>
  </cols>
  <sheetData>
    <row r="2" spans="1:6" ht="23.25" customHeight="1">
      <c r="A2" s="744" t="s">
        <v>404</v>
      </c>
      <c r="B2" s="744"/>
      <c r="C2" s="744"/>
      <c r="D2" s="744"/>
      <c r="E2" s="744"/>
    </row>
    <row r="3" spans="1:6" ht="25.5">
      <c r="A3" s="19" t="s">
        <v>260</v>
      </c>
      <c r="B3" s="19" t="s">
        <v>261</v>
      </c>
      <c r="C3" s="19" t="s">
        <v>262</v>
      </c>
      <c r="D3" s="19" t="s">
        <v>13</v>
      </c>
      <c r="E3" s="20" t="s">
        <v>14</v>
      </c>
    </row>
    <row r="4" spans="1:6" ht="34.5" customHeight="1">
      <c r="A4" s="25"/>
      <c r="B4" s="29"/>
      <c r="C4" s="26"/>
      <c r="D4" s="26"/>
      <c r="E4" s="175"/>
      <c r="F4" s="201"/>
    </row>
    <row r="5" spans="1:6" ht="34.5" customHeight="1">
      <c r="A5" s="25"/>
      <c r="B5" s="29"/>
      <c r="C5" s="26"/>
      <c r="D5" s="26"/>
      <c r="E5" s="175"/>
      <c r="F5" s="202"/>
    </row>
    <row r="6" spans="1:6" ht="34.5" customHeight="1">
      <c r="A6" s="25"/>
      <c r="B6" s="29"/>
      <c r="C6" s="26"/>
      <c r="D6" s="26"/>
      <c r="E6" s="175"/>
      <c r="F6" s="201"/>
    </row>
    <row r="7" spans="1:6" ht="34.5" customHeight="1">
      <c r="A7" s="25"/>
      <c r="B7" s="29"/>
      <c r="C7" s="26"/>
      <c r="D7" s="26"/>
      <c r="E7" s="175"/>
      <c r="F7" s="201"/>
    </row>
    <row r="8" spans="1:6" ht="34.5" customHeight="1">
      <c r="A8" s="25"/>
      <c r="B8" s="29"/>
      <c r="C8" s="26"/>
      <c r="D8" s="26"/>
      <c r="E8" s="175"/>
      <c r="F8" s="201"/>
    </row>
    <row r="9" spans="1:6" ht="34.5" customHeight="1">
      <c r="A9" s="25"/>
      <c r="B9" s="29"/>
      <c r="C9" s="26"/>
      <c r="D9" s="26"/>
      <c r="E9" s="175"/>
      <c r="F9" s="201"/>
    </row>
    <row r="10" spans="1:6" ht="34.5" customHeight="1">
      <c r="A10" s="25"/>
      <c r="B10" s="29"/>
      <c r="C10" s="26"/>
      <c r="D10" s="26"/>
      <c r="E10" s="175"/>
      <c r="F10" s="201"/>
    </row>
    <row r="11" spans="1:6" ht="34.5" customHeight="1">
      <c r="A11" s="25"/>
      <c r="B11" s="29"/>
      <c r="C11" s="26"/>
      <c r="D11" s="26"/>
      <c r="E11" s="175"/>
      <c r="F11" s="201"/>
    </row>
    <row r="12" spans="1:6" ht="34.5" customHeight="1">
      <c r="A12" s="25"/>
      <c r="B12" s="29"/>
      <c r="C12" s="26"/>
      <c r="D12" s="26"/>
      <c r="E12" s="175"/>
      <c r="F12" s="201"/>
    </row>
    <row r="13" spans="1:6" ht="34.5" customHeight="1">
      <c r="A13" s="25"/>
      <c r="B13" s="29"/>
      <c r="C13" s="26"/>
      <c r="D13" s="26"/>
      <c r="E13" s="175"/>
      <c r="F13" s="201"/>
    </row>
    <row r="14" spans="1:6" ht="34.5" customHeight="1">
      <c r="A14" s="25"/>
      <c r="B14" s="29"/>
      <c r="C14" s="26"/>
      <c r="D14" s="26"/>
      <c r="E14" s="175"/>
      <c r="F14" s="201"/>
    </row>
    <row r="15" spans="1:6" ht="34.5" customHeight="1">
      <c r="A15" s="25"/>
      <c r="B15" s="29"/>
      <c r="C15" s="26"/>
      <c r="D15" s="26"/>
      <c r="E15" s="175"/>
      <c r="F15" s="201"/>
    </row>
    <row r="16" spans="1:6" ht="34.5" customHeight="1">
      <c r="A16" s="25"/>
      <c r="B16" s="29"/>
      <c r="C16" s="26"/>
      <c r="D16" s="26"/>
      <c r="E16" s="175"/>
      <c r="F16" s="201"/>
    </row>
    <row r="17" spans="1:9" ht="34.5" customHeight="1">
      <c r="A17" s="25"/>
      <c r="B17" s="204"/>
      <c r="C17" s="26"/>
      <c r="D17" s="26"/>
      <c r="E17" s="175"/>
      <c r="F17" s="201"/>
    </row>
    <row r="18" spans="1:9" ht="34.5" customHeight="1">
      <c r="A18" s="25"/>
      <c r="B18" s="204"/>
      <c r="C18" s="26"/>
      <c r="D18" s="26"/>
      <c r="E18" s="175"/>
      <c r="F18" s="201"/>
    </row>
    <row r="19" spans="1:9" ht="34.5" customHeight="1">
      <c r="A19" s="25"/>
      <c r="B19" s="204"/>
      <c r="C19" s="26"/>
      <c r="D19" s="26"/>
      <c r="E19" s="175"/>
      <c r="F19" s="201"/>
    </row>
    <row r="20" spans="1:9" ht="34.5" customHeight="1">
      <c r="A20" s="132"/>
      <c r="B20" s="198"/>
      <c r="C20" s="205"/>
      <c r="D20" s="26"/>
      <c r="E20" s="175"/>
      <c r="F20" s="201"/>
    </row>
    <row r="21" spans="1:9" ht="34.5" customHeight="1">
      <c r="A21" s="132"/>
      <c r="B21" s="198"/>
      <c r="C21" s="26"/>
      <c r="D21" s="26"/>
      <c r="E21" s="175"/>
      <c r="F21" s="201"/>
    </row>
    <row r="22" spans="1:9" ht="22.5" customHeight="1">
      <c r="A22" s="743"/>
      <c r="B22" s="743"/>
      <c r="C22" s="743"/>
      <c r="D22" s="743"/>
      <c r="E22" s="30"/>
      <c r="G22" s="154"/>
      <c r="I22" s="154"/>
    </row>
    <row r="23" spans="1:9" ht="27" customHeight="1">
      <c r="A23" s="744"/>
      <c r="B23" s="744"/>
      <c r="C23" s="744"/>
      <c r="D23" s="744"/>
      <c r="E23" s="744"/>
    </row>
    <row r="24" spans="1:9">
      <c r="A24" s="19"/>
      <c r="B24" s="19"/>
      <c r="C24" s="75"/>
      <c r="D24" s="75"/>
      <c r="E24" s="20"/>
    </row>
    <row r="25" spans="1:9" ht="52.5" customHeight="1">
      <c r="A25" s="25"/>
      <c r="B25" s="29"/>
      <c r="C25" s="26"/>
      <c r="D25" s="26"/>
      <c r="E25" s="153"/>
    </row>
    <row r="26" spans="1:9" ht="52.5" customHeight="1">
      <c r="A26" s="25"/>
      <c r="B26" s="29"/>
      <c r="C26" s="26"/>
      <c r="D26" s="26"/>
      <c r="E26" s="153"/>
    </row>
    <row r="27" spans="1:9" ht="52.5" customHeight="1">
      <c r="A27" s="25"/>
      <c r="B27" s="29"/>
      <c r="C27" s="26"/>
      <c r="D27" s="26"/>
      <c r="E27" s="153"/>
    </row>
    <row r="28" spans="1:9" ht="52.5" customHeight="1">
      <c r="A28" s="25"/>
      <c r="B28" s="29"/>
      <c r="C28" s="26"/>
      <c r="D28" s="26"/>
      <c r="E28" s="153"/>
    </row>
    <row r="29" spans="1:9" ht="25.5" customHeight="1">
      <c r="A29" s="743" t="s">
        <v>405</v>
      </c>
      <c r="B29" s="743"/>
      <c r="C29" s="743"/>
      <c r="D29" s="743"/>
      <c r="E29" s="79">
        <f>SUM(E25:E28)</f>
        <v>0</v>
      </c>
      <c r="G29" s="154"/>
      <c r="I29" s="154"/>
    </row>
    <row r="30" spans="1:9" ht="36" customHeight="1">
      <c r="A30" s="744" t="s">
        <v>406</v>
      </c>
      <c r="B30" s="744"/>
      <c r="C30" s="744"/>
      <c r="D30" s="744"/>
      <c r="E30" s="744"/>
    </row>
    <row r="31" spans="1:9" ht="46.5" customHeight="1">
      <c r="A31" s="25"/>
      <c r="B31" s="29"/>
      <c r="C31" s="26"/>
      <c r="D31" s="26"/>
      <c r="E31" s="153"/>
      <c r="F31" s="201"/>
    </row>
    <row r="32" spans="1:9" ht="46.5" customHeight="1">
      <c r="A32" s="25"/>
      <c r="B32" s="29"/>
      <c r="C32" s="26"/>
      <c r="D32" s="26"/>
      <c r="E32" s="153"/>
      <c r="F32" s="201"/>
    </row>
    <row r="33" spans="1:6" ht="46.5" customHeight="1">
      <c r="A33" s="25"/>
      <c r="B33" s="29"/>
      <c r="C33" s="26"/>
      <c r="D33" s="26"/>
      <c r="E33" s="153"/>
      <c r="F33" s="201"/>
    </row>
    <row r="34" spans="1:6" ht="46.5" customHeight="1">
      <c r="A34" s="9"/>
      <c r="B34" s="32"/>
      <c r="C34" s="76"/>
      <c r="D34" s="77"/>
      <c r="E34" s="78"/>
      <c r="F34" s="201"/>
    </row>
    <row r="35" spans="1:6" ht="46.5" customHeight="1">
      <c r="A35" s="9"/>
      <c r="B35" s="32"/>
      <c r="C35" s="76"/>
      <c r="D35" s="77"/>
      <c r="E35" s="78"/>
      <c r="F35" s="201"/>
    </row>
    <row r="36" spans="1:6" ht="46.5" customHeight="1">
      <c r="A36" s="9"/>
      <c r="B36" s="32"/>
      <c r="C36" s="76"/>
      <c r="D36" s="77"/>
      <c r="E36" s="78"/>
      <c r="F36" s="201"/>
    </row>
    <row r="37" spans="1:6" ht="46.5" customHeight="1">
      <c r="A37" s="9"/>
      <c r="B37" s="32"/>
      <c r="C37" s="76"/>
      <c r="D37" s="77"/>
      <c r="E37" s="78"/>
      <c r="F37" s="201"/>
    </row>
    <row r="38" spans="1:6" ht="20.25" customHeight="1">
      <c r="A38" s="743" t="s">
        <v>407</v>
      </c>
      <c r="B38" s="743"/>
      <c r="C38" s="743"/>
      <c r="D38" s="743"/>
      <c r="E38" s="30">
        <f>SUM(E31:E37)</f>
        <v>0</v>
      </c>
    </row>
    <row r="39" spans="1:6" ht="23.25" customHeight="1">
      <c r="A39" s="744" t="s">
        <v>276</v>
      </c>
      <c r="B39" s="744"/>
      <c r="C39" s="744"/>
      <c r="D39" s="744"/>
      <c r="E39" s="744"/>
    </row>
    <row r="40" spans="1:6" ht="25.5">
      <c r="A40" s="19" t="s">
        <v>260</v>
      </c>
      <c r="B40" s="19" t="s">
        <v>261</v>
      </c>
      <c r="C40" s="19" t="s">
        <v>262</v>
      </c>
      <c r="D40" s="19" t="s">
        <v>13</v>
      </c>
      <c r="E40" s="20" t="s">
        <v>14</v>
      </c>
    </row>
    <row r="41" spans="1:6" ht="36.75" customHeight="1">
      <c r="A41" s="25"/>
      <c r="B41" s="29"/>
      <c r="C41" s="26"/>
      <c r="D41" s="27"/>
      <c r="E41" s="80"/>
    </row>
    <row r="42" spans="1:6" ht="49.5" customHeight="1">
      <c r="A42" s="25"/>
      <c r="B42" s="29"/>
      <c r="C42" s="173"/>
      <c r="D42" s="27"/>
      <c r="E42" s="80"/>
    </row>
    <row r="43" spans="1:6" ht="15" customHeight="1">
      <c r="A43" s="745" t="s">
        <v>408</v>
      </c>
      <c r="B43" s="746"/>
      <c r="C43" s="746"/>
      <c r="D43" s="747"/>
      <c r="E43" s="80">
        <f>SUM(E41:E42)</f>
        <v>0</v>
      </c>
    </row>
    <row r="44" spans="1:6" ht="22.5" customHeight="1">
      <c r="A44" s="851" t="s">
        <v>409</v>
      </c>
      <c r="B44" s="852"/>
      <c r="C44" s="852"/>
      <c r="D44" s="853"/>
      <c r="E44" s="81">
        <f>+E22+E29+E38+E43</f>
        <v>0</v>
      </c>
    </row>
    <row r="46" spans="1:6">
      <c r="E46" s="42"/>
      <c r="F46" s="42"/>
    </row>
    <row r="48" spans="1:6">
      <c r="E48" s="42"/>
    </row>
  </sheetData>
  <mergeCells count="9">
    <mergeCell ref="A39:E39"/>
    <mergeCell ref="A43:D43"/>
    <mergeCell ref="A44:D44"/>
    <mergeCell ref="A2:E2"/>
    <mergeCell ref="A22:D22"/>
    <mergeCell ref="A23:E23"/>
    <mergeCell ref="A29:D29"/>
    <mergeCell ref="A30:E30"/>
    <mergeCell ref="A38:D38"/>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598"/>
  <sheetViews>
    <sheetView zoomScale="89" zoomScaleNormal="89" workbookViewId="0">
      <selection activeCell="B6" sqref="B6"/>
    </sheetView>
  </sheetViews>
  <sheetFormatPr baseColWidth="10" defaultColWidth="11.42578125" defaultRowHeight="15"/>
  <cols>
    <col min="1" max="1" width="2.42578125" style="216" customWidth="1"/>
    <col min="2" max="2" width="36.28515625" style="305" customWidth="1"/>
    <col min="3" max="3" width="15.85546875" style="215" customWidth="1"/>
    <col min="4" max="4" width="9.7109375" style="215" customWidth="1"/>
    <col min="5" max="5" width="12.42578125" style="306" customWidth="1"/>
    <col min="6" max="6" width="19.28515625" style="215" customWidth="1"/>
    <col min="7" max="7" width="19.5703125" style="215" bestFit="1" customWidth="1"/>
    <col min="8" max="8" width="17.7109375" style="307" customWidth="1"/>
    <col min="9" max="9" width="16.7109375" style="215" customWidth="1"/>
    <col min="10" max="10" width="9.85546875" style="215" customWidth="1"/>
    <col min="11" max="11" width="14.28515625" style="215" customWidth="1"/>
    <col min="12" max="12" width="10.85546875" style="215" customWidth="1"/>
    <col min="13" max="13" width="12" style="215" customWidth="1"/>
    <col min="14" max="14" width="16.140625" style="215" customWidth="1"/>
    <col min="15" max="15" width="10.140625" style="215" customWidth="1"/>
    <col min="16" max="16" width="4" style="215" customWidth="1"/>
    <col min="17" max="17" width="16.140625" style="308" customWidth="1"/>
    <col min="18" max="18" width="22.85546875" style="210" customWidth="1"/>
    <col min="19" max="19" width="20.5703125" style="211" customWidth="1"/>
    <col min="20" max="20" width="22.85546875" style="212" customWidth="1"/>
    <col min="21" max="21" width="22.7109375" style="213" customWidth="1"/>
    <col min="22" max="22" width="25.85546875" style="214" customWidth="1"/>
    <col min="23" max="23" width="24.7109375" style="213" customWidth="1"/>
    <col min="24" max="24" width="18.28515625" style="213" customWidth="1"/>
    <col min="25" max="25" width="20.42578125" style="213" customWidth="1"/>
    <col min="26" max="26" width="25" style="213" customWidth="1"/>
    <col min="27" max="27" width="28.5703125" style="213" customWidth="1"/>
    <col min="28" max="28" width="18.85546875" style="213" customWidth="1"/>
    <col min="29" max="29" width="18.140625" style="213" customWidth="1"/>
    <col min="30" max="30" width="38.28515625" style="213" customWidth="1"/>
    <col min="31" max="31" width="19.28515625" style="213" bestFit="1" customWidth="1"/>
    <col min="32" max="62" width="11.42578125" style="213"/>
    <col min="63" max="72" width="11.42578125" style="215"/>
    <col min="73" max="16384" width="11.42578125" style="216"/>
  </cols>
  <sheetData>
    <row r="1" spans="1:72" ht="20.25">
      <c r="A1" s="209"/>
      <c r="B1" s="854"/>
      <c r="C1" s="857" t="s">
        <v>279</v>
      </c>
      <c r="D1" s="858"/>
      <c r="E1" s="858"/>
      <c r="F1" s="858"/>
      <c r="G1" s="858"/>
      <c r="H1" s="858"/>
      <c r="I1" s="859"/>
      <c r="J1" s="863" t="s">
        <v>1</v>
      </c>
      <c r="K1" s="864"/>
      <c r="L1" s="864"/>
      <c r="M1" s="864"/>
      <c r="N1" s="864"/>
      <c r="O1" s="865"/>
      <c r="P1" s="866"/>
      <c r="Q1" s="867"/>
    </row>
    <row r="2" spans="1:72" s="221" customFormat="1" ht="20.25">
      <c r="A2" s="217"/>
      <c r="B2" s="855"/>
      <c r="C2" s="860"/>
      <c r="D2" s="861"/>
      <c r="E2" s="861"/>
      <c r="F2" s="861"/>
      <c r="G2" s="861"/>
      <c r="H2" s="861"/>
      <c r="I2" s="862"/>
      <c r="J2" s="863" t="s">
        <v>2</v>
      </c>
      <c r="K2" s="864"/>
      <c r="L2" s="864"/>
      <c r="M2" s="864"/>
      <c r="N2" s="864"/>
      <c r="O2" s="865"/>
      <c r="P2" s="868"/>
      <c r="Q2" s="869"/>
      <c r="R2" s="210"/>
      <c r="S2" s="211"/>
      <c r="T2" s="212"/>
      <c r="U2" s="218"/>
      <c r="V2" s="219"/>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20"/>
      <c r="BL2" s="220"/>
      <c r="BM2" s="220"/>
      <c r="BN2" s="220"/>
      <c r="BO2" s="220"/>
      <c r="BP2" s="220"/>
      <c r="BQ2" s="220"/>
      <c r="BR2" s="220"/>
      <c r="BS2" s="220"/>
      <c r="BT2" s="220"/>
    </row>
    <row r="3" spans="1:72" s="221" customFormat="1" ht="20.25">
      <c r="A3" s="217"/>
      <c r="B3" s="855"/>
      <c r="C3" s="857" t="s">
        <v>280</v>
      </c>
      <c r="D3" s="858"/>
      <c r="E3" s="858"/>
      <c r="F3" s="858"/>
      <c r="G3" s="858"/>
      <c r="H3" s="858"/>
      <c r="I3" s="859"/>
      <c r="J3" s="863" t="s">
        <v>4</v>
      </c>
      <c r="K3" s="864"/>
      <c r="L3" s="864"/>
      <c r="M3" s="864"/>
      <c r="N3" s="864"/>
      <c r="O3" s="865"/>
      <c r="P3" s="868"/>
      <c r="Q3" s="869"/>
      <c r="R3" s="210"/>
      <c r="S3" s="211"/>
      <c r="T3" s="212"/>
      <c r="U3" s="218"/>
      <c r="V3" s="219"/>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20"/>
      <c r="BL3" s="220"/>
      <c r="BM3" s="220"/>
      <c r="BN3" s="220"/>
      <c r="BO3" s="220"/>
      <c r="BP3" s="220"/>
      <c r="BQ3" s="220"/>
      <c r="BR3" s="220"/>
      <c r="BS3" s="220"/>
      <c r="BT3" s="220"/>
    </row>
    <row r="4" spans="1:72" s="221" customFormat="1" ht="20.25">
      <c r="A4" s="222"/>
      <c r="B4" s="856"/>
      <c r="C4" s="860"/>
      <c r="D4" s="861"/>
      <c r="E4" s="861"/>
      <c r="F4" s="861"/>
      <c r="G4" s="861"/>
      <c r="H4" s="861"/>
      <c r="I4" s="862"/>
      <c r="J4" s="863" t="s">
        <v>5</v>
      </c>
      <c r="K4" s="864"/>
      <c r="L4" s="864"/>
      <c r="M4" s="864"/>
      <c r="N4" s="864"/>
      <c r="O4" s="865"/>
      <c r="P4" s="870"/>
      <c r="Q4" s="871"/>
      <c r="R4" s="210"/>
      <c r="S4" s="211"/>
      <c r="T4" s="212"/>
      <c r="U4" s="218"/>
      <c r="V4" s="219"/>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20"/>
      <c r="BL4" s="220"/>
      <c r="BM4" s="220"/>
      <c r="BN4" s="220"/>
      <c r="BO4" s="220"/>
      <c r="BP4" s="220"/>
      <c r="BQ4" s="220"/>
      <c r="BR4" s="220"/>
      <c r="BS4" s="220"/>
      <c r="BT4" s="220"/>
    </row>
    <row r="5" spans="1:72" s="221" customFormat="1">
      <c r="A5" s="223"/>
      <c r="B5" s="872" t="s">
        <v>430</v>
      </c>
      <c r="C5" s="873"/>
      <c r="D5" s="873"/>
      <c r="E5" s="873"/>
      <c r="F5" s="873"/>
      <c r="G5" s="873"/>
      <c r="H5" s="873"/>
      <c r="I5" s="873"/>
      <c r="J5" s="873"/>
      <c r="K5" s="873"/>
      <c r="L5" s="873"/>
      <c r="M5" s="873"/>
      <c r="N5" s="873"/>
      <c r="O5" s="873"/>
      <c r="P5" s="873"/>
      <c r="Q5" s="874"/>
      <c r="R5" s="210"/>
      <c r="S5" s="211"/>
      <c r="T5" s="212"/>
      <c r="U5" s="218"/>
      <c r="V5" s="219"/>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20"/>
      <c r="BL5" s="220"/>
      <c r="BM5" s="220"/>
      <c r="BN5" s="220"/>
      <c r="BO5" s="220"/>
      <c r="BP5" s="220"/>
      <c r="BQ5" s="220"/>
      <c r="BR5" s="220"/>
      <c r="BS5" s="220"/>
      <c r="BT5" s="220"/>
    </row>
    <row r="6" spans="1:72" s="221" customFormat="1">
      <c r="B6" s="227" t="s">
        <v>631</v>
      </c>
      <c r="C6" s="228"/>
      <c r="D6" s="228" t="s">
        <v>630</v>
      </c>
      <c r="E6" s="229"/>
      <c r="F6" s="228"/>
      <c r="G6" s="224"/>
      <c r="H6" s="225"/>
      <c r="I6" s="225"/>
      <c r="J6" s="225"/>
      <c r="K6" s="225"/>
      <c r="L6" s="225"/>
      <c r="M6" s="225"/>
      <c r="N6" s="225"/>
      <c r="O6" s="225"/>
      <c r="P6" s="225"/>
      <c r="Q6" s="226"/>
      <c r="R6" s="210"/>
      <c r="S6" s="211"/>
      <c r="T6" s="212"/>
      <c r="U6" s="218"/>
      <c r="V6" s="219"/>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20"/>
      <c r="BL6" s="220"/>
      <c r="BM6" s="220"/>
      <c r="BN6" s="220"/>
      <c r="BO6" s="220"/>
      <c r="BP6" s="220"/>
      <c r="BQ6" s="220"/>
      <c r="BR6" s="220"/>
      <c r="BS6" s="220"/>
      <c r="BT6" s="220"/>
    </row>
    <row r="7" spans="1:72" s="221" customFormat="1">
      <c r="B7" s="875" t="s">
        <v>431</v>
      </c>
      <c r="C7" s="875"/>
      <c r="D7" s="875"/>
      <c r="E7" s="875"/>
      <c r="F7" s="875"/>
      <c r="G7" s="875"/>
      <c r="H7" s="875"/>
      <c r="I7" s="875"/>
      <c r="J7" s="875"/>
      <c r="K7" s="875"/>
      <c r="L7" s="875"/>
      <c r="M7" s="875"/>
      <c r="N7" s="875"/>
      <c r="O7" s="875"/>
      <c r="P7" s="875"/>
      <c r="Q7" s="875"/>
      <c r="R7" s="231"/>
      <c r="S7" s="232"/>
      <c r="T7" s="212"/>
      <c r="U7" s="218"/>
      <c r="V7" s="219"/>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20"/>
      <c r="BL7" s="220"/>
      <c r="BM7" s="220"/>
      <c r="BN7" s="220"/>
      <c r="BO7" s="220"/>
      <c r="BP7" s="220"/>
      <c r="BQ7" s="220"/>
      <c r="BR7" s="220"/>
      <c r="BS7" s="220"/>
      <c r="BT7" s="220"/>
    </row>
    <row r="8" spans="1:72" s="221" customFormat="1" ht="22.5" customHeight="1">
      <c r="B8" s="876" t="s">
        <v>432</v>
      </c>
      <c r="C8" s="876"/>
      <c r="D8" s="876"/>
      <c r="E8" s="876"/>
      <c r="F8" s="876"/>
      <c r="G8" s="876"/>
      <c r="H8" s="876"/>
      <c r="I8" s="877" t="s">
        <v>433</v>
      </c>
      <c r="J8" s="878"/>
      <c r="K8" s="878"/>
      <c r="L8" s="879" t="s">
        <v>434</v>
      </c>
      <c r="M8" s="879"/>
      <c r="N8" s="879"/>
      <c r="O8" s="879"/>
      <c r="P8" s="879"/>
      <c r="Q8" s="879"/>
      <c r="R8" s="234"/>
      <c r="S8" s="235"/>
      <c r="T8" s="212"/>
      <c r="U8" s="218"/>
      <c r="V8" s="219"/>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20"/>
      <c r="BL8" s="220"/>
      <c r="BM8" s="220"/>
      <c r="BN8" s="220"/>
      <c r="BO8" s="220"/>
      <c r="BP8" s="220"/>
      <c r="BQ8" s="220"/>
      <c r="BR8" s="220"/>
      <c r="BS8" s="220"/>
      <c r="BT8" s="220"/>
    </row>
    <row r="9" spans="1:72" s="221" customFormat="1" ht="23.25" customHeight="1">
      <c r="B9" s="875" t="s">
        <v>435</v>
      </c>
      <c r="C9" s="875"/>
      <c r="D9" s="875"/>
      <c r="E9" s="875"/>
      <c r="F9" s="875"/>
      <c r="G9" s="875"/>
      <c r="H9" s="875"/>
      <c r="I9" s="878"/>
      <c r="J9" s="878"/>
      <c r="K9" s="878"/>
      <c r="L9" s="880" t="s">
        <v>16</v>
      </c>
      <c r="M9" s="881"/>
      <c r="N9" s="881"/>
      <c r="O9" s="881"/>
      <c r="P9" s="881"/>
      <c r="Q9" s="882"/>
      <c r="R9" s="236"/>
      <c r="S9" s="237"/>
      <c r="T9" s="212"/>
      <c r="U9" s="218"/>
      <c r="V9" s="219"/>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20"/>
      <c r="BL9" s="220"/>
      <c r="BM9" s="220"/>
      <c r="BN9" s="220"/>
      <c r="BO9" s="220"/>
      <c r="BP9" s="220"/>
      <c r="BQ9" s="220"/>
      <c r="BR9" s="220"/>
      <c r="BS9" s="220"/>
      <c r="BT9" s="220"/>
    </row>
    <row r="10" spans="1:72" s="221" customFormat="1" ht="36.75" customHeight="1">
      <c r="B10" s="875" t="s">
        <v>436</v>
      </c>
      <c r="C10" s="875"/>
      <c r="D10" s="875"/>
      <c r="E10" s="875"/>
      <c r="F10" s="875"/>
      <c r="G10" s="875"/>
      <c r="H10" s="875"/>
      <c r="I10" s="878"/>
      <c r="J10" s="878"/>
      <c r="K10" s="878"/>
      <c r="L10" s="883"/>
      <c r="M10" s="884"/>
      <c r="N10" s="884"/>
      <c r="O10" s="884"/>
      <c r="P10" s="884"/>
      <c r="Q10" s="885"/>
      <c r="R10" s="236"/>
      <c r="S10" s="237"/>
      <c r="T10" s="212"/>
      <c r="U10" s="218"/>
      <c r="V10" s="219"/>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20"/>
      <c r="BL10" s="220"/>
      <c r="BM10" s="220"/>
      <c r="BN10" s="220"/>
      <c r="BO10" s="220"/>
      <c r="BP10" s="220"/>
      <c r="BQ10" s="220"/>
      <c r="BR10" s="220"/>
      <c r="BS10" s="220"/>
      <c r="BT10" s="220"/>
    </row>
    <row r="11" spans="1:72" s="221" customFormat="1" ht="24" customHeight="1">
      <c r="B11" s="876" t="s">
        <v>437</v>
      </c>
      <c r="C11" s="876"/>
      <c r="D11" s="876"/>
      <c r="E11" s="876"/>
      <c r="F11" s="876"/>
      <c r="G11" s="876"/>
      <c r="H11" s="876"/>
      <c r="I11" s="878"/>
      <c r="J11" s="878"/>
      <c r="K11" s="878"/>
      <c r="L11" s="883"/>
      <c r="M11" s="884"/>
      <c r="N11" s="884"/>
      <c r="O11" s="884"/>
      <c r="P11" s="884"/>
      <c r="Q11" s="885"/>
      <c r="R11" s="236"/>
      <c r="S11" s="237"/>
      <c r="T11" s="212"/>
      <c r="U11" s="218"/>
      <c r="V11" s="219"/>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20"/>
      <c r="BL11" s="220"/>
      <c r="BM11" s="220"/>
      <c r="BN11" s="220"/>
      <c r="BO11" s="220"/>
      <c r="BP11" s="220"/>
      <c r="BQ11" s="220"/>
      <c r="BR11" s="220"/>
      <c r="BS11" s="220"/>
      <c r="BT11" s="220"/>
    </row>
    <row r="12" spans="1:72" s="221" customFormat="1" ht="21" customHeight="1">
      <c r="B12" s="886" t="s">
        <v>438</v>
      </c>
      <c r="C12" s="886"/>
      <c r="D12" s="886"/>
      <c r="E12" s="886"/>
      <c r="F12" s="886"/>
      <c r="G12" s="886"/>
      <c r="H12" s="886"/>
      <c r="I12" s="886"/>
      <c r="J12" s="886"/>
      <c r="K12" s="886"/>
      <c r="L12" s="883"/>
      <c r="M12" s="884"/>
      <c r="N12" s="884"/>
      <c r="O12" s="884"/>
      <c r="P12" s="884"/>
      <c r="Q12" s="885"/>
      <c r="R12" s="236"/>
      <c r="S12" s="239"/>
      <c r="T12" s="212"/>
      <c r="U12" s="218"/>
      <c r="V12" s="219"/>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20"/>
      <c r="BL12" s="220"/>
      <c r="BM12" s="220"/>
      <c r="BN12" s="220"/>
      <c r="BO12" s="220"/>
      <c r="BP12" s="220"/>
      <c r="BQ12" s="220"/>
      <c r="BR12" s="220"/>
      <c r="BS12" s="220"/>
      <c r="BT12" s="220"/>
    </row>
    <row r="13" spans="1:72" s="221" customFormat="1" ht="11.25" customHeight="1">
      <c r="B13" s="886"/>
      <c r="C13" s="886"/>
      <c r="D13" s="886"/>
      <c r="E13" s="886"/>
      <c r="F13" s="886"/>
      <c r="G13" s="886"/>
      <c r="H13" s="886"/>
      <c r="I13" s="886"/>
      <c r="J13" s="886"/>
      <c r="K13" s="886"/>
      <c r="L13" s="883"/>
      <c r="M13" s="884"/>
      <c r="N13" s="884"/>
      <c r="O13" s="884"/>
      <c r="P13" s="884"/>
      <c r="Q13" s="885"/>
      <c r="R13" s="236"/>
      <c r="S13" s="239"/>
      <c r="T13" s="212"/>
      <c r="U13" s="218"/>
      <c r="V13" s="219"/>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20"/>
      <c r="BL13" s="220"/>
      <c r="BM13" s="220"/>
      <c r="BN13" s="220"/>
      <c r="BO13" s="220"/>
      <c r="BP13" s="220"/>
      <c r="BQ13" s="220"/>
      <c r="BR13" s="220"/>
      <c r="BS13" s="220"/>
      <c r="BT13" s="220"/>
    </row>
    <row r="14" spans="1:72" s="221" customFormat="1" ht="6.75" customHeight="1" thickBot="1">
      <c r="A14" s="240"/>
      <c r="B14" s="887"/>
      <c r="C14" s="887"/>
      <c r="D14" s="887"/>
      <c r="E14" s="887"/>
      <c r="F14" s="887"/>
      <c r="G14" s="887"/>
      <c r="H14" s="887"/>
      <c r="I14" s="887"/>
      <c r="J14" s="887"/>
      <c r="K14" s="887"/>
      <c r="L14" s="883"/>
      <c r="M14" s="884"/>
      <c r="N14" s="884"/>
      <c r="O14" s="884"/>
      <c r="P14" s="884"/>
      <c r="Q14" s="885"/>
      <c r="R14" s="236"/>
      <c r="S14" s="239"/>
      <c r="T14" s="212"/>
      <c r="U14" s="218"/>
      <c r="V14" s="219"/>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20"/>
      <c r="BL14" s="220"/>
      <c r="BM14" s="220"/>
      <c r="BN14" s="220"/>
      <c r="BO14" s="220"/>
      <c r="BP14" s="220"/>
      <c r="BQ14" s="220"/>
      <c r="BR14" s="220"/>
      <c r="BS14" s="220"/>
      <c r="BT14" s="220"/>
    </row>
    <row r="15" spans="1:72" s="246" customFormat="1" ht="12" customHeight="1">
      <c r="A15" s="241"/>
      <c r="B15" s="899" t="s">
        <v>19</v>
      </c>
      <c r="C15" s="901" t="s">
        <v>439</v>
      </c>
      <c r="D15" s="888" t="s">
        <v>21</v>
      </c>
      <c r="E15" s="902" t="s">
        <v>22</v>
      </c>
      <c r="F15" s="904" t="s">
        <v>440</v>
      </c>
      <c r="G15" s="902" t="s">
        <v>24</v>
      </c>
      <c r="H15" s="902"/>
      <c r="I15" s="902"/>
      <c r="J15" s="902"/>
      <c r="K15" s="902"/>
      <c r="L15" s="902"/>
      <c r="M15" s="888" t="s">
        <v>25</v>
      </c>
      <c r="N15" s="888"/>
      <c r="O15" s="889" t="s">
        <v>26</v>
      </c>
      <c r="P15" s="889"/>
      <c r="Q15" s="890"/>
      <c r="R15" s="210"/>
      <c r="S15" s="211"/>
      <c r="T15" s="242"/>
      <c r="U15" s="243"/>
      <c r="V15" s="244"/>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5"/>
      <c r="BL15" s="245"/>
      <c r="BM15" s="245"/>
      <c r="BN15" s="245"/>
      <c r="BO15" s="245"/>
      <c r="BP15" s="245"/>
      <c r="BQ15" s="245"/>
      <c r="BR15" s="245"/>
      <c r="BS15" s="245"/>
      <c r="BT15" s="245"/>
    </row>
    <row r="16" spans="1:72" s="246" customFormat="1" ht="21.75" customHeight="1">
      <c r="A16" s="247"/>
      <c r="B16" s="900"/>
      <c r="C16" s="875"/>
      <c r="D16" s="875"/>
      <c r="E16" s="903"/>
      <c r="F16" s="905"/>
      <c r="G16" s="903"/>
      <c r="H16" s="903"/>
      <c r="I16" s="903"/>
      <c r="J16" s="903"/>
      <c r="K16" s="903"/>
      <c r="L16" s="903"/>
      <c r="M16" s="875"/>
      <c r="N16" s="875"/>
      <c r="O16" s="875" t="s">
        <v>27</v>
      </c>
      <c r="P16" s="875" t="s">
        <v>28</v>
      </c>
      <c r="Q16" s="891" t="s">
        <v>29</v>
      </c>
      <c r="R16" s="236"/>
      <c r="S16" s="239"/>
      <c r="T16" s="242"/>
      <c r="U16" s="243"/>
      <c r="V16" s="244"/>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5"/>
      <c r="BL16" s="245"/>
      <c r="BM16" s="245"/>
      <c r="BN16" s="245"/>
      <c r="BO16" s="245"/>
      <c r="BP16" s="245"/>
      <c r="BQ16" s="245"/>
      <c r="BR16" s="245"/>
      <c r="BS16" s="245"/>
      <c r="BT16" s="245"/>
    </row>
    <row r="17" spans="1:72" s="258" customFormat="1" ht="21.75" customHeight="1">
      <c r="A17" s="250"/>
      <c r="B17" s="900"/>
      <c r="C17" s="875"/>
      <c r="D17" s="875"/>
      <c r="E17" s="903"/>
      <c r="F17" s="906"/>
      <c r="G17" s="251" t="s">
        <v>441</v>
      </c>
      <c r="H17" s="252" t="s">
        <v>31</v>
      </c>
      <c r="I17" s="251" t="s">
        <v>442</v>
      </c>
      <c r="J17" s="251" t="s">
        <v>443</v>
      </c>
      <c r="K17" s="253" t="s">
        <v>444</v>
      </c>
      <c r="L17" s="254" t="s">
        <v>445</v>
      </c>
      <c r="M17" s="233" t="s">
        <v>33</v>
      </c>
      <c r="N17" s="230" t="s">
        <v>34</v>
      </c>
      <c r="O17" s="875"/>
      <c r="P17" s="875"/>
      <c r="Q17" s="891"/>
      <c r="R17" s="236"/>
      <c r="S17" s="239"/>
      <c r="T17" s="242"/>
      <c r="U17" s="255"/>
      <c r="V17" s="256"/>
      <c r="W17" s="255"/>
      <c r="X17" s="255"/>
      <c r="Y17" s="255"/>
      <c r="Z17" s="255"/>
      <c r="AA17" s="257"/>
      <c r="AB17" s="255"/>
      <c r="AC17" s="255"/>
      <c r="AD17" s="255"/>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5"/>
      <c r="BL17" s="245"/>
      <c r="BM17" s="245"/>
      <c r="BN17" s="245"/>
      <c r="BO17" s="245"/>
      <c r="BP17" s="245"/>
      <c r="BQ17" s="245"/>
      <c r="BR17" s="245"/>
      <c r="BS17" s="245"/>
      <c r="BT17" s="245"/>
    </row>
    <row r="18" spans="1:72" s="221" customFormat="1" ht="23.25" customHeight="1">
      <c r="A18" s="259"/>
      <c r="B18" s="892" t="s">
        <v>446</v>
      </c>
      <c r="C18" s="233" t="s">
        <v>36</v>
      </c>
      <c r="D18" s="894" t="s">
        <v>447</v>
      </c>
      <c r="E18" s="261">
        <v>1</v>
      </c>
      <c r="F18" s="262">
        <f>G18+H18+I18+J18+K18</f>
        <v>111430000</v>
      </c>
      <c r="G18" s="545">
        <v>111430000</v>
      </c>
      <c r="H18" s="263">
        <v>0</v>
      </c>
      <c r="I18" s="263">
        <v>0</v>
      </c>
      <c r="J18" s="263">
        <v>0</v>
      </c>
      <c r="K18" s="263">
        <v>0</v>
      </c>
      <c r="L18" s="263">
        <v>0</v>
      </c>
      <c r="M18" s="895">
        <v>44927</v>
      </c>
      <c r="N18" s="897">
        <v>45291</v>
      </c>
      <c r="O18" s="264"/>
      <c r="P18" s="265"/>
      <c r="Q18" s="266"/>
      <c r="R18" s="236">
        <f>F19/F18</f>
        <v>0</v>
      </c>
      <c r="S18" s="239"/>
      <c r="T18" s="212"/>
      <c r="U18" s="218"/>
      <c r="V18" s="219"/>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20"/>
      <c r="BL18" s="220"/>
      <c r="BM18" s="220"/>
      <c r="BN18" s="220"/>
      <c r="BO18" s="220"/>
      <c r="BP18" s="220"/>
      <c r="BQ18" s="220"/>
      <c r="BR18" s="220"/>
      <c r="BS18" s="220"/>
      <c r="BT18" s="220"/>
    </row>
    <row r="19" spans="1:72" s="221" customFormat="1" ht="21" customHeight="1">
      <c r="A19" s="267"/>
      <c r="B19" s="893"/>
      <c r="C19" s="233" t="s">
        <v>38</v>
      </c>
      <c r="D19" s="894"/>
      <c r="E19" s="268">
        <v>0</v>
      </c>
      <c r="F19" s="262">
        <f>G19+H19+I19+J19+K19</f>
        <v>0</v>
      </c>
      <c r="G19" s="546">
        <v>0</v>
      </c>
      <c r="H19" s="263">
        <v>0</v>
      </c>
      <c r="I19" s="263">
        <v>0</v>
      </c>
      <c r="J19" s="263">
        <v>0</v>
      </c>
      <c r="K19" s="263">
        <v>0</v>
      </c>
      <c r="L19" s="263">
        <v>0</v>
      </c>
      <c r="M19" s="896"/>
      <c r="N19" s="898"/>
      <c r="O19" s="264"/>
      <c r="P19" s="265"/>
      <c r="Q19" s="266"/>
      <c r="R19" s="236"/>
      <c r="S19" s="239"/>
      <c r="T19" s="212"/>
      <c r="U19" s="218"/>
      <c r="V19" s="219"/>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20"/>
      <c r="BL19" s="220"/>
      <c r="BM19" s="220"/>
      <c r="BN19" s="220"/>
      <c r="BO19" s="220"/>
      <c r="BP19" s="220"/>
      <c r="BQ19" s="220"/>
      <c r="BR19" s="220"/>
      <c r="BS19" s="220"/>
      <c r="BT19" s="220"/>
    </row>
    <row r="20" spans="1:72" s="221" customFormat="1" ht="30" customHeight="1">
      <c r="A20" s="269"/>
      <c r="B20" s="892" t="s">
        <v>448</v>
      </c>
      <c r="C20" s="233" t="s">
        <v>36</v>
      </c>
      <c r="D20" s="894" t="s">
        <v>449</v>
      </c>
      <c r="E20" s="268"/>
      <c r="F20" s="262">
        <f>G20+H20+I20+J20+K20</f>
        <v>69780000</v>
      </c>
      <c r="G20" s="545">
        <v>69780000</v>
      </c>
      <c r="H20" s="263">
        <v>0</v>
      </c>
      <c r="I20" s="263">
        <v>0</v>
      </c>
      <c r="J20" s="263">
        <v>0</v>
      </c>
      <c r="K20" s="263">
        <v>0</v>
      </c>
      <c r="L20" s="263">
        <v>0</v>
      </c>
      <c r="M20" s="895">
        <v>44927</v>
      </c>
      <c r="N20" s="897">
        <v>45291</v>
      </c>
      <c r="O20" s="264"/>
      <c r="P20" s="265"/>
      <c r="Q20" s="266"/>
      <c r="R20" s="236">
        <f>F21/F20</f>
        <v>0</v>
      </c>
      <c r="S20" s="239"/>
      <c r="T20" s="212"/>
      <c r="U20" s="218"/>
      <c r="V20" s="219"/>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20"/>
      <c r="BL20" s="220"/>
      <c r="BM20" s="220"/>
      <c r="BN20" s="220"/>
      <c r="BO20" s="220"/>
      <c r="BP20" s="220"/>
      <c r="BQ20" s="220"/>
      <c r="BR20" s="220"/>
      <c r="BS20" s="220"/>
      <c r="BT20" s="220"/>
    </row>
    <row r="21" spans="1:72" s="221" customFormat="1" ht="30" customHeight="1">
      <c r="A21" s="270"/>
      <c r="B21" s="893"/>
      <c r="C21" s="233"/>
      <c r="D21" s="894"/>
      <c r="E21" s="268">
        <v>3</v>
      </c>
      <c r="F21" s="262">
        <f>G21+H21+I21+J21+K21</f>
        <v>0</v>
      </c>
      <c r="G21" s="546">
        <v>0</v>
      </c>
      <c r="H21" s="263">
        <v>0</v>
      </c>
      <c r="I21" s="263">
        <v>0</v>
      </c>
      <c r="J21" s="263">
        <v>0</v>
      </c>
      <c r="K21" s="263">
        <v>0</v>
      </c>
      <c r="L21" s="263">
        <v>0</v>
      </c>
      <c r="M21" s="896"/>
      <c r="N21" s="898"/>
      <c r="O21" s="264"/>
      <c r="P21" s="265"/>
      <c r="Q21" s="266"/>
      <c r="R21" s="236"/>
      <c r="S21" s="239"/>
      <c r="T21" s="212"/>
      <c r="U21" s="218"/>
      <c r="V21" s="219"/>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20"/>
      <c r="BL21" s="220"/>
      <c r="BM21" s="220"/>
      <c r="BN21" s="220"/>
      <c r="BO21" s="220"/>
      <c r="BP21" s="220"/>
      <c r="BQ21" s="220"/>
      <c r="BR21" s="220"/>
      <c r="BS21" s="220"/>
      <c r="BT21" s="220"/>
    </row>
    <row r="22" spans="1:72" s="221" customFormat="1" ht="25.5" customHeight="1">
      <c r="A22" s="270"/>
      <c r="B22" s="892" t="s">
        <v>450</v>
      </c>
      <c r="C22" s="233" t="s">
        <v>36</v>
      </c>
      <c r="D22" s="894" t="s">
        <v>449</v>
      </c>
      <c r="E22" s="268">
        <v>12</v>
      </c>
      <c r="F22" s="262">
        <f>G22+H22+I22+J22+K22+L22</f>
        <v>69850000</v>
      </c>
      <c r="G22" s="547">
        <v>69850000</v>
      </c>
      <c r="H22" s="263">
        <v>0</v>
      </c>
      <c r="I22" s="263">
        <v>0</v>
      </c>
      <c r="J22" s="263">
        <v>0</v>
      </c>
      <c r="K22" s="263">
        <v>0</v>
      </c>
      <c r="L22" s="263">
        <v>0</v>
      </c>
      <c r="M22" s="895">
        <v>44927</v>
      </c>
      <c r="N22" s="897">
        <v>45291</v>
      </c>
      <c r="O22" s="264"/>
      <c r="P22" s="265"/>
      <c r="Q22" s="266"/>
      <c r="R22" s="236">
        <f>E231</f>
        <v>0</v>
      </c>
      <c r="S22" s="239"/>
      <c r="T22" s="212"/>
      <c r="U22" s="218"/>
      <c r="V22" s="219"/>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20"/>
      <c r="BL22" s="220"/>
      <c r="BM22" s="220"/>
      <c r="BN22" s="220"/>
      <c r="BO22" s="220"/>
      <c r="BP22" s="220"/>
      <c r="BQ22" s="220"/>
      <c r="BR22" s="220"/>
      <c r="BS22" s="220"/>
      <c r="BT22" s="220"/>
    </row>
    <row r="23" spans="1:72" s="221" customFormat="1" ht="21.75" customHeight="1">
      <c r="A23" s="269"/>
      <c r="B23" s="893"/>
      <c r="C23" s="233"/>
      <c r="D23" s="894"/>
      <c r="E23" s="268">
        <v>1</v>
      </c>
      <c r="F23" s="262">
        <f>G23+H23+I23+J23+K23+L23</f>
        <v>0</v>
      </c>
      <c r="G23" s="263">
        <v>0</v>
      </c>
      <c r="H23" s="263">
        <v>0</v>
      </c>
      <c r="I23" s="263">
        <v>0</v>
      </c>
      <c r="J23" s="263">
        <v>0</v>
      </c>
      <c r="K23" s="263">
        <v>0</v>
      </c>
      <c r="L23" s="263">
        <v>0</v>
      </c>
      <c r="M23" s="896"/>
      <c r="N23" s="898"/>
      <c r="O23" s="264"/>
      <c r="P23" s="265"/>
      <c r="Q23" s="266"/>
      <c r="R23" s="236"/>
      <c r="S23" s="239"/>
      <c r="T23" s="212"/>
      <c r="U23" s="218"/>
      <c r="V23" s="219"/>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20"/>
      <c r="BL23" s="220"/>
      <c r="BM23" s="220"/>
      <c r="BN23" s="220"/>
      <c r="BO23" s="220"/>
      <c r="BP23" s="220"/>
      <c r="BQ23" s="220"/>
      <c r="BR23" s="220"/>
      <c r="BS23" s="220"/>
      <c r="BT23" s="220"/>
    </row>
    <row r="24" spans="1:72" s="221" customFormat="1" ht="29.25" customHeight="1">
      <c r="A24" s="259"/>
      <c r="B24" s="907" t="s">
        <v>451</v>
      </c>
      <c r="C24" s="233" t="s">
        <v>36</v>
      </c>
      <c r="D24" s="894" t="s">
        <v>449</v>
      </c>
      <c r="E24" s="261">
        <v>6</v>
      </c>
      <c r="F24" s="262">
        <f>G24+H24+I24+J24+K24+L24</f>
        <v>36540000</v>
      </c>
      <c r="G24" s="547">
        <v>36540000</v>
      </c>
      <c r="H24" s="263">
        <v>0</v>
      </c>
      <c r="I24" s="263">
        <v>0</v>
      </c>
      <c r="J24" s="263">
        <v>0</v>
      </c>
      <c r="K24" s="263">
        <v>0</v>
      </c>
      <c r="L24" s="263">
        <v>0</v>
      </c>
      <c r="M24" s="895">
        <v>44927</v>
      </c>
      <c r="N24" s="897">
        <v>45291</v>
      </c>
      <c r="O24" s="264"/>
      <c r="P24" s="265"/>
      <c r="Q24" s="266"/>
      <c r="R24" s="236"/>
      <c r="S24" s="239"/>
      <c r="T24" s="212"/>
      <c r="U24" s="218"/>
      <c r="V24" s="219"/>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20"/>
      <c r="BL24" s="220"/>
      <c r="BM24" s="220"/>
      <c r="BN24" s="220"/>
      <c r="BO24" s="220"/>
      <c r="BP24" s="220"/>
      <c r="BQ24" s="220"/>
      <c r="BR24" s="220"/>
      <c r="BS24" s="220"/>
      <c r="BT24" s="220"/>
    </row>
    <row r="25" spans="1:72" s="221" customFormat="1" ht="24.75" customHeight="1">
      <c r="A25" s="267"/>
      <c r="B25" s="908"/>
      <c r="C25" s="233" t="s">
        <v>38</v>
      </c>
      <c r="D25" s="894"/>
      <c r="E25" s="261">
        <v>4</v>
      </c>
      <c r="F25" s="262">
        <f>G25+H25+I25+J25+K25+L25</f>
        <v>0</v>
      </c>
      <c r="G25" s="263">
        <v>0</v>
      </c>
      <c r="H25" s="263">
        <v>0</v>
      </c>
      <c r="I25" s="263">
        <v>0</v>
      </c>
      <c r="J25" s="263">
        <v>0</v>
      </c>
      <c r="K25" s="263">
        <v>0</v>
      </c>
      <c r="L25" s="263">
        <v>0</v>
      </c>
      <c r="M25" s="896"/>
      <c r="N25" s="898"/>
      <c r="O25" s="264"/>
      <c r="P25" s="265"/>
      <c r="Q25" s="266"/>
      <c r="R25" s="236"/>
      <c r="S25" s="239"/>
      <c r="T25" s="212"/>
      <c r="U25" s="218"/>
      <c r="V25" s="219"/>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20"/>
      <c r="BL25" s="220"/>
      <c r="BM25" s="220"/>
      <c r="BN25" s="220"/>
      <c r="BO25" s="220"/>
      <c r="BP25" s="220"/>
      <c r="BQ25" s="220"/>
      <c r="BR25" s="220"/>
      <c r="BS25" s="220"/>
      <c r="BT25" s="220"/>
    </row>
    <row r="26" spans="1:72" s="221" customFormat="1" ht="49.5" customHeight="1">
      <c r="A26" s="259"/>
      <c r="B26" s="907" t="s">
        <v>452</v>
      </c>
      <c r="C26" s="233" t="s">
        <v>36</v>
      </c>
      <c r="D26" s="894" t="s">
        <v>453</v>
      </c>
      <c r="E26" s="261">
        <v>1</v>
      </c>
      <c r="F26" s="262">
        <f>G26+H26+K26+I26+J26+L26</f>
        <v>58270000</v>
      </c>
      <c r="G26" s="548">
        <v>58270000</v>
      </c>
      <c r="H26" s="263">
        <v>0</v>
      </c>
      <c r="I26" s="263">
        <v>0</v>
      </c>
      <c r="J26" s="263">
        <v>0</v>
      </c>
      <c r="K26" s="263">
        <v>0</v>
      </c>
      <c r="L26" s="263">
        <v>0</v>
      </c>
      <c r="M26" s="895">
        <v>44927</v>
      </c>
      <c r="N26" s="897">
        <v>45291</v>
      </c>
      <c r="O26" s="264"/>
      <c r="P26" s="265"/>
      <c r="Q26" s="266"/>
      <c r="R26" s="236"/>
      <c r="S26" s="239"/>
      <c r="T26" s="212"/>
      <c r="U26" s="218"/>
      <c r="V26" s="219"/>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20"/>
      <c r="BL26" s="220"/>
      <c r="BM26" s="220"/>
      <c r="BN26" s="220"/>
      <c r="BO26" s="220"/>
      <c r="BP26" s="220"/>
      <c r="BQ26" s="220"/>
      <c r="BR26" s="220"/>
      <c r="BS26" s="220"/>
      <c r="BT26" s="220"/>
    </row>
    <row r="27" spans="1:72" s="221" customFormat="1" ht="57" customHeight="1">
      <c r="A27" s="267"/>
      <c r="B27" s="908"/>
      <c r="C27" s="233" t="s">
        <v>38</v>
      </c>
      <c r="D27" s="894"/>
      <c r="E27" s="261">
        <v>1</v>
      </c>
      <c r="F27" s="262">
        <f t="shared" ref="F27:F33" si="0">G27+H27+I27+J27+K27+L27</f>
        <v>0</v>
      </c>
      <c r="G27" s="263">
        <v>0</v>
      </c>
      <c r="H27" s="263">
        <v>0</v>
      </c>
      <c r="I27" s="263">
        <v>0</v>
      </c>
      <c r="J27" s="263">
        <v>0</v>
      </c>
      <c r="K27" s="263">
        <v>0</v>
      </c>
      <c r="L27" s="263">
        <v>0</v>
      </c>
      <c r="M27" s="896"/>
      <c r="N27" s="898"/>
      <c r="O27" s="264"/>
      <c r="P27" s="265"/>
      <c r="Q27" s="266"/>
      <c r="R27" s="236"/>
      <c r="S27" s="239"/>
      <c r="T27" s="212"/>
      <c r="U27" s="218"/>
      <c r="V27" s="219"/>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20"/>
      <c r="BL27" s="220"/>
      <c r="BM27" s="220"/>
      <c r="BN27" s="220"/>
      <c r="BO27" s="220"/>
      <c r="BP27" s="220"/>
      <c r="BQ27" s="220"/>
      <c r="BR27" s="220"/>
      <c r="BS27" s="220"/>
      <c r="BT27" s="220"/>
    </row>
    <row r="28" spans="1:72" s="221" customFormat="1" ht="51" customHeight="1">
      <c r="A28" s="259"/>
      <c r="B28" s="907" t="s">
        <v>454</v>
      </c>
      <c r="C28" s="233" t="s">
        <v>36</v>
      </c>
      <c r="D28" s="894" t="s">
        <v>455</v>
      </c>
      <c r="E28" s="271">
        <v>1</v>
      </c>
      <c r="F28" s="262">
        <f t="shared" si="0"/>
        <v>121814000</v>
      </c>
      <c r="G28" s="549">
        <v>121814000</v>
      </c>
      <c r="H28" s="263">
        <v>0</v>
      </c>
      <c r="I28" s="263">
        <v>0</v>
      </c>
      <c r="J28" s="263">
        <v>0</v>
      </c>
      <c r="K28" s="263">
        <v>0</v>
      </c>
      <c r="L28" s="263">
        <v>0</v>
      </c>
      <c r="M28" s="895">
        <v>44927</v>
      </c>
      <c r="N28" s="897">
        <v>45291</v>
      </c>
      <c r="O28" s="264"/>
      <c r="P28" s="265"/>
      <c r="Q28" s="266"/>
      <c r="R28" s="236"/>
      <c r="S28" s="239"/>
      <c r="T28" s="212"/>
      <c r="U28" s="218"/>
      <c r="V28" s="219"/>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20"/>
      <c r="BL28" s="220"/>
      <c r="BM28" s="220"/>
      <c r="BN28" s="220"/>
      <c r="BO28" s="220"/>
      <c r="BP28" s="220"/>
      <c r="BQ28" s="220"/>
      <c r="BR28" s="220"/>
      <c r="BS28" s="220"/>
      <c r="BT28" s="220"/>
    </row>
    <row r="29" spans="1:72" s="221" customFormat="1" ht="33.75" customHeight="1">
      <c r="A29" s="267"/>
      <c r="B29" s="908"/>
      <c r="C29" s="233" t="s">
        <v>38</v>
      </c>
      <c r="D29" s="894"/>
      <c r="E29" s="271">
        <v>0.5</v>
      </c>
      <c r="F29" s="262">
        <f t="shared" si="0"/>
        <v>0</v>
      </c>
      <c r="G29" s="263">
        <v>0</v>
      </c>
      <c r="H29" s="263">
        <v>0</v>
      </c>
      <c r="I29" s="263">
        <v>0</v>
      </c>
      <c r="J29" s="263">
        <v>0</v>
      </c>
      <c r="K29" s="263">
        <v>0</v>
      </c>
      <c r="L29" s="263">
        <v>0</v>
      </c>
      <c r="M29" s="896"/>
      <c r="N29" s="898"/>
      <c r="O29" s="264"/>
      <c r="P29" s="265"/>
      <c r="Q29" s="266"/>
      <c r="R29" s="236"/>
      <c r="S29" s="239"/>
      <c r="T29" s="212"/>
      <c r="U29" s="218"/>
      <c r="V29" s="219"/>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20"/>
      <c r="BL29" s="220"/>
      <c r="BM29" s="220"/>
      <c r="BN29" s="220"/>
      <c r="BO29" s="220"/>
      <c r="BP29" s="220"/>
      <c r="BQ29" s="220"/>
      <c r="BR29" s="220"/>
      <c r="BS29" s="220"/>
      <c r="BT29" s="220"/>
    </row>
    <row r="30" spans="1:72" s="221" customFormat="1" ht="39.75" customHeight="1">
      <c r="A30" s="259"/>
      <c r="B30" s="911" t="s">
        <v>456</v>
      </c>
      <c r="C30" s="233" t="s">
        <v>36</v>
      </c>
      <c r="D30" s="894" t="s">
        <v>457</v>
      </c>
      <c r="E30" s="261">
        <v>1</v>
      </c>
      <c r="F30" s="262">
        <f t="shared" si="0"/>
        <v>17530000</v>
      </c>
      <c r="G30" s="547">
        <v>17530000</v>
      </c>
      <c r="H30" s="263">
        <v>0</v>
      </c>
      <c r="I30" s="263">
        <v>0</v>
      </c>
      <c r="J30" s="263">
        <v>0</v>
      </c>
      <c r="K30" s="263">
        <v>0</v>
      </c>
      <c r="L30" s="263">
        <v>0</v>
      </c>
      <c r="M30" s="895">
        <v>44927</v>
      </c>
      <c r="N30" s="897">
        <v>45291</v>
      </c>
      <c r="O30" s="264"/>
      <c r="P30" s="265"/>
      <c r="Q30" s="266"/>
      <c r="R30" s="236"/>
      <c r="S30" s="239"/>
      <c r="T30" s="212"/>
      <c r="U30" s="218"/>
      <c r="V30" s="219"/>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20"/>
      <c r="BL30" s="220"/>
      <c r="BM30" s="220"/>
      <c r="BN30" s="220"/>
      <c r="BO30" s="220"/>
      <c r="BP30" s="220"/>
      <c r="BQ30" s="220"/>
      <c r="BR30" s="220"/>
      <c r="BS30" s="220"/>
      <c r="BT30" s="220"/>
    </row>
    <row r="31" spans="1:72" s="221" customFormat="1" ht="45" customHeight="1">
      <c r="A31" s="267"/>
      <c r="B31" s="912"/>
      <c r="C31" s="233" t="s">
        <v>38</v>
      </c>
      <c r="D31" s="894"/>
      <c r="E31" s="272">
        <v>1</v>
      </c>
      <c r="F31" s="262">
        <f t="shared" si="0"/>
        <v>0</v>
      </c>
      <c r="G31" s="263">
        <v>0</v>
      </c>
      <c r="H31" s="263">
        <v>0</v>
      </c>
      <c r="I31" s="263">
        <v>0</v>
      </c>
      <c r="J31" s="263">
        <v>0</v>
      </c>
      <c r="K31" s="263">
        <v>0</v>
      </c>
      <c r="L31" s="263">
        <v>0</v>
      </c>
      <c r="M31" s="896"/>
      <c r="N31" s="898"/>
      <c r="O31" s="264"/>
      <c r="P31" s="265"/>
      <c r="Q31" s="266"/>
      <c r="R31" s="236"/>
      <c r="S31" s="239"/>
      <c r="T31" s="212"/>
      <c r="U31" s="218"/>
      <c r="V31" s="219"/>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20"/>
      <c r="BL31" s="220"/>
      <c r="BM31" s="220"/>
      <c r="BN31" s="220"/>
      <c r="BO31" s="220"/>
      <c r="BP31" s="220"/>
      <c r="BQ31" s="220"/>
      <c r="BR31" s="220"/>
      <c r="BS31" s="220"/>
      <c r="BT31" s="220"/>
    </row>
    <row r="32" spans="1:72" s="221" customFormat="1" ht="48.75" customHeight="1">
      <c r="A32" s="259"/>
      <c r="B32" s="907" t="s">
        <v>458</v>
      </c>
      <c r="C32" s="233" t="s">
        <v>36</v>
      </c>
      <c r="D32" s="909" t="s">
        <v>453</v>
      </c>
      <c r="E32" s="261">
        <v>1</v>
      </c>
      <c r="F32" s="262">
        <f t="shared" si="0"/>
        <v>14715000</v>
      </c>
      <c r="G32" s="547">
        <v>14715000</v>
      </c>
      <c r="H32" s="263">
        <v>0</v>
      </c>
      <c r="I32" s="263">
        <v>0</v>
      </c>
      <c r="J32" s="263">
        <v>0</v>
      </c>
      <c r="K32" s="263">
        <v>0</v>
      </c>
      <c r="L32" s="263">
        <v>0</v>
      </c>
      <c r="M32" s="895">
        <v>44927</v>
      </c>
      <c r="N32" s="897">
        <v>45291</v>
      </c>
      <c r="O32" s="264"/>
      <c r="P32" s="265"/>
      <c r="Q32" s="266"/>
      <c r="R32" s="236"/>
      <c r="S32" s="239"/>
      <c r="T32" s="212"/>
      <c r="U32" s="218"/>
      <c r="V32" s="219"/>
      <c r="W32" s="218"/>
      <c r="X32" s="243"/>
      <c r="Y32" s="243"/>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20"/>
      <c r="BL32" s="220"/>
      <c r="BM32" s="220"/>
      <c r="BN32" s="220"/>
      <c r="BO32" s="220"/>
      <c r="BP32" s="220"/>
      <c r="BQ32" s="220"/>
      <c r="BR32" s="220"/>
      <c r="BS32" s="220"/>
      <c r="BT32" s="220"/>
    </row>
    <row r="33" spans="1:72" s="221" customFormat="1" ht="44.25" customHeight="1">
      <c r="A33" s="267"/>
      <c r="B33" s="908"/>
      <c r="C33" s="233" t="s">
        <v>38</v>
      </c>
      <c r="D33" s="910"/>
      <c r="E33" s="261">
        <v>1</v>
      </c>
      <c r="F33" s="262">
        <f t="shared" si="0"/>
        <v>0</v>
      </c>
      <c r="G33" s="263">
        <v>0</v>
      </c>
      <c r="H33" s="263">
        <v>0</v>
      </c>
      <c r="I33" s="263">
        <v>0</v>
      </c>
      <c r="J33" s="263">
        <v>0</v>
      </c>
      <c r="K33" s="263">
        <v>0</v>
      </c>
      <c r="L33" s="263">
        <v>0</v>
      </c>
      <c r="M33" s="896"/>
      <c r="N33" s="898"/>
      <c r="O33" s="264"/>
      <c r="P33" s="265"/>
      <c r="Q33" s="266"/>
      <c r="R33" s="236"/>
      <c r="S33" s="239"/>
      <c r="T33" s="212"/>
      <c r="U33" s="218"/>
      <c r="V33" s="219"/>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20"/>
      <c r="BL33" s="220"/>
      <c r="BM33" s="220"/>
      <c r="BN33" s="220"/>
      <c r="BO33" s="220"/>
      <c r="BP33" s="220"/>
      <c r="BQ33" s="220"/>
      <c r="BR33" s="220"/>
      <c r="BS33" s="220"/>
      <c r="BT33" s="220"/>
    </row>
    <row r="34" spans="1:72" s="221" customFormat="1" ht="42.75" customHeight="1">
      <c r="A34" s="259"/>
      <c r="B34" s="907" t="s">
        <v>459</v>
      </c>
      <c r="C34" s="233" t="s">
        <v>36</v>
      </c>
      <c r="D34" s="894" t="s">
        <v>460</v>
      </c>
      <c r="E34" s="271">
        <v>1</v>
      </c>
      <c r="F34" s="262">
        <f>+G34+H34+I34+J34+K34+L34</f>
        <v>73612000</v>
      </c>
      <c r="G34" s="550">
        <v>73612000</v>
      </c>
      <c r="H34" s="263">
        <v>0</v>
      </c>
      <c r="I34" s="263">
        <v>0</v>
      </c>
      <c r="J34" s="263">
        <v>0</v>
      </c>
      <c r="K34" s="263">
        <v>0</v>
      </c>
      <c r="L34" s="263">
        <v>0</v>
      </c>
      <c r="M34" s="895">
        <v>44927</v>
      </c>
      <c r="N34" s="897">
        <v>45291</v>
      </c>
      <c r="O34" s="264"/>
      <c r="P34" s="265"/>
      <c r="Q34" s="266"/>
      <c r="R34" s="236"/>
      <c r="S34" s="239"/>
      <c r="T34" s="212"/>
      <c r="U34" s="218"/>
      <c r="V34" s="219"/>
      <c r="W34" s="218"/>
      <c r="X34" s="243"/>
      <c r="Y34" s="273"/>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20"/>
      <c r="BL34" s="220"/>
      <c r="BM34" s="220"/>
      <c r="BN34" s="220"/>
      <c r="BO34" s="220"/>
      <c r="BP34" s="220"/>
      <c r="BQ34" s="220"/>
      <c r="BR34" s="220"/>
      <c r="BS34" s="220"/>
      <c r="BT34" s="220"/>
    </row>
    <row r="35" spans="1:72" s="221" customFormat="1" ht="36.75" customHeight="1">
      <c r="A35" s="267"/>
      <c r="B35" s="908"/>
      <c r="C35" s="233" t="s">
        <v>38</v>
      </c>
      <c r="D35" s="894"/>
      <c r="E35" s="271">
        <v>1</v>
      </c>
      <c r="F35" s="262">
        <f t="shared" ref="F35:F54" si="1">G35+H35+I35+J35+K35+L35</f>
        <v>0</v>
      </c>
      <c r="G35" s="263">
        <v>0</v>
      </c>
      <c r="H35" s="263">
        <v>0</v>
      </c>
      <c r="I35" s="263">
        <v>0</v>
      </c>
      <c r="J35" s="263">
        <v>0</v>
      </c>
      <c r="K35" s="263">
        <v>0</v>
      </c>
      <c r="L35" s="263">
        <v>0</v>
      </c>
      <c r="M35" s="896"/>
      <c r="N35" s="898"/>
      <c r="O35" s="264"/>
      <c r="P35" s="265"/>
      <c r="Q35" s="266"/>
      <c r="R35" s="236"/>
      <c r="S35" s="239"/>
      <c r="T35" s="212"/>
      <c r="U35" s="218"/>
      <c r="V35" s="219"/>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20"/>
      <c r="BL35" s="220"/>
      <c r="BM35" s="220"/>
      <c r="BN35" s="220"/>
      <c r="BO35" s="220"/>
      <c r="BP35" s="220"/>
      <c r="BQ35" s="220"/>
      <c r="BR35" s="220"/>
      <c r="BS35" s="220"/>
      <c r="BT35" s="220"/>
    </row>
    <row r="36" spans="1:72" s="221" customFormat="1" ht="47.25" customHeight="1">
      <c r="A36" s="259"/>
      <c r="B36" s="907" t="s">
        <v>461</v>
      </c>
      <c r="C36" s="233" t="s">
        <v>36</v>
      </c>
      <c r="D36" s="894" t="s">
        <v>462</v>
      </c>
      <c r="E36" s="271">
        <v>1</v>
      </c>
      <c r="F36" s="262">
        <f t="shared" si="1"/>
        <v>52250000</v>
      </c>
      <c r="G36" s="547">
        <v>52250000</v>
      </c>
      <c r="H36" s="263">
        <v>0</v>
      </c>
      <c r="I36" s="263">
        <v>0</v>
      </c>
      <c r="J36" s="263">
        <v>0</v>
      </c>
      <c r="K36" s="263">
        <v>0</v>
      </c>
      <c r="L36" s="263">
        <v>0</v>
      </c>
      <c r="M36" s="895">
        <v>44927</v>
      </c>
      <c r="N36" s="897">
        <v>45291</v>
      </c>
      <c r="O36" s="264"/>
      <c r="P36" s="265"/>
      <c r="Q36" s="266"/>
      <c r="R36" s="236"/>
      <c r="S36" s="239"/>
      <c r="T36" s="212"/>
      <c r="U36" s="218"/>
      <c r="V36" s="219"/>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20"/>
      <c r="BL36" s="220"/>
      <c r="BM36" s="220"/>
      <c r="BN36" s="220"/>
      <c r="BO36" s="220"/>
      <c r="BP36" s="220"/>
      <c r="BQ36" s="220"/>
      <c r="BR36" s="220"/>
      <c r="BS36" s="220"/>
      <c r="BT36" s="220"/>
    </row>
    <row r="37" spans="1:72" s="221" customFormat="1" ht="45" customHeight="1">
      <c r="A37" s="267"/>
      <c r="B37" s="908"/>
      <c r="C37" s="233" t="s">
        <v>38</v>
      </c>
      <c r="D37" s="894"/>
      <c r="E37" s="271">
        <v>1</v>
      </c>
      <c r="F37" s="262">
        <f t="shared" si="1"/>
        <v>0</v>
      </c>
      <c r="G37" s="263">
        <v>0</v>
      </c>
      <c r="H37" s="263">
        <v>0</v>
      </c>
      <c r="I37" s="263">
        <v>0</v>
      </c>
      <c r="J37" s="263">
        <v>0</v>
      </c>
      <c r="K37" s="263">
        <v>0</v>
      </c>
      <c r="L37" s="263">
        <v>0</v>
      </c>
      <c r="M37" s="896"/>
      <c r="N37" s="898"/>
      <c r="O37" s="264"/>
      <c r="P37" s="265"/>
      <c r="Q37" s="266"/>
      <c r="R37" s="236"/>
      <c r="S37" s="239"/>
      <c r="T37" s="212"/>
      <c r="U37" s="218"/>
      <c r="V37" s="219"/>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20"/>
      <c r="BL37" s="220"/>
      <c r="BM37" s="220"/>
      <c r="BN37" s="220"/>
      <c r="BO37" s="220"/>
      <c r="BP37" s="220"/>
      <c r="BQ37" s="220"/>
      <c r="BR37" s="220"/>
      <c r="BS37" s="220"/>
      <c r="BT37" s="220"/>
    </row>
    <row r="38" spans="1:72" s="221" customFormat="1" ht="36" customHeight="1">
      <c r="A38" s="267"/>
      <c r="B38" s="907" t="s">
        <v>463</v>
      </c>
      <c r="C38" s="233" t="s">
        <v>36</v>
      </c>
      <c r="D38" s="894" t="s">
        <v>464</v>
      </c>
      <c r="E38" s="272">
        <v>57</v>
      </c>
      <c r="F38" s="262">
        <f t="shared" si="1"/>
        <v>705200000</v>
      </c>
      <c r="G38" s="263">
        <v>524700000</v>
      </c>
      <c r="H38" s="263">
        <v>180500000</v>
      </c>
      <c r="I38" s="263">
        <v>0</v>
      </c>
      <c r="J38" s="263">
        <v>0</v>
      </c>
      <c r="K38" s="263">
        <v>0</v>
      </c>
      <c r="L38" s="263">
        <v>0</v>
      </c>
      <c r="M38" s="895">
        <v>44927</v>
      </c>
      <c r="N38" s="897">
        <v>45260</v>
      </c>
      <c r="O38" s="264"/>
      <c r="P38" s="265"/>
      <c r="Q38" s="266"/>
      <c r="R38" s="236">
        <f>F39/F38</f>
        <v>0</v>
      </c>
      <c r="S38" s="239"/>
      <c r="T38" s="212"/>
      <c r="U38" s="218"/>
      <c r="V38" s="219"/>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20"/>
      <c r="BL38" s="220"/>
      <c r="BM38" s="220"/>
      <c r="BN38" s="220"/>
      <c r="BO38" s="220"/>
      <c r="BP38" s="220"/>
      <c r="BQ38" s="220"/>
      <c r="BR38" s="220"/>
      <c r="BS38" s="220"/>
      <c r="BT38" s="220"/>
    </row>
    <row r="39" spans="1:72" s="221" customFormat="1" ht="27.75" customHeight="1">
      <c r="A39" s="267"/>
      <c r="B39" s="908"/>
      <c r="C39" s="233" t="s">
        <v>38</v>
      </c>
      <c r="D39" s="894"/>
      <c r="E39" s="272">
        <v>2</v>
      </c>
      <c r="F39" s="262">
        <f t="shared" si="1"/>
        <v>0</v>
      </c>
      <c r="G39" s="263">
        <v>0</v>
      </c>
      <c r="H39" s="263">
        <v>0</v>
      </c>
      <c r="I39" s="263">
        <v>0</v>
      </c>
      <c r="J39" s="263">
        <v>0</v>
      </c>
      <c r="K39" s="263">
        <v>0</v>
      </c>
      <c r="L39" s="263">
        <v>0</v>
      </c>
      <c r="M39" s="896"/>
      <c r="N39" s="898"/>
      <c r="O39" s="264"/>
      <c r="P39" s="265"/>
      <c r="Q39" s="266"/>
      <c r="R39" s="236">
        <f>F39/F38</f>
        <v>0</v>
      </c>
      <c r="S39" s="239"/>
      <c r="T39" s="212"/>
      <c r="U39" s="218"/>
      <c r="V39" s="219"/>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20"/>
      <c r="BL39" s="220"/>
      <c r="BM39" s="220"/>
      <c r="BN39" s="220"/>
      <c r="BO39" s="220"/>
      <c r="BP39" s="220"/>
      <c r="BQ39" s="220"/>
      <c r="BR39" s="220"/>
      <c r="BS39" s="220"/>
      <c r="BT39" s="220"/>
    </row>
    <row r="40" spans="1:72" s="221" customFormat="1" ht="29.25" customHeight="1">
      <c r="A40" s="267"/>
      <c r="B40" s="907" t="s">
        <v>465</v>
      </c>
      <c r="C40" s="233" t="s">
        <v>36</v>
      </c>
      <c r="D40" s="894" t="s">
        <v>466</v>
      </c>
      <c r="E40" s="271">
        <v>1</v>
      </c>
      <c r="F40" s="262">
        <f t="shared" si="1"/>
        <v>101185000</v>
      </c>
      <c r="G40" s="263">
        <v>33880000</v>
      </c>
      <c r="H40" s="263">
        <v>67305000</v>
      </c>
      <c r="I40" s="263">
        <v>0</v>
      </c>
      <c r="J40" s="263">
        <v>0</v>
      </c>
      <c r="K40" s="263">
        <v>0</v>
      </c>
      <c r="L40" s="263">
        <v>0</v>
      </c>
      <c r="M40" s="895">
        <v>44927</v>
      </c>
      <c r="N40" s="897">
        <v>45199</v>
      </c>
      <c r="O40" s="264"/>
      <c r="P40" s="265"/>
      <c r="Q40" s="266"/>
      <c r="R40" s="236"/>
      <c r="S40" s="239"/>
      <c r="T40" s="212"/>
      <c r="U40" s="218"/>
      <c r="V40" s="219"/>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20"/>
      <c r="BL40" s="220"/>
      <c r="BM40" s="220"/>
      <c r="BN40" s="220"/>
      <c r="BO40" s="220"/>
      <c r="BP40" s="220"/>
      <c r="BQ40" s="220"/>
      <c r="BR40" s="220"/>
      <c r="BS40" s="220"/>
      <c r="BT40" s="220"/>
    </row>
    <row r="41" spans="1:72" s="221" customFormat="1" ht="42" customHeight="1">
      <c r="A41" s="267"/>
      <c r="B41" s="908"/>
      <c r="C41" s="233" t="s">
        <v>38</v>
      </c>
      <c r="D41" s="894"/>
      <c r="E41" s="271">
        <v>0.5</v>
      </c>
      <c r="F41" s="262">
        <f t="shared" si="1"/>
        <v>0</v>
      </c>
      <c r="G41" s="263">
        <v>0</v>
      </c>
      <c r="H41" s="263">
        <v>0</v>
      </c>
      <c r="I41" s="263">
        <v>0</v>
      </c>
      <c r="J41" s="263">
        <v>0</v>
      </c>
      <c r="K41" s="263">
        <v>0</v>
      </c>
      <c r="L41" s="263">
        <v>0</v>
      </c>
      <c r="M41" s="896"/>
      <c r="N41" s="898"/>
      <c r="O41" s="264"/>
      <c r="P41" s="265"/>
      <c r="Q41" s="266"/>
      <c r="U41" s="218"/>
      <c r="V41" s="219"/>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20"/>
      <c r="BL41" s="220"/>
      <c r="BM41" s="220"/>
      <c r="BN41" s="220"/>
      <c r="BO41" s="220"/>
      <c r="BP41" s="220"/>
      <c r="BQ41" s="220"/>
      <c r="BR41" s="220"/>
      <c r="BS41" s="220"/>
      <c r="BT41" s="220"/>
    </row>
    <row r="42" spans="1:72" s="221" customFormat="1">
      <c r="A42" s="267"/>
      <c r="B42" s="907" t="s">
        <v>467</v>
      </c>
      <c r="C42" s="233" t="s">
        <v>36</v>
      </c>
      <c r="D42" s="894" t="s">
        <v>468</v>
      </c>
      <c r="E42" s="271">
        <v>1</v>
      </c>
      <c r="F42" s="262">
        <f t="shared" si="1"/>
        <v>377237000</v>
      </c>
      <c r="G42" s="263">
        <v>42987000</v>
      </c>
      <c r="H42" s="263">
        <v>334250000</v>
      </c>
      <c r="I42" s="263">
        <v>0</v>
      </c>
      <c r="J42" s="263">
        <v>0</v>
      </c>
      <c r="K42" s="263">
        <v>0</v>
      </c>
      <c r="L42" s="263">
        <v>0</v>
      </c>
      <c r="M42" s="895">
        <v>44927</v>
      </c>
      <c r="N42" s="897">
        <v>45199</v>
      </c>
      <c r="O42" s="264"/>
      <c r="P42" s="265"/>
      <c r="Q42" s="266"/>
      <c r="R42" s="236"/>
      <c r="S42" s="239"/>
      <c r="T42" s="212"/>
      <c r="U42" s="218"/>
      <c r="V42" s="219"/>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20"/>
      <c r="BL42" s="220"/>
      <c r="BM42" s="220"/>
      <c r="BN42" s="220"/>
      <c r="BO42" s="220"/>
      <c r="BP42" s="220"/>
      <c r="BQ42" s="220"/>
      <c r="BR42" s="220"/>
      <c r="BS42" s="220"/>
      <c r="BT42" s="220"/>
    </row>
    <row r="43" spans="1:72" s="221" customFormat="1" ht="30.75" customHeight="1">
      <c r="A43" s="267"/>
      <c r="B43" s="908"/>
      <c r="C43" s="233" t="s">
        <v>38</v>
      </c>
      <c r="D43" s="894"/>
      <c r="E43" s="271">
        <v>0.5</v>
      </c>
      <c r="F43" s="262">
        <f t="shared" si="1"/>
        <v>0</v>
      </c>
      <c r="G43" s="263">
        <v>0</v>
      </c>
      <c r="H43" s="263">
        <v>0</v>
      </c>
      <c r="I43" s="263">
        <v>0</v>
      </c>
      <c r="J43" s="263">
        <v>0</v>
      </c>
      <c r="K43" s="263">
        <v>0</v>
      </c>
      <c r="L43" s="263">
        <v>0</v>
      </c>
      <c r="M43" s="896"/>
      <c r="N43" s="898"/>
      <c r="O43" s="264"/>
      <c r="P43" s="265"/>
      <c r="Q43" s="266"/>
      <c r="R43" s="236">
        <f>F43/F42</f>
        <v>0</v>
      </c>
      <c r="S43" s="239"/>
      <c r="T43" s="212"/>
      <c r="U43" s="218"/>
      <c r="V43" s="219"/>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20"/>
      <c r="BL43" s="220"/>
      <c r="BM43" s="220"/>
      <c r="BN43" s="220"/>
      <c r="BO43" s="220"/>
      <c r="BP43" s="220"/>
      <c r="BQ43" s="220"/>
      <c r="BR43" s="220"/>
      <c r="BS43" s="220"/>
      <c r="BT43" s="220"/>
    </row>
    <row r="44" spans="1:72" s="221" customFormat="1" ht="22.5" customHeight="1">
      <c r="A44" s="267"/>
      <c r="B44" s="907" t="s">
        <v>469</v>
      </c>
      <c r="C44" s="233" t="s">
        <v>36</v>
      </c>
      <c r="D44" s="894" t="s">
        <v>470</v>
      </c>
      <c r="E44" s="271">
        <v>1</v>
      </c>
      <c r="F44" s="262">
        <f t="shared" si="1"/>
        <v>36540000</v>
      </c>
      <c r="G44" s="263">
        <v>36540000</v>
      </c>
      <c r="H44" s="263">
        <v>0</v>
      </c>
      <c r="I44" s="263">
        <v>0</v>
      </c>
      <c r="J44" s="263">
        <v>0</v>
      </c>
      <c r="K44" s="263">
        <v>0</v>
      </c>
      <c r="L44" s="263">
        <v>0</v>
      </c>
      <c r="M44" s="895">
        <v>44927</v>
      </c>
      <c r="N44" s="897">
        <v>45199</v>
      </c>
      <c r="O44" s="264"/>
      <c r="P44" s="265"/>
      <c r="Q44" s="266"/>
      <c r="R44" s="236"/>
      <c r="S44" s="239"/>
      <c r="T44" s="212"/>
      <c r="U44" s="218"/>
      <c r="V44" s="219"/>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20"/>
      <c r="BL44" s="220"/>
      <c r="BM44" s="220"/>
      <c r="BN44" s="220"/>
      <c r="BO44" s="220"/>
      <c r="BP44" s="220"/>
      <c r="BQ44" s="220"/>
      <c r="BR44" s="220"/>
      <c r="BS44" s="220"/>
      <c r="BT44" s="220"/>
    </row>
    <row r="45" spans="1:72" s="221" customFormat="1" ht="22.5" customHeight="1">
      <c r="A45" s="267"/>
      <c r="B45" s="908"/>
      <c r="C45" s="233" t="s">
        <v>38</v>
      </c>
      <c r="D45" s="894"/>
      <c r="E45" s="271">
        <v>1</v>
      </c>
      <c r="F45" s="262">
        <f t="shared" si="1"/>
        <v>0</v>
      </c>
      <c r="G45" s="263">
        <v>0</v>
      </c>
      <c r="H45" s="263">
        <v>0</v>
      </c>
      <c r="I45" s="263">
        <v>0</v>
      </c>
      <c r="J45" s="263">
        <v>0</v>
      </c>
      <c r="K45" s="263">
        <v>0</v>
      </c>
      <c r="L45" s="263">
        <v>0</v>
      </c>
      <c r="M45" s="896"/>
      <c r="N45" s="898"/>
      <c r="O45" s="264"/>
      <c r="P45" s="265"/>
      <c r="Q45" s="266"/>
      <c r="R45" s="236"/>
      <c r="S45" s="239"/>
      <c r="T45" s="212"/>
      <c r="U45" s="218"/>
      <c r="V45" s="219"/>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20"/>
      <c r="BL45" s="220"/>
      <c r="BM45" s="220"/>
      <c r="BN45" s="220"/>
      <c r="BO45" s="220"/>
      <c r="BP45" s="220"/>
      <c r="BQ45" s="220"/>
      <c r="BR45" s="220"/>
      <c r="BS45" s="220"/>
      <c r="BT45" s="220"/>
    </row>
    <row r="46" spans="1:72" s="221" customFormat="1" ht="22.5" customHeight="1">
      <c r="A46" s="267"/>
      <c r="B46" s="907" t="s">
        <v>471</v>
      </c>
      <c r="C46" s="233" t="s">
        <v>36</v>
      </c>
      <c r="D46" s="894" t="s">
        <v>470</v>
      </c>
      <c r="E46" s="271">
        <v>1</v>
      </c>
      <c r="F46" s="262">
        <f t="shared" si="1"/>
        <v>0</v>
      </c>
      <c r="G46" s="263">
        <v>0</v>
      </c>
      <c r="H46" s="263">
        <v>0</v>
      </c>
      <c r="I46" s="263">
        <v>0</v>
      </c>
      <c r="J46" s="263">
        <v>0</v>
      </c>
      <c r="K46" s="263">
        <v>0</v>
      </c>
      <c r="L46" s="263">
        <v>0</v>
      </c>
      <c r="M46" s="895">
        <v>44927</v>
      </c>
      <c r="N46" s="897">
        <v>45199</v>
      </c>
      <c r="O46" s="264"/>
      <c r="P46" s="265"/>
      <c r="Q46" s="266"/>
      <c r="R46" s="236"/>
      <c r="S46" s="239"/>
      <c r="T46" s="212"/>
      <c r="U46" s="218"/>
      <c r="V46" s="219"/>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20"/>
      <c r="BL46" s="220"/>
      <c r="BM46" s="220"/>
      <c r="BN46" s="220"/>
      <c r="BO46" s="220"/>
      <c r="BP46" s="220"/>
      <c r="BQ46" s="220"/>
      <c r="BR46" s="220"/>
      <c r="BS46" s="220"/>
      <c r="BT46" s="220"/>
    </row>
    <row r="47" spans="1:72" s="221" customFormat="1" ht="22.5" customHeight="1">
      <c r="A47" s="267"/>
      <c r="B47" s="908"/>
      <c r="C47" s="233" t="s">
        <v>38</v>
      </c>
      <c r="D47" s="894"/>
      <c r="E47" s="271">
        <v>0.5</v>
      </c>
      <c r="F47" s="262">
        <f t="shared" si="1"/>
        <v>0</v>
      </c>
      <c r="G47" s="263">
        <v>0</v>
      </c>
      <c r="H47" s="263">
        <v>0</v>
      </c>
      <c r="I47" s="263">
        <v>0</v>
      </c>
      <c r="J47" s="263">
        <v>0</v>
      </c>
      <c r="K47" s="263">
        <v>0</v>
      </c>
      <c r="L47" s="263">
        <v>0</v>
      </c>
      <c r="M47" s="896"/>
      <c r="N47" s="898"/>
      <c r="O47" s="264"/>
      <c r="P47" s="265"/>
      <c r="Q47" s="266"/>
      <c r="R47" s="236"/>
      <c r="S47" s="239"/>
      <c r="T47" s="212"/>
      <c r="U47" s="218"/>
      <c r="V47" s="219"/>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20"/>
      <c r="BL47" s="220"/>
      <c r="BM47" s="220"/>
      <c r="BN47" s="220"/>
      <c r="BO47" s="220"/>
      <c r="BP47" s="220"/>
      <c r="BQ47" s="220"/>
      <c r="BR47" s="220"/>
      <c r="BS47" s="220"/>
      <c r="BT47" s="220"/>
    </row>
    <row r="48" spans="1:72" s="221" customFormat="1" ht="22.5" customHeight="1">
      <c r="A48" s="267"/>
      <c r="B48" s="907" t="s">
        <v>472</v>
      </c>
      <c r="C48" s="233" t="s">
        <v>36</v>
      </c>
      <c r="D48" s="894" t="s">
        <v>470</v>
      </c>
      <c r="E48" s="271">
        <v>1</v>
      </c>
      <c r="F48" s="262">
        <f t="shared" si="1"/>
        <v>0</v>
      </c>
      <c r="G48" s="263">
        <v>0</v>
      </c>
      <c r="H48" s="263">
        <v>0</v>
      </c>
      <c r="I48" s="263">
        <v>0</v>
      </c>
      <c r="J48" s="263">
        <v>0</v>
      </c>
      <c r="K48" s="263">
        <v>0</v>
      </c>
      <c r="L48" s="263">
        <v>0</v>
      </c>
      <c r="M48" s="895">
        <v>44927</v>
      </c>
      <c r="N48" s="897">
        <v>45199</v>
      </c>
      <c r="O48" s="274"/>
      <c r="P48" s="275"/>
      <c r="Q48" s="276"/>
      <c r="R48" s="236"/>
      <c r="S48" s="239"/>
      <c r="T48" s="212"/>
      <c r="U48" s="218"/>
      <c r="V48" s="219"/>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20"/>
      <c r="BL48" s="220"/>
      <c r="BM48" s="220"/>
      <c r="BN48" s="220"/>
      <c r="BO48" s="220"/>
      <c r="BP48" s="220"/>
      <c r="BQ48" s="220"/>
      <c r="BR48" s="220"/>
      <c r="BS48" s="220"/>
      <c r="BT48" s="220"/>
    </row>
    <row r="49" spans="1:72" s="221" customFormat="1" ht="22.5" customHeight="1">
      <c r="A49" s="267"/>
      <c r="B49" s="908"/>
      <c r="C49" s="233" t="s">
        <v>38</v>
      </c>
      <c r="D49" s="894"/>
      <c r="E49" s="271">
        <v>1</v>
      </c>
      <c r="F49" s="262">
        <f t="shared" si="1"/>
        <v>0</v>
      </c>
      <c r="G49" s="263">
        <v>0</v>
      </c>
      <c r="H49" s="263">
        <v>0</v>
      </c>
      <c r="I49" s="263">
        <v>0</v>
      </c>
      <c r="J49" s="263">
        <v>0</v>
      </c>
      <c r="K49" s="263">
        <v>0</v>
      </c>
      <c r="L49" s="263">
        <v>0</v>
      </c>
      <c r="M49" s="896"/>
      <c r="N49" s="898"/>
      <c r="O49" s="274"/>
      <c r="P49" s="275"/>
      <c r="Q49" s="276"/>
      <c r="R49" s="236"/>
      <c r="S49" s="239"/>
      <c r="T49" s="212"/>
      <c r="U49" s="218"/>
      <c r="V49" s="219"/>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20"/>
      <c r="BL49" s="220"/>
      <c r="BM49" s="220"/>
      <c r="BN49" s="220"/>
      <c r="BO49" s="220"/>
      <c r="BP49" s="220"/>
      <c r="BQ49" s="220"/>
      <c r="BR49" s="220"/>
      <c r="BS49" s="220"/>
      <c r="BT49" s="220"/>
    </row>
    <row r="50" spans="1:72" s="221" customFormat="1" ht="22.5" customHeight="1">
      <c r="A50" s="267"/>
      <c r="B50" s="907" t="s">
        <v>473</v>
      </c>
      <c r="C50" s="233" t="s">
        <v>36</v>
      </c>
      <c r="D50" s="894" t="s">
        <v>470</v>
      </c>
      <c r="E50" s="271">
        <v>1</v>
      </c>
      <c r="F50" s="262">
        <f t="shared" si="1"/>
        <v>0</v>
      </c>
      <c r="G50" s="263">
        <v>0</v>
      </c>
      <c r="H50" s="263">
        <v>0</v>
      </c>
      <c r="I50" s="263">
        <v>0</v>
      </c>
      <c r="J50" s="263">
        <v>0</v>
      </c>
      <c r="K50" s="263">
        <v>0</v>
      </c>
      <c r="L50" s="263">
        <v>0</v>
      </c>
      <c r="M50" s="895">
        <v>44927</v>
      </c>
      <c r="N50" s="897">
        <v>45199</v>
      </c>
      <c r="O50" s="274"/>
      <c r="P50" s="275"/>
      <c r="Q50" s="276"/>
      <c r="R50" s="236"/>
      <c r="S50" s="239"/>
      <c r="T50" s="212"/>
      <c r="U50" s="218"/>
      <c r="V50" s="219"/>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20"/>
      <c r="BL50" s="220"/>
      <c r="BM50" s="220"/>
      <c r="BN50" s="220"/>
      <c r="BO50" s="220"/>
      <c r="BP50" s="220"/>
      <c r="BQ50" s="220"/>
      <c r="BR50" s="220"/>
      <c r="BS50" s="220"/>
      <c r="BT50" s="220"/>
    </row>
    <row r="51" spans="1:72" s="221" customFormat="1" ht="22.5" customHeight="1">
      <c r="A51" s="267"/>
      <c r="B51" s="908"/>
      <c r="C51" s="233" t="s">
        <v>38</v>
      </c>
      <c r="D51" s="894"/>
      <c r="E51" s="271">
        <v>1</v>
      </c>
      <c r="F51" s="262">
        <f t="shared" si="1"/>
        <v>0</v>
      </c>
      <c r="G51" s="263">
        <v>0</v>
      </c>
      <c r="H51" s="263">
        <v>0</v>
      </c>
      <c r="I51" s="263">
        <v>0</v>
      </c>
      <c r="J51" s="263">
        <v>0</v>
      </c>
      <c r="K51" s="263">
        <v>0</v>
      </c>
      <c r="L51" s="263">
        <v>0</v>
      </c>
      <c r="M51" s="896"/>
      <c r="N51" s="898"/>
      <c r="O51" s="274"/>
      <c r="P51" s="275"/>
      <c r="Q51" s="276"/>
      <c r="R51" s="236"/>
      <c r="S51" s="239"/>
      <c r="T51" s="212"/>
      <c r="U51" s="218"/>
      <c r="V51" s="219"/>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20"/>
      <c r="BL51" s="220"/>
      <c r="BM51" s="220"/>
      <c r="BN51" s="220"/>
      <c r="BO51" s="220"/>
      <c r="BP51" s="220"/>
      <c r="BQ51" s="220"/>
      <c r="BR51" s="220"/>
      <c r="BS51" s="220"/>
      <c r="BT51" s="220"/>
    </row>
    <row r="52" spans="1:72" s="221" customFormat="1" ht="22.5" customHeight="1">
      <c r="A52" s="267"/>
      <c r="B52" s="907" t="s">
        <v>474</v>
      </c>
      <c r="C52" s="233" t="s">
        <v>36</v>
      </c>
      <c r="D52" s="894" t="s">
        <v>470</v>
      </c>
      <c r="E52" s="271">
        <v>1</v>
      </c>
      <c r="F52" s="262">
        <f t="shared" si="1"/>
        <v>0</v>
      </c>
      <c r="G52" s="263">
        <v>0</v>
      </c>
      <c r="H52" s="263">
        <v>0</v>
      </c>
      <c r="I52" s="263">
        <v>0</v>
      </c>
      <c r="J52" s="263">
        <v>0</v>
      </c>
      <c r="K52" s="263">
        <v>0</v>
      </c>
      <c r="L52" s="263">
        <v>0</v>
      </c>
      <c r="M52" s="895">
        <v>44927</v>
      </c>
      <c r="N52" s="897">
        <v>45199</v>
      </c>
      <c r="O52" s="274"/>
      <c r="P52" s="275"/>
      <c r="Q52" s="276"/>
      <c r="R52" s="236"/>
      <c r="S52" s="239"/>
      <c r="T52" s="212"/>
      <c r="U52" s="218"/>
      <c r="V52" s="219"/>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20"/>
      <c r="BL52" s="220"/>
      <c r="BM52" s="220"/>
      <c r="BN52" s="220"/>
      <c r="BO52" s="220"/>
      <c r="BP52" s="220"/>
      <c r="BQ52" s="220"/>
      <c r="BR52" s="220"/>
      <c r="BS52" s="220"/>
      <c r="BT52" s="220"/>
    </row>
    <row r="53" spans="1:72" s="221" customFormat="1" ht="51.75" customHeight="1">
      <c r="A53" s="267"/>
      <c r="B53" s="908"/>
      <c r="C53" s="233" t="s">
        <v>38</v>
      </c>
      <c r="D53" s="894"/>
      <c r="E53" s="271">
        <v>1</v>
      </c>
      <c r="F53" s="262">
        <f t="shared" si="1"/>
        <v>0</v>
      </c>
      <c r="G53" s="263">
        <v>0</v>
      </c>
      <c r="H53" s="263">
        <v>0</v>
      </c>
      <c r="I53" s="263">
        <v>0</v>
      </c>
      <c r="J53" s="263">
        <v>0</v>
      </c>
      <c r="K53" s="263">
        <v>0</v>
      </c>
      <c r="L53" s="263">
        <v>0</v>
      </c>
      <c r="M53" s="896"/>
      <c r="N53" s="898"/>
      <c r="O53" s="274"/>
      <c r="P53" s="275"/>
      <c r="Q53" s="276"/>
      <c r="R53" s="236"/>
      <c r="S53" s="239"/>
      <c r="T53" s="212"/>
      <c r="U53" s="218"/>
      <c r="V53" s="219"/>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20"/>
      <c r="BL53" s="220"/>
      <c r="BM53" s="220"/>
      <c r="BN53" s="220"/>
      <c r="BO53" s="220"/>
      <c r="BP53" s="220"/>
      <c r="BQ53" s="220"/>
      <c r="BR53" s="220"/>
      <c r="BS53" s="220"/>
      <c r="BT53" s="220"/>
    </row>
    <row r="54" spans="1:72" s="281" customFormat="1" ht="15" customHeight="1">
      <c r="A54" s="277"/>
      <c r="B54" s="900" t="s">
        <v>155</v>
      </c>
      <c r="C54" s="233" t="s">
        <v>36</v>
      </c>
      <c r="D54" s="875" t="s">
        <v>156</v>
      </c>
      <c r="E54" s="278"/>
      <c r="F54" s="278">
        <f t="shared" si="1"/>
        <v>1845953000</v>
      </c>
      <c r="G54" s="278">
        <f>+G18+G20+G22+G24+G26+G28+G30+G32+G34+G36+G38+G40+G42+G44+G52</f>
        <v>1263898000</v>
      </c>
      <c r="H54" s="278">
        <f>H18+H20+H22+H24+H26+H28+H30+H32+H34+H36+H38+H40+H42+H44+H46+H48+H50</f>
        <v>582055000</v>
      </c>
      <c r="I54" s="278">
        <f t="shared" ref="I54:L54" si="2">+I44+I42+I40+I38+I36+I34+I32+I30+I28+I26+I24+I22+I20+I18</f>
        <v>0</v>
      </c>
      <c r="J54" s="278">
        <f t="shared" si="2"/>
        <v>0</v>
      </c>
      <c r="K54" s="278">
        <f t="shared" si="2"/>
        <v>0</v>
      </c>
      <c r="L54" s="278">
        <f t="shared" si="2"/>
        <v>0</v>
      </c>
      <c r="M54" s="913"/>
      <c r="N54" s="914"/>
      <c r="O54" s="914"/>
      <c r="P54" s="914"/>
      <c r="Q54" s="915"/>
      <c r="S54" s="236"/>
      <c r="T54" s="239"/>
      <c r="U54" s="242"/>
      <c r="V54" s="242"/>
      <c r="W54" s="242"/>
      <c r="X54" s="242"/>
      <c r="Y54" s="242"/>
      <c r="Z54" s="242"/>
      <c r="AA54" s="242"/>
      <c r="AB54" s="242"/>
      <c r="AC54" s="242"/>
      <c r="AD54" s="218"/>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28"/>
      <c r="BL54" s="228"/>
      <c r="BM54" s="228"/>
      <c r="BN54" s="228"/>
      <c r="BO54" s="228"/>
      <c r="BP54" s="228"/>
      <c r="BQ54" s="228"/>
      <c r="BR54" s="228"/>
      <c r="BS54" s="228"/>
      <c r="BT54" s="228"/>
    </row>
    <row r="55" spans="1:72" s="281" customFormat="1" ht="15" customHeight="1">
      <c r="A55" s="282"/>
      <c r="B55" s="900"/>
      <c r="C55" s="233" t="s">
        <v>38</v>
      </c>
      <c r="D55" s="875"/>
      <c r="E55" s="278"/>
      <c r="F55" s="278">
        <f>SUM(G55:L55)</f>
        <v>0</v>
      </c>
      <c r="G55" s="278">
        <f>G45+G43+G41+G39+G37+G35+G33+G31+G29+G27+G25+G23+G21+G19+G53</f>
        <v>0</v>
      </c>
      <c r="H55" s="278">
        <f>+H45+H43+H41+H39+H37+H35+H33+H31+H29+H27+H25+H23+H21+H19+H47+H49+H51</f>
        <v>0</v>
      </c>
      <c r="I55" s="278">
        <f>+I45+I43+I41+I39+I37+I35+I33+I31+I29+I27+I25+I23+I21+I19</f>
        <v>0</v>
      </c>
      <c r="J55" s="278">
        <f>+J45+J43+J41+J39+J37+J35+J33+J31+J29+J27+J25+J23+J21+J19</f>
        <v>0</v>
      </c>
      <c r="K55" s="278">
        <f>+K45+K43+K41+K39+K37+K35+K33+K31+K29+K27+K25+K23+K21+K19</f>
        <v>0</v>
      </c>
      <c r="L55" s="278">
        <f>+L45+L43+L41+L39+L37+L35+L33+L31+L29+L27+L25+L23+L21+L19</f>
        <v>0</v>
      </c>
      <c r="M55" s="279"/>
      <c r="N55" s="280"/>
      <c r="O55" s="280"/>
      <c r="P55" s="280"/>
      <c r="Q55" s="276"/>
      <c r="R55" s="283"/>
      <c r="S55" s="236"/>
      <c r="T55" s="239"/>
      <c r="U55" s="242"/>
      <c r="V55" s="242"/>
      <c r="W55" s="242"/>
      <c r="X55" s="242"/>
      <c r="Y55" s="242"/>
      <c r="Z55" s="242"/>
      <c r="AA55" s="242"/>
      <c r="AB55" s="242"/>
      <c r="AC55" s="242"/>
      <c r="AD55" s="218"/>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28"/>
      <c r="BL55" s="228"/>
      <c r="BM55" s="228"/>
      <c r="BN55" s="228"/>
      <c r="BO55" s="228"/>
      <c r="BP55" s="228"/>
      <c r="BQ55" s="228"/>
      <c r="BR55" s="228"/>
      <c r="BS55" s="228"/>
      <c r="BT55" s="228"/>
    </row>
    <row r="56" spans="1:72" ht="21.75" customHeight="1">
      <c r="A56"/>
      <c r="B56" s="900"/>
      <c r="C56" s="216"/>
      <c r="D56" s="875"/>
      <c r="E56" s="278"/>
      <c r="F56" s="283"/>
      <c r="G56" s="284"/>
      <c r="H56" s="284"/>
      <c r="I56" s="285"/>
      <c r="J56" s="216"/>
      <c r="K56" s="216"/>
      <c r="L56" s="216"/>
      <c r="M56" s="913"/>
      <c r="N56" s="914"/>
      <c r="O56" s="914"/>
      <c r="P56" s="914"/>
      <c r="Q56" s="915"/>
      <c r="R56" s="236"/>
      <c r="T56" s="242"/>
      <c r="U56" s="242"/>
      <c r="V56" s="242"/>
      <c r="W56" s="242"/>
      <c r="X56" s="242"/>
      <c r="Y56" s="242"/>
      <c r="Z56" s="242"/>
      <c r="AA56" s="242"/>
      <c r="AB56" s="242"/>
      <c r="AC56" s="242"/>
      <c r="AD56" s="218"/>
      <c r="AE56" s="242"/>
    </row>
    <row r="57" spans="1:72" ht="33" customHeight="1">
      <c r="A57" s="286"/>
      <c r="B57" s="248" t="s">
        <v>475</v>
      </c>
      <c r="C57" s="875" t="s">
        <v>476</v>
      </c>
      <c r="D57" s="875"/>
      <c r="E57" s="875"/>
      <c r="F57" s="875"/>
      <c r="G57" s="287" t="s">
        <v>159</v>
      </c>
      <c r="H57" s="288" t="s">
        <v>160</v>
      </c>
      <c r="I57" s="288" t="s">
        <v>161</v>
      </c>
      <c r="J57" s="913" t="s">
        <v>477</v>
      </c>
      <c r="K57" s="914"/>
      <c r="L57" s="914"/>
      <c r="M57" s="914"/>
      <c r="N57" s="914"/>
      <c r="O57" s="914"/>
      <c r="P57" s="914"/>
      <c r="Q57" s="915"/>
      <c r="AD57" s="218"/>
    </row>
    <row r="58" spans="1:72" ht="44.25" customHeight="1">
      <c r="A58" s="289"/>
      <c r="B58" s="290" t="s">
        <v>220</v>
      </c>
      <c r="C58" s="568" t="s">
        <v>478</v>
      </c>
      <c r="D58" s="569"/>
      <c r="E58" s="569"/>
      <c r="F58" s="570"/>
      <c r="G58" s="291" t="s">
        <v>135</v>
      </c>
      <c r="H58" s="292">
        <v>1</v>
      </c>
      <c r="I58" s="293">
        <v>0</v>
      </c>
      <c r="J58" s="916" t="s">
        <v>479</v>
      </c>
      <c r="K58" s="916"/>
      <c r="L58" s="916"/>
      <c r="M58" s="916"/>
      <c r="N58" s="916"/>
      <c r="O58" s="916"/>
      <c r="P58" s="916"/>
      <c r="Q58" s="917"/>
      <c r="R58" s="294"/>
      <c r="S58" s="295"/>
      <c r="AD58" s="218"/>
    </row>
    <row r="59" spans="1:72" ht="60" customHeight="1">
      <c r="A59" s="289"/>
      <c r="B59" s="290" t="s">
        <v>480</v>
      </c>
      <c r="C59" s="568" t="s">
        <v>481</v>
      </c>
      <c r="D59" s="569"/>
      <c r="E59" s="569"/>
      <c r="F59" s="570"/>
      <c r="G59" s="291" t="s">
        <v>482</v>
      </c>
      <c r="H59" s="292">
        <v>0</v>
      </c>
      <c r="I59" s="293">
        <v>0</v>
      </c>
      <c r="J59" s="913" t="s">
        <v>357</v>
      </c>
      <c r="K59" s="914"/>
      <c r="L59" s="914"/>
      <c r="M59" s="914"/>
      <c r="N59" s="914"/>
      <c r="O59" s="914"/>
      <c r="P59" s="914"/>
      <c r="Q59" s="915"/>
      <c r="R59" s="236"/>
      <c r="S59" s="295"/>
      <c r="AD59" s="218"/>
    </row>
    <row r="60" spans="1:72" ht="45" customHeight="1">
      <c r="A60" s="289"/>
      <c r="B60" s="290" t="s">
        <v>483</v>
      </c>
      <c r="C60" s="568" t="s">
        <v>484</v>
      </c>
      <c r="D60" s="569"/>
      <c r="E60" s="569"/>
      <c r="F60" s="570"/>
      <c r="G60" s="291" t="s">
        <v>485</v>
      </c>
      <c r="H60" s="296">
        <v>1</v>
      </c>
      <c r="I60" s="293">
        <v>0</v>
      </c>
      <c r="J60" s="913" t="s">
        <v>623</v>
      </c>
      <c r="K60" s="914"/>
      <c r="L60" s="914"/>
      <c r="M60" s="914"/>
      <c r="N60" s="914"/>
      <c r="O60" s="914"/>
      <c r="P60" s="914"/>
      <c r="Q60" s="915"/>
      <c r="R60" s="236"/>
      <c r="S60" s="239"/>
      <c r="AD60" s="218"/>
    </row>
    <row r="61" spans="1:72" ht="55.5" customHeight="1">
      <c r="A61" s="289"/>
      <c r="B61" s="290" t="s">
        <v>483</v>
      </c>
      <c r="C61" s="568" t="s">
        <v>486</v>
      </c>
      <c r="D61" s="569"/>
      <c r="E61" s="569"/>
      <c r="F61" s="570"/>
      <c r="G61" s="291" t="s">
        <v>487</v>
      </c>
      <c r="H61" s="296">
        <v>0</v>
      </c>
      <c r="I61" s="293">
        <v>0</v>
      </c>
      <c r="J61" s="913" t="s">
        <v>357</v>
      </c>
      <c r="K61" s="914"/>
      <c r="L61" s="914"/>
      <c r="M61" s="914"/>
      <c r="N61" s="914"/>
      <c r="O61" s="914"/>
      <c r="P61" s="914"/>
      <c r="Q61" s="915"/>
      <c r="R61" s="236"/>
      <c r="S61" s="239"/>
      <c r="AD61" s="218"/>
    </row>
    <row r="62" spans="1:72" ht="75" customHeight="1">
      <c r="A62" s="289"/>
      <c r="B62" s="290" t="s">
        <v>389</v>
      </c>
      <c r="C62" s="568" t="s">
        <v>488</v>
      </c>
      <c r="D62" s="569"/>
      <c r="E62" s="569"/>
      <c r="F62" s="570"/>
      <c r="G62" s="291" t="s">
        <v>489</v>
      </c>
      <c r="H62" s="292">
        <v>0</v>
      </c>
      <c r="I62" s="293">
        <v>0</v>
      </c>
      <c r="J62" s="876" t="s">
        <v>626</v>
      </c>
      <c r="K62" s="876"/>
      <c r="L62" s="876"/>
      <c r="M62" s="876"/>
      <c r="N62" s="876"/>
      <c r="O62" s="876"/>
      <c r="P62" s="876"/>
      <c r="Q62" s="919"/>
      <c r="R62" s="236"/>
      <c r="S62" s="239"/>
      <c r="AD62" s="218"/>
    </row>
    <row r="63" spans="1:72" ht="75" customHeight="1">
      <c r="A63" s="289"/>
      <c r="B63" s="290" t="s">
        <v>490</v>
      </c>
      <c r="C63" s="568" t="s">
        <v>491</v>
      </c>
      <c r="D63" s="569"/>
      <c r="E63" s="569"/>
      <c r="F63" s="570"/>
      <c r="G63" s="291" t="s">
        <v>492</v>
      </c>
      <c r="H63" s="292">
        <v>1</v>
      </c>
      <c r="I63" s="293">
        <v>0</v>
      </c>
      <c r="J63" s="913" t="s">
        <v>357</v>
      </c>
      <c r="K63" s="914"/>
      <c r="L63" s="914"/>
      <c r="M63" s="914"/>
      <c r="N63" s="914"/>
      <c r="O63" s="914"/>
      <c r="P63" s="914"/>
      <c r="Q63" s="915"/>
      <c r="R63" s="236"/>
      <c r="S63" s="239"/>
      <c r="AD63" s="218"/>
    </row>
    <row r="64" spans="1:72" ht="75" customHeight="1">
      <c r="A64" s="289"/>
      <c r="B64" s="290" t="s">
        <v>493</v>
      </c>
      <c r="C64" s="568" t="s">
        <v>494</v>
      </c>
      <c r="D64" s="569"/>
      <c r="E64" s="569"/>
      <c r="F64" s="570"/>
      <c r="G64" s="291" t="s">
        <v>495</v>
      </c>
      <c r="H64" s="292">
        <v>1</v>
      </c>
      <c r="I64" s="293">
        <v>0</v>
      </c>
      <c r="J64" s="876" t="s">
        <v>496</v>
      </c>
      <c r="K64" s="876"/>
      <c r="L64" s="876"/>
      <c r="M64" s="876"/>
      <c r="N64" s="876"/>
      <c r="O64" s="876"/>
      <c r="P64" s="876"/>
      <c r="Q64" s="919"/>
      <c r="R64" s="236"/>
      <c r="S64" s="239"/>
      <c r="AD64" s="218"/>
    </row>
    <row r="65" spans="1:72" s="209" customFormat="1" ht="68.25" customHeight="1">
      <c r="A65" s="289"/>
      <c r="B65" s="297"/>
      <c r="C65" s="920"/>
      <c r="D65" s="921"/>
      <c r="E65" s="921"/>
      <c r="F65" s="922"/>
      <c r="G65" s="298"/>
      <c r="H65" s="298"/>
      <c r="I65" s="298"/>
      <c r="J65" s="923" t="s">
        <v>357</v>
      </c>
      <c r="K65" s="924"/>
      <c r="L65" s="924"/>
      <c r="M65" s="924"/>
      <c r="N65" s="924"/>
      <c r="O65" s="924"/>
      <c r="P65" s="924"/>
      <c r="Q65" s="925"/>
      <c r="R65" s="236"/>
      <c r="S65" s="211"/>
      <c r="T65" s="212"/>
      <c r="U65" s="213"/>
      <c r="V65" s="214"/>
      <c r="W65" s="213"/>
      <c r="X65" s="213"/>
      <c r="Y65" s="213"/>
      <c r="Z65" s="213"/>
      <c r="AA65" s="213"/>
      <c r="AB65" s="213"/>
      <c r="AC65" s="213"/>
      <c r="AD65" s="218"/>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99"/>
      <c r="BL65" s="299"/>
      <c r="BM65" s="299"/>
      <c r="BN65" s="299"/>
      <c r="BO65" s="299"/>
      <c r="BP65" s="299"/>
      <c r="BQ65" s="299"/>
      <c r="BR65" s="299"/>
      <c r="BS65" s="299"/>
      <c r="BT65" s="299"/>
    </row>
    <row r="66" spans="1:72" s="302" customFormat="1" ht="36.75" customHeight="1">
      <c r="A66" s="300"/>
      <c r="B66" s="918" t="s">
        <v>497</v>
      </c>
      <c r="C66" s="918"/>
      <c r="D66" s="918"/>
      <c r="E66" s="918"/>
      <c r="F66" s="918"/>
      <c r="G66" s="918"/>
      <c r="H66" s="918"/>
      <c r="I66" s="918"/>
      <c r="J66" s="918"/>
      <c r="K66" s="918"/>
      <c r="L66" s="918"/>
      <c r="M66" s="918"/>
      <c r="N66" s="918"/>
      <c r="O66" s="918"/>
      <c r="P66" s="918"/>
      <c r="Q66" s="918"/>
      <c r="R66" s="301"/>
      <c r="S66" s="211"/>
      <c r="T66" s="212"/>
      <c r="U66" s="213"/>
      <c r="V66" s="214"/>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row>
    <row r="67" spans="1:72" s="302" customFormat="1">
      <c r="B67" s="303"/>
      <c r="C67" s="213"/>
      <c r="D67" s="213"/>
      <c r="E67" s="208"/>
      <c r="F67" s="213"/>
      <c r="G67" s="213"/>
      <c r="H67" s="238"/>
      <c r="I67" s="213"/>
      <c r="J67" s="213"/>
      <c r="K67" s="213"/>
      <c r="L67" s="213"/>
      <c r="M67" s="213"/>
      <c r="N67" s="213"/>
      <c r="O67" s="213"/>
      <c r="P67" s="213"/>
      <c r="Q67" s="213"/>
      <c r="R67" s="210"/>
      <c r="S67" s="211"/>
      <c r="T67" s="212"/>
      <c r="U67" s="213"/>
      <c r="V67" s="214"/>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row>
    <row r="68" spans="1:72" s="302" customFormat="1">
      <c r="B68" s="303"/>
      <c r="C68" s="213"/>
      <c r="D68" s="213"/>
      <c r="E68" s="208"/>
      <c r="F68" s="213"/>
      <c r="G68" s="213"/>
      <c r="H68" s="238"/>
      <c r="I68" s="213"/>
      <c r="J68" s="213"/>
      <c r="K68" s="213"/>
      <c r="L68" s="213"/>
      <c r="M68" s="213"/>
      <c r="N68" s="213"/>
      <c r="O68" s="213"/>
      <c r="P68" s="213"/>
      <c r="Q68" s="213"/>
      <c r="R68" s="210"/>
      <c r="S68" s="211"/>
      <c r="T68" s="212"/>
      <c r="U68" s="213"/>
      <c r="V68" s="214"/>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row>
    <row r="69" spans="1:72" s="302" customFormat="1">
      <c r="B69" s="303"/>
      <c r="C69" s="213"/>
      <c r="D69" s="213"/>
      <c r="E69" s="208"/>
      <c r="F69" s="213"/>
      <c r="G69" s="213"/>
      <c r="H69" s="238"/>
      <c r="I69" s="304"/>
      <c r="J69" s="213"/>
      <c r="K69" s="213"/>
      <c r="L69" s="213"/>
      <c r="M69" s="213"/>
      <c r="N69" s="213"/>
      <c r="O69" s="213"/>
      <c r="P69" s="213"/>
      <c r="Q69" s="213"/>
      <c r="R69" s="210"/>
      <c r="S69" s="211"/>
      <c r="T69" s="212"/>
      <c r="U69" s="213"/>
      <c r="V69" s="214"/>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row>
    <row r="70" spans="1:72" s="302" customFormat="1">
      <c r="B70" s="303"/>
      <c r="C70" s="213"/>
      <c r="D70" s="213"/>
      <c r="E70" s="208"/>
      <c r="F70" s="213"/>
      <c r="G70" s="213"/>
      <c r="H70" s="238"/>
      <c r="I70" s="213"/>
      <c r="J70" s="213"/>
      <c r="K70" s="213"/>
      <c r="L70" s="213"/>
      <c r="M70" s="213"/>
      <c r="N70" s="213"/>
      <c r="O70" s="213"/>
      <c r="P70" s="213"/>
      <c r="Q70" s="213"/>
      <c r="R70" s="210"/>
      <c r="S70" s="211"/>
      <c r="T70" s="212"/>
      <c r="U70" s="213"/>
      <c r="V70" s="214"/>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row>
    <row r="71" spans="1:72" s="302" customFormat="1">
      <c r="B71" s="303"/>
      <c r="C71" s="213"/>
      <c r="D71" s="213"/>
      <c r="E71" s="208"/>
      <c r="F71" s="213"/>
      <c r="G71" s="213"/>
      <c r="H71" s="238"/>
      <c r="I71" s="213"/>
      <c r="J71" s="213"/>
      <c r="K71" s="213"/>
      <c r="L71" s="213"/>
      <c r="M71" s="213"/>
      <c r="N71" s="213"/>
      <c r="O71" s="213"/>
      <c r="P71" s="213"/>
      <c r="Q71" s="213"/>
      <c r="R71" s="210"/>
      <c r="S71" s="211"/>
      <c r="T71" s="212"/>
      <c r="U71" s="213"/>
      <c r="V71" s="214"/>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row>
    <row r="72" spans="1:72" s="302" customFormat="1">
      <c r="B72" s="303"/>
      <c r="C72" s="213"/>
      <c r="D72" s="213"/>
      <c r="E72" s="208"/>
      <c r="F72" s="213"/>
      <c r="G72" s="213"/>
      <c r="H72" s="238"/>
      <c r="I72" s="213"/>
      <c r="J72" s="213"/>
      <c r="K72" s="213"/>
      <c r="L72" s="213"/>
      <c r="M72" s="213"/>
      <c r="N72" s="213"/>
      <c r="O72" s="213"/>
      <c r="P72" s="213"/>
      <c r="Q72" s="213"/>
      <c r="R72" s="210"/>
      <c r="S72" s="211"/>
      <c r="T72" s="212"/>
      <c r="U72" s="213"/>
      <c r="V72" s="214"/>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row>
    <row r="73" spans="1:72" s="302" customFormat="1">
      <c r="B73" s="303"/>
      <c r="C73" s="213"/>
      <c r="D73" s="213"/>
      <c r="E73" s="208"/>
      <c r="F73" s="213"/>
      <c r="G73" s="213"/>
      <c r="H73" s="238"/>
      <c r="I73" s="213"/>
      <c r="J73" s="213"/>
      <c r="K73" s="213"/>
      <c r="L73" s="213"/>
      <c r="M73" s="213"/>
      <c r="N73" s="213"/>
      <c r="O73" s="213"/>
      <c r="P73" s="213"/>
      <c r="Q73" s="213"/>
      <c r="R73" s="210"/>
      <c r="S73" s="211"/>
      <c r="T73" s="212"/>
      <c r="U73" s="213"/>
      <c r="V73" s="214"/>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row>
    <row r="74" spans="1:72" s="302" customFormat="1">
      <c r="B74" s="303"/>
      <c r="C74" s="213"/>
      <c r="D74" s="213"/>
      <c r="E74" s="208"/>
      <c r="F74" s="213"/>
      <c r="G74" s="213"/>
      <c r="H74" s="238"/>
      <c r="I74" s="213"/>
      <c r="J74" s="213"/>
      <c r="K74" s="213"/>
      <c r="L74" s="213"/>
      <c r="M74" s="213"/>
      <c r="N74" s="213"/>
      <c r="O74" s="213"/>
      <c r="P74" s="213"/>
      <c r="Q74" s="213"/>
      <c r="R74" s="210"/>
      <c r="S74" s="211"/>
      <c r="T74" s="212"/>
      <c r="U74" s="213"/>
      <c r="V74" s="214"/>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row>
    <row r="75" spans="1:72" s="302" customFormat="1">
      <c r="B75" s="303"/>
      <c r="C75" s="213"/>
      <c r="D75" s="213"/>
      <c r="E75" s="208"/>
      <c r="F75" s="213"/>
      <c r="G75" s="213"/>
      <c r="H75" s="238"/>
      <c r="I75" s="213"/>
      <c r="J75" s="213"/>
      <c r="K75" s="213"/>
      <c r="L75" s="213"/>
      <c r="M75" s="213"/>
      <c r="N75" s="213"/>
      <c r="O75" s="213"/>
      <c r="P75" s="213"/>
      <c r="Q75" s="213"/>
      <c r="R75" s="210"/>
      <c r="S75" s="211"/>
      <c r="T75" s="212"/>
      <c r="U75" s="213"/>
      <c r="V75" s="214"/>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row>
    <row r="76" spans="1:72" s="302" customFormat="1">
      <c r="B76" s="303"/>
      <c r="C76" s="213"/>
      <c r="D76" s="213"/>
      <c r="E76" s="208"/>
      <c r="F76" s="213"/>
      <c r="G76" s="213"/>
      <c r="H76" s="238"/>
      <c r="I76" s="213"/>
      <c r="J76" s="213"/>
      <c r="K76" s="213"/>
      <c r="L76" s="213"/>
      <c r="M76" s="213"/>
      <c r="N76" s="213"/>
      <c r="O76" s="213"/>
      <c r="P76" s="213"/>
      <c r="Q76" s="213"/>
      <c r="R76" s="210"/>
      <c r="S76" s="211"/>
      <c r="T76" s="212"/>
      <c r="U76" s="213"/>
      <c r="V76" s="214"/>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row>
    <row r="77" spans="1:72" s="302" customFormat="1">
      <c r="B77" s="303"/>
      <c r="C77" s="213"/>
      <c r="D77" s="213"/>
      <c r="E77" s="208"/>
      <c r="F77" s="213"/>
      <c r="G77" s="213"/>
      <c r="H77" s="238"/>
      <c r="I77" s="213"/>
      <c r="J77" s="213"/>
      <c r="K77" s="213"/>
      <c r="L77" s="213"/>
      <c r="M77" s="213"/>
      <c r="N77" s="213"/>
      <c r="O77" s="213"/>
      <c r="P77" s="213"/>
      <c r="Q77" s="213"/>
      <c r="R77" s="210"/>
      <c r="S77" s="211"/>
      <c r="T77" s="212"/>
      <c r="U77" s="213"/>
      <c r="V77" s="214"/>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row>
    <row r="78" spans="1:72" s="302" customFormat="1">
      <c r="B78" s="303"/>
      <c r="C78" s="213"/>
      <c r="D78" s="213"/>
      <c r="E78" s="208"/>
      <c r="F78" s="213"/>
      <c r="G78" s="213"/>
      <c r="H78" s="238"/>
      <c r="I78" s="213"/>
      <c r="J78" s="213"/>
      <c r="K78" s="213"/>
      <c r="L78" s="213"/>
      <c r="M78" s="213"/>
      <c r="N78" s="213"/>
      <c r="O78" s="213"/>
      <c r="P78" s="213"/>
      <c r="Q78" s="213"/>
      <c r="R78" s="210"/>
      <c r="S78" s="211"/>
      <c r="T78" s="212"/>
      <c r="U78" s="213"/>
      <c r="V78" s="214"/>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row>
    <row r="79" spans="1:72" s="302" customFormat="1">
      <c r="B79" s="303"/>
      <c r="C79" s="213"/>
      <c r="D79" s="213"/>
      <c r="E79" s="208"/>
      <c r="F79" s="213"/>
      <c r="G79" s="213"/>
      <c r="H79" s="238"/>
      <c r="I79" s="213"/>
      <c r="J79" s="213"/>
      <c r="K79" s="213"/>
      <c r="L79" s="213"/>
      <c r="M79" s="213"/>
      <c r="N79" s="213"/>
      <c r="O79" s="213"/>
      <c r="P79" s="213"/>
      <c r="Q79" s="213"/>
      <c r="R79" s="210"/>
      <c r="S79" s="211"/>
      <c r="T79" s="212"/>
      <c r="U79" s="213"/>
      <c r="V79" s="214"/>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row>
    <row r="80" spans="1:72" s="302" customFormat="1">
      <c r="B80" s="303"/>
      <c r="C80" s="213"/>
      <c r="D80" s="213"/>
      <c r="E80" s="208"/>
      <c r="F80" s="213"/>
      <c r="G80" s="213"/>
      <c r="H80" s="238"/>
      <c r="I80" s="213"/>
      <c r="J80" s="213"/>
      <c r="K80" s="213"/>
      <c r="L80" s="213"/>
      <c r="M80" s="213"/>
      <c r="N80" s="213"/>
      <c r="O80" s="213"/>
      <c r="P80" s="213"/>
      <c r="Q80" s="213"/>
      <c r="R80" s="210"/>
      <c r="S80" s="211"/>
      <c r="T80" s="212"/>
      <c r="U80" s="213"/>
      <c r="V80" s="214"/>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row>
    <row r="81" spans="2:72" s="302" customFormat="1">
      <c r="B81" s="303"/>
      <c r="C81" s="213"/>
      <c r="D81" s="213"/>
      <c r="E81" s="208"/>
      <c r="F81" s="213"/>
      <c r="G81" s="213"/>
      <c r="H81" s="238"/>
      <c r="I81" s="213"/>
      <c r="J81" s="213"/>
      <c r="K81" s="213"/>
      <c r="L81" s="213"/>
      <c r="M81" s="213"/>
      <c r="N81" s="213"/>
      <c r="O81" s="213"/>
      <c r="P81" s="213"/>
      <c r="Q81" s="213"/>
      <c r="R81" s="210"/>
      <c r="S81" s="211"/>
      <c r="T81" s="212"/>
      <c r="U81" s="213"/>
      <c r="V81" s="214"/>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row>
    <row r="82" spans="2:72" s="302" customFormat="1">
      <c r="B82" s="303"/>
      <c r="C82" s="213"/>
      <c r="D82" s="213"/>
      <c r="E82" s="208"/>
      <c r="F82" s="213"/>
      <c r="G82" s="213"/>
      <c r="H82" s="238"/>
      <c r="I82" s="213"/>
      <c r="J82" s="213"/>
      <c r="K82" s="213"/>
      <c r="L82" s="213"/>
      <c r="M82" s="213"/>
      <c r="N82" s="213"/>
      <c r="O82" s="213"/>
      <c r="P82" s="213"/>
      <c r="Q82" s="213"/>
      <c r="R82" s="210"/>
      <c r="S82" s="211"/>
      <c r="T82" s="212"/>
      <c r="U82" s="213"/>
      <c r="V82" s="214"/>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row>
    <row r="83" spans="2:72" s="302" customFormat="1">
      <c r="B83" s="303"/>
      <c r="C83" s="213"/>
      <c r="D83" s="213"/>
      <c r="E83" s="208"/>
      <c r="F83" s="213"/>
      <c r="G83" s="213"/>
      <c r="H83" s="238"/>
      <c r="I83" s="213"/>
      <c r="J83" s="213"/>
      <c r="K83" s="213"/>
      <c r="L83" s="213"/>
      <c r="M83" s="213"/>
      <c r="N83" s="213"/>
      <c r="O83" s="213"/>
      <c r="P83" s="213"/>
      <c r="Q83" s="213"/>
      <c r="R83" s="210"/>
      <c r="S83" s="211"/>
      <c r="T83" s="212"/>
      <c r="U83" s="213"/>
      <c r="V83" s="214"/>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row>
    <row r="84" spans="2:72" s="302" customFormat="1">
      <c r="B84" s="303"/>
      <c r="C84" s="213"/>
      <c r="D84" s="213"/>
      <c r="E84" s="208"/>
      <c r="F84" s="213"/>
      <c r="G84" s="213"/>
      <c r="H84" s="238"/>
      <c r="I84" s="213"/>
      <c r="J84" s="213"/>
      <c r="K84" s="213"/>
      <c r="L84" s="213"/>
      <c r="M84" s="213"/>
      <c r="N84" s="213"/>
      <c r="O84" s="213"/>
      <c r="P84" s="213"/>
      <c r="Q84" s="213"/>
      <c r="R84" s="210"/>
      <c r="S84" s="211"/>
      <c r="T84" s="212"/>
      <c r="U84" s="213"/>
      <c r="V84" s="214"/>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row>
    <row r="85" spans="2:72" s="302" customFormat="1">
      <c r="B85" s="303"/>
      <c r="C85" s="213"/>
      <c r="D85" s="213"/>
      <c r="E85" s="208"/>
      <c r="F85" s="213"/>
      <c r="G85" s="213"/>
      <c r="H85" s="238"/>
      <c r="I85" s="213"/>
      <c r="J85" s="213"/>
      <c r="K85" s="213"/>
      <c r="L85" s="213"/>
      <c r="M85" s="213"/>
      <c r="N85" s="213"/>
      <c r="O85" s="213"/>
      <c r="P85" s="213"/>
      <c r="Q85" s="213"/>
      <c r="R85" s="210"/>
      <c r="S85" s="211"/>
      <c r="T85" s="212"/>
      <c r="U85" s="213"/>
      <c r="V85" s="214"/>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row>
    <row r="86" spans="2:72" s="302" customFormat="1">
      <c r="B86" s="303"/>
      <c r="C86" s="213"/>
      <c r="D86" s="213"/>
      <c r="E86" s="208"/>
      <c r="F86" s="213"/>
      <c r="G86" s="213"/>
      <c r="H86" s="238"/>
      <c r="I86" s="213"/>
      <c r="J86" s="213"/>
      <c r="K86" s="213"/>
      <c r="L86" s="213"/>
      <c r="M86" s="213"/>
      <c r="N86" s="213"/>
      <c r="O86" s="213"/>
      <c r="P86" s="213"/>
      <c r="Q86" s="213"/>
      <c r="R86" s="210"/>
      <c r="S86" s="211"/>
      <c r="T86" s="212"/>
      <c r="U86" s="213"/>
      <c r="V86" s="214"/>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row>
    <row r="87" spans="2:72" s="302" customFormat="1">
      <c r="B87" s="303"/>
      <c r="C87" s="213"/>
      <c r="D87" s="213"/>
      <c r="E87" s="208"/>
      <c r="F87" s="213"/>
      <c r="G87" s="213"/>
      <c r="H87" s="238"/>
      <c r="I87" s="213"/>
      <c r="J87" s="213"/>
      <c r="K87" s="213"/>
      <c r="L87" s="213"/>
      <c r="M87" s="213"/>
      <c r="N87" s="213"/>
      <c r="O87" s="213"/>
      <c r="P87" s="213"/>
      <c r="Q87" s="213"/>
      <c r="R87" s="210"/>
      <c r="S87" s="211"/>
      <c r="T87" s="212"/>
      <c r="U87" s="213"/>
      <c r="V87" s="214"/>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row>
    <row r="88" spans="2:72" s="302" customFormat="1">
      <c r="B88" s="303"/>
      <c r="C88" s="213"/>
      <c r="D88" s="213"/>
      <c r="E88" s="208"/>
      <c r="F88" s="213"/>
      <c r="G88" s="213"/>
      <c r="H88" s="238"/>
      <c r="I88" s="213"/>
      <c r="J88" s="213"/>
      <c r="K88" s="213"/>
      <c r="L88" s="213"/>
      <c r="M88" s="213"/>
      <c r="N88" s="213"/>
      <c r="O88" s="213"/>
      <c r="P88" s="213"/>
      <c r="Q88" s="213"/>
      <c r="R88" s="210"/>
      <c r="S88" s="211"/>
      <c r="T88" s="212"/>
      <c r="U88" s="213"/>
      <c r="V88" s="214"/>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row>
    <row r="89" spans="2:72" s="302" customFormat="1">
      <c r="B89" s="303"/>
      <c r="C89" s="213"/>
      <c r="D89" s="213"/>
      <c r="E89" s="208"/>
      <c r="F89" s="213"/>
      <c r="G89" s="213"/>
      <c r="H89" s="238"/>
      <c r="I89" s="213"/>
      <c r="J89" s="213"/>
      <c r="K89" s="213"/>
      <c r="L89" s="213"/>
      <c r="M89" s="213"/>
      <c r="N89" s="213"/>
      <c r="O89" s="213"/>
      <c r="P89" s="213"/>
      <c r="Q89" s="213"/>
      <c r="R89" s="210"/>
      <c r="S89" s="211"/>
      <c r="T89" s="212"/>
      <c r="U89" s="213"/>
      <c r="V89" s="214"/>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row>
    <row r="90" spans="2:72" s="302" customFormat="1">
      <c r="B90" s="303"/>
      <c r="C90" s="213"/>
      <c r="D90" s="213"/>
      <c r="E90" s="208"/>
      <c r="F90" s="213"/>
      <c r="G90" s="213"/>
      <c r="H90" s="238"/>
      <c r="I90" s="213"/>
      <c r="J90" s="213"/>
      <c r="K90" s="213"/>
      <c r="L90" s="213"/>
      <c r="M90" s="213"/>
      <c r="N90" s="213"/>
      <c r="O90" s="213"/>
      <c r="P90" s="213"/>
      <c r="Q90" s="213"/>
      <c r="R90" s="210"/>
      <c r="S90" s="211"/>
      <c r="T90" s="212"/>
      <c r="U90" s="213"/>
      <c r="V90" s="214"/>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row>
    <row r="91" spans="2:72" s="302" customFormat="1">
      <c r="B91" s="303"/>
      <c r="C91" s="213"/>
      <c r="D91" s="213"/>
      <c r="E91" s="208"/>
      <c r="F91" s="213"/>
      <c r="G91" s="213"/>
      <c r="H91" s="238"/>
      <c r="I91" s="213"/>
      <c r="J91" s="213"/>
      <c r="K91" s="213"/>
      <c r="L91" s="213"/>
      <c r="M91" s="213"/>
      <c r="N91" s="213"/>
      <c r="O91" s="213"/>
      <c r="P91" s="213"/>
      <c r="Q91" s="213"/>
      <c r="R91" s="210"/>
      <c r="S91" s="211"/>
      <c r="T91" s="212"/>
      <c r="U91" s="213"/>
      <c r="V91" s="214"/>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row>
    <row r="92" spans="2:72" s="302" customFormat="1">
      <c r="B92" s="303"/>
      <c r="C92" s="213"/>
      <c r="D92" s="213"/>
      <c r="E92" s="208"/>
      <c r="F92" s="213"/>
      <c r="G92" s="213"/>
      <c r="H92" s="238"/>
      <c r="I92" s="213"/>
      <c r="J92" s="213"/>
      <c r="K92" s="213"/>
      <c r="L92" s="213"/>
      <c r="M92" s="213"/>
      <c r="N92" s="213"/>
      <c r="O92" s="213"/>
      <c r="P92" s="213"/>
      <c r="Q92" s="213"/>
      <c r="R92" s="210"/>
      <c r="S92" s="211"/>
      <c r="T92" s="212"/>
      <c r="U92" s="213"/>
      <c r="V92" s="214"/>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row>
    <row r="93" spans="2:72" s="302" customFormat="1">
      <c r="B93" s="303"/>
      <c r="C93" s="213"/>
      <c r="D93" s="213"/>
      <c r="E93" s="208"/>
      <c r="F93" s="213"/>
      <c r="G93" s="213"/>
      <c r="H93" s="238"/>
      <c r="I93" s="213"/>
      <c r="J93" s="213"/>
      <c r="K93" s="213"/>
      <c r="L93" s="213"/>
      <c r="M93" s="213"/>
      <c r="N93" s="213"/>
      <c r="O93" s="213"/>
      <c r="P93" s="213"/>
      <c r="Q93" s="213"/>
      <c r="R93" s="210"/>
      <c r="S93" s="211"/>
      <c r="T93" s="212"/>
      <c r="U93" s="213"/>
      <c r="V93" s="214"/>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row>
    <row r="94" spans="2:72" s="302" customFormat="1">
      <c r="B94" s="303"/>
      <c r="C94" s="213"/>
      <c r="D94" s="213"/>
      <c r="E94" s="208"/>
      <c r="F94" s="213"/>
      <c r="G94" s="213"/>
      <c r="H94" s="238"/>
      <c r="I94" s="213"/>
      <c r="J94" s="213"/>
      <c r="K94" s="213"/>
      <c r="L94" s="213"/>
      <c r="M94" s="213"/>
      <c r="N94" s="213"/>
      <c r="O94" s="213"/>
      <c r="P94" s="213"/>
      <c r="Q94" s="213"/>
      <c r="R94" s="210"/>
      <c r="S94" s="211"/>
      <c r="T94" s="212"/>
      <c r="U94" s="213"/>
      <c r="V94" s="214"/>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row>
    <row r="95" spans="2:72" s="302" customFormat="1">
      <c r="B95" s="303"/>
      <c r="C95" s="213"/>
      <c r="D95" s="213"/>
      <c r="E95" s="208"/>
      <c r="F95" s="213"/>
      <c r="G95" s="213"/>
      <c r="H95" s="238"/>
      <c r="I95" s="213"/>
      <c r="J95" s="213"/>
      <c r="K95" s="213"/>
      <c r="L95" s="213"/>
      <c r="M95" s="213"/>
      <c r="N95" s="213"/>
      <c r="O95" s="213"/>
      <c r="P95" s="213"/>
      <c r="Q95" s="213"/>
      <c r="R95" s="210"/>
      <c r="S95" s="211"/>
      <c r="T95" s="212"/>
      <c r="U95" s="213"/>
      <c r="V95" s="214"/>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row>
    <row r="96" spans="2:72" s="302" customFormat="1">
      <c r="B96" s="303"/>
      <c r="C96" s="213"/>
      <c r="D96" s="213"/>
      <c r="E96" s="208"/>
      <c r="F96" s="213"/>
      <c r="G96" s="213"/>
      <c r="H96" s="238"/>
      <c r="I96" s="213"/>
      <c r="J96" s="213"/>
      <c r="K96" s="213"/>
      <c r="L96" s="213"/>
      <c r="M96" s="213"/>
      <c r="N96" s="213"/>
      <c r="O96" s="213"/>
      <c r="P96" s="213"/>
      <c r="Q96" s="213"/>
      <c r="R96" s="210"/>
      <c r="S96" s="211"/>
      <c r="T96" s="212"/>
      <c r="U96" s="213"/>
      <c r="V96" s="214"/>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row>
    <row r="97" spans="2:72" s="302" customFormat="1">
      <c r="B97" s="303"/>
      <c r="C97" s="213"/>
      <c r="D97" s="213"/>
      <c r="E97" s="208"/>
      <c r="F97" s="213"/>
      <c r="G97" s="213"/>
      <c r="H97" s="238"/>
      <c r="I97" s="213"/>
      <c r="J97" s="213"/>
      <c r="K97" s="213"/>
      <c r="L97" s="213"/>
      <c r="M97" s="213"/>
      <c r="N97" s="213"/>
      <c r="O97" s="213"/>
      <c r="P97" s="213"/>
      <c r="Q97" s="213"/>
      <c r="R97" s="210"/>
      <c r="S97" s="211"/>
      <c r="T97" s="212"/>
      <c r="U97" s="213"/>
      <c r="V97" s="214"/>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row>
    <row r="98" spans="2:72" s="302" customFormat="1">
      <c r="B98" s="303"/>
      <c r="C98" s="213"/>
      <c r="D98" s="213"/>
      <c r="E98" s="208"/>
      <c r="F98" s="213"/>
      <c r="G98" s="213"/>
      <c r="H98" s="238"/>
      <c r="I98" s="213"/>
      <c r="J98" s="213"/>
      <c r="K98" s="213"/>
      <c r="L98" s="213"/>
      <c r="M98" s="213"/>
      <c r="N98" s="213"/>
      <c r="O98" s="213"/>
      <c r="P98" s="213"/>
      <c r="Q98" s="213"/>
      <c r="R98" s="210"/>
      <c r="S98" s="211"/>
      <c r="T98" s="212"/>
      <c r="U98" s="213"/>
      <c r="V98" s="214"/>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row>
    <row r="99" spans="2:72" s="302" customFormat="1">
      <c r="B99" s="303"/>
      <c r="C99" s="213"/>
      <c r="D99" s="213"/>
      <c r="E99" s="208"/>
      <c r="F99" s="213"/>
      <c r="G99" s="213"/>
      <c r="H99" s="238"/>
      <c r="I99" s="213"/>
      <c r="J99" s="213"/>
      <c r="K99" s="213"/>
      <c r="L99" s="213"/>
      <c r="M99" s="213"/>
      <c r="N99" s="213"/>
      <c r="O99" s="213"/>
      <c r="P99" s="213"/>
      <c r="Q99" s="213"/>
      <c r="R99" s="210"/>
      <c r="S99" s="211"/>
      <c r="T99" s="212"/>
      <c r="U99" s="213"/>
      <c r="V99" s="214"/>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row>
    <row r="100" spans="2:72" s="302" customFormat="1">
      <c r="B100" s="303"/>
      <c r="C100" s="213"/>
      <c r="D100" s="213"/>
      <c r="E100" s="208"/>
      <c r="F100" s="213"/>
      <c r="G100" s="213"/>
      <c r="H100" s="238"/>
      <c r="I100" s="213"/>
      <c r="J100" s="213"/>
      <c r="K100" s="213"/>
      <c r="L100" s="213"/>
      <c r="M100" s="213"/>
      <c r="N100" s="213"/>
      <c r="O100" s="213"/>
      <c r="P100" s="213"/>
      <c r="Q100" s="213"/>
      <c r="R100" s="210"/>
      <c r="S100" s="211"/>
      <c r="T100" s="212"/>
      <c r="U100" s="213"/>
      <c r="V100" s="214"/>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row>
    <row r="101" spans="2:72" s="302" customFormat="1">
      <c r="B101" s="303"/>
      <c r="C101" s="213"/>
      <c r="D101" s="213"/>
      <c r="E101" s="208"/>
      <c r="F101" s="213"/>
      <c r="G101" s="213"/>
      <c r="H101" s="238"/>
      <c r="I101" s="213"/>
      <c r="J101" s="213"/>
      <c r="K101" s="213"/>
      <c r="L101" s="213"/>
      <c r="M101" s="213"/>
      <c r="N101" s="213"/>
      <c r="O101" s="213"/>
      <c r="P101" s="213"/>
      <c r="Q101" s="213"/>
      <c r="R101" s="210"/>
      <c r="S101" s="211"/>
      <c r="T101" s="212"/>
      <c r="U101" s="213"/>
      <c r="V101" s="214"/>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row>
    <row r="102" spans="2:72" s="302" customFormat="1">
      <c r="B102" s="303"/>
      <c r="C102" s="213"/>
      <c r="D102" s="213"/>
      <c r="E102" s="208"/>
      <c r="F102" s="213"/>
      <c r="G102" s="213"/>
      <c r="H102" s="238"/>
      <c r="I102" s="213"/>
      <c r="J102" s="213"/>
      <c r="K102" s="213"/>
      <c r="L102" s="213"/>
      <c r="M102" s="213"/>
      <c r="N102" s="213"/>
      <c r="O102" s="213"/>
      <c r="P102" s="213"/>
      <c r="Q102" s="213"/>
      <c r="R102" s="210"/>
      <c r="S102" s="211"/>
      <c r="T102" s="212"/>
      <c r="U102" s="213"/>
      <c r="V102" s="214"/>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row>
    <row r="103" spans="2:72" s="302" customFormat="1">
      <c r="B103" s="303"/>
      <c r="C103" s="213"/>
      <c r="D103" s="213"/>
      <c r="E103" s="208"/>
      <c r="F103" s="213"/>
      <c r="G103" s="213"/>
      <c r="H103" s="238"/>
      <c r="I103" s="213"/>
      <c r="J103" s="213"/>
      <c r="K103" s="213"/>
      <c r="L103" s="213"/>
      <c r="M103" s="213"/>
      <c r="N103" s="213"/>
      <c r="O103" s="213"/>
      <c r="P103" s="213"/>
      <c r="Q103" s="213"/>
      <c r="R103" s="210"/>
      <c r="S103" s="211"/>
      <c r="T103" s="212"/>
      <c r="U103" s="213"/>
      <c r="V103" s="214"/>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row>
    <row r="104" spans="2:72" s="302" customFormat="1">
      <c r="B104" s="303"/>
      <c r="C104" s="213"/>
      <c r="D104" s="213"/>
      <c r="E104" s="208"/>
      <c r="F104" s="213"/>
      <c r="G104" s="213"/>
      <c r="H104" s="238"/>
      <c r="I104" s="213"/>
      <c r="J104" s="213"/>
      <c r="K104" s="213"/>
      <c r="L104" s="213"/>
      <c r="M104" s="213"/>
      <c r="N104" s="213"/>
      <c r="O104" s="213"/>
      <c r="P104" s="213"/>
      <c r="Q104" s="213"/>
      <c r="R104" s="210"/>
      <c r="S104" s="211"/>
      <c r="T104" s="212"/>
      <c r="U104" s="213"/>
      <c r="V104" s="214"/>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row>
    <row r="105" spans="2:72" s="302" customFormat="1">
      <c r="B105" s="303"/>
      <c r="C105" s="213"/>
      <c r="D105" s="213"/>
      <c r="E105" s="208"/>
      <c r="F105" s="213"/>
      <c r="G105" s="213"/>
      <c r="H105" s="238"/>
      <c r="I105" s="213"/>
      <c r="J105" s="213"/>
      <c r="K105" s="213"/>
      <c r="L105" s="213"/>
      <c r="M105" s="213"/>
      <c r="N105" s="213"/>
      <c r="O105" s="213"/>
      <c r="P105" s="213"/>
      <c r="Q105" s="213"/>
      <c r="R105" s="210"/>
      <c r="S105" s="211"/>
      <c r="T105" s="212"/>
      <c r="U105" s="213"/>
      <c r="V105" s="214"/>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row>
    <row r="106" spans="2:72" s="302" customFormat="1">
      <c r="B106" s="303"/>
      <c r="C106" s="213"/>
      <c r="D106" s="213"/>
      <c r="E106" s="208"/>
      <c r="F106" s="213"/>
      <c r="G106" s="213"/>
      <c r="H106" s="238"/>
      <c r="I106" s="213"/>
      <c r="J106" s="213"/>
      <c r="K106" s="213"/>
      <c r="L106" s="213"/>
      <c r="M106" s="213"/>
      <c r="N106" s="213"/>
      <c r="O106" s="213"/>
      <c r="P106" s="213"/>
      <c r="Q106" s="213"/>
      <c r="R106" s="210"/>
      <c r="S106" s="211"/>
      <c r="T106" s="212"/>
      <c r="U106" s="213"/>
      <c r="V106" s="214"/>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row>
    <row r="107" spans="2:72" s="302" customFormat="1">
      <c r="B107" s="303"/>
      <c r="C107" s="213"/>
      <c r="D107" s="213"/>
      <c r="E107" s="208"/>
      <c r="F107" s="213"/>
      <c r="G107" s="213"/>
      <c r="H107" s="238"/>
      <c r="I107" s="213"/>
      <c r="J107" s="213"/>
      <c r="K107" s="213"/>
      <c r="L107" s="213"/>
      <c r="M107" s="213"/>
      <c r="N107" s="213"/>
      <c r="O107" s="213"/>
      <c r="P107" s="213"/>
      <c r="Q107" s="213"/>
      <c r="R107" s="210"/>
      <c r="S107" s="211"/>
      <c r="T107" s="212"/>
      <c r="U107" s="213"/>
      <c r="V107" s="214"/>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row>
    <row r="108" spans="2:72" s="302" customFormat="1">
      <c r="B108" s="303"/>
      <c r="C108" s="213"/>
      <c r="D108" s="213"/>
      <c r="E108" s="208"/>
      <c r="F108" s="213"/>
      <c r="G108" s="213"/>
      <c r="H108" s="238"/>
      <c r="I108" s="213"/>
      <c r="J108" s="213"/>
      <c r="K108" s="213"/>
      <c r="L108" s="213"/>
      <c r="M108" s="213"/>
      <c r="N108" s="213"/>
      <c r="O108" s="213"/>
      <c r="P108" s="213"/>
      <c r="Q108" s="213"/>
      <c r="R108" s="210"/>
      <c r="S108" s="211"/>
      <c r="T108" s="212"/>
      <c r="U108" s="213"/>
      <c r="V108" s="214"/>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row>
    <row r="109" spans="2:72" s="302" customFormat="1">
      <c r="B109" s="303"/>
      <c r="C109" s="213"/>
      <c r="D109" s="213"/>
      <c r="E109" s="208"/>
      <c r="F109" s="213"/>
      <c r="G109" s="213"/>
      <c r="H109" s="238"/>
      <c r="I109" s="213"/>
      <c r="J109" s="213"/>
      <c r="K109" s="213"/>
      <c r="L109" s="213"/>
      <c r="M109" s="213"/>
      <c r="N109" s="213"/>
      <c r="O109" s="213"/>
      <c r="P109" s="213"/>
      <c r="Q109" s="213"/>
      <c r="R109" s="210"/>
      <c r="S109" s="211"/>
      <c r="T109" s="212"/>
      <c r="U109" s="213"/>
      <c r="V109" s="214"/>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row>
    <row r="110" spans="2:72" s="302" customFormat="1">
      <c r="B110" s="303"/>
      <c r="C110" s="213"/>
      <c r="D110" s="213"/>
      <c r="E110" s="208"/>
      <c r="F110" s="213"/>
      <c r="G110" s="213"/>
      <c r="H110" s="238"/>
      <c r="I110" s="213"/>
      <c r="J110" s="213"/>
      <c r="K110" s="213"/>
      <c r="L110" s="213"/>
      <c r="M110" s="213"/>
      <c r="N110" s="213"/>
      <c r="O110" s="213"/>
      <c r="P110" s="213"/>
      <c r="Q110" s="213"/>
      <c r="R110" s="210"/>
      <c r="S110" s="211"/>
      <c r="T110" s="212"/>
      <c r="U110" s="213"/>
      <c r="V110" s="214"/>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row>
    <row r="111" spans="2:72" s="302" customFormat="1">
      <c r="B111" s="303"/>
      <c r="C111" s="213"/>
      <c r="D111" s="213"/>
      <c r="E111" s="208"/>
      <c r="F111" s="213"/>
      <c r="G111" s="213"/>
      <c r="H111" s="238"/>
      <c r="I111" s="213"/>
      <c r="J111" s="213"/>
      <c r="K111" s="213"/>
      <c r="L111" s="213"/>
      <c r="M111" s="213"/>
      <c r="N111" s="213"/>
      <c r="O111" s="213"/>
      <c r="P111" s="213"/>
      <c r="Q111" s="213"/>
      <c r="R111" s="210"/>
      <c r="S111" s="211"/>
      <c r="T111" s="212"/>
      <c r="U111" s="213"/>
      <c r="V111" s="214"/>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row>
    <row r="112" spans="2:72" s="302" customFormat="1">
      <c r="B112" s="303"/>
      <c r="C112" s="213"/>
      <c r="D112" s="213"/>
      <c r="E112" s="208"/>
      <c r="F112" s="213"/>
      <c r="G112" s="213"/>
      <c r="H112" s="238"/>
      <c r="I112" s="213"/>
      <c r="J112" s="213"/>
      <c r="K112" s="213"/>
      <c r="L112" s="213"/>
      <c r="M112" s="213"/>
      <c r="N112" s="213"/>
      <c r="O112" s="213"/>
      <c r="P112" s="213"/>
      <c r="Q112" s="213"/>
      <c r="R112" s="210"/>
      <c r="S112" s="211"/>
      <c r="T112" s="212"/>
      <c r="U112" s="213"/>
      <c r="V112" s="214"/>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row>
    <row r="113" spans="2:72" s="302" customFormat="1">
      <c r="B113" s="303"/>
      <c r="C113" s="213"/>
      <c r="D113" s="213"/>
      <c r="E113" s="208"/>
      <c r="F113" s="213"/>
      <c r="G113" s="213"/>
      <c r="H113" s="238"/>
      <c r="I113" s="213"/>
      <c r="J113" s="213"/>
      <c r="K113" s="213"/>
      <c r="L113" s="213"/>
      <c r="M113" s="213"/>
      <c r="N113" s="213"/>
      <c r="O113" s="213"/>
      <c r="P113" s="213"/>
      <c r="Q113" s="213"/>
      <c r="R113" s="210"/>
      <c r="S113" s="211"/>
      <c r="T113" s="212"/>
      <c r="U113" s="213"/>
      <c r="V113" s="214"/>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row>
    <row r="114" spans="2:72" s="302" customFormat="1">
      <c r="B114" s="303"/>
      <c r="C114" s="213"/>
      <c r="D114" s="213"/>
      <c r="E114" s="208"/>
      <c r="F114" s="213"/>
      <c r="G114" s="213"/>
      <c r="H114" s="238"/>
      <c r="I114" s="213"/>
      <c r="J114" s="213"/>
      <c r="K114" s="213"/>
      <c r="L114" s="213"/>
      <c r="M114" s="213"/>
      <c r="N114" s="213"/>
      <c r="O114" s="213"/>
      <c r="P114" s="213"/>
      <c r="Q114" s="213"/>
      <c r="R114" s="210"/>
      <c r="S114" s="211"/>
      <c r="T114" s="212"/>
      <c r="U114" s="213"/>
      <c r="V114" s="214"/>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row>
    <row r="115" spans="2:72" s="302" customFormat="1">
      <c r="B115" s="303"/>
      <c r="C115" s="213"/>
      <c r="D115" s="213"/>
      <c r="E115" s="208"/>
      <c r="F115" s="213"/>
      <c r="G115" s="213"/>
      <c r="H115" s="238"/>
      <c r="I115" s="213"/>
      <c r="J115" s="213"/>
      <c r="K115" s="213"/>
      <c r="L115" s="213"/>
      <c r="M115" s="213"/>
      <c r="N115" s="213"/>
      <c r="O115" s="213"/>
      <c r="P115" s="213"/>
      <c r="Q115" s="213"/>
      <c r="R115" s="210"/>
      <c r="S115" s="211"/>
      <c r="T115" s="212"/>
      <c r="U115" s="213"/>
      <c r="V115" s="214"/>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row>
    <row r="116" spans="2:72" s="302" customFormat="1">
      <c r="B116" s="303"/>
      <c r="C116" s="213"/>
      <c r="D116" s="213"/>
      <c r="E116" s="208"/>
      <c r="F116" s="213"/>
      <c r="G116" s="213"/>
      <c r="H116" s="238"/>
      <c r="I116" s="213"/>
      <c r="J116" s="213"/>
      <c r="K116" s="213"/>
      <c r="L116" s="213"/>
      <c r="M116" s="213"/>
      <c r="N116" s="213"/>
      <c r="O116" s="213"/>
      <c r="P116" s="213"/>
      <c r="Q116" s="213"/>
      <c r="R116" s="210"/>
      <c r="S116" s="211"/>
      <c r="T116" s="212"/>
      <c r="U116" s="213"/>
      <c r="V116" s="214"/>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row>
    <row r="117" spans="2:72" s="302" customFormat="1">
      <c r="B117" s="303"/>
      <c r="C117" s="213"/>
      <c r="D117" s="213"/>
      <c r="E117" s="208"/>
      <c r="F117" s="213"/>
      <c r="G117" s="213"/>
      <c r="H117" s="238"/>
      <c r="I117" s="213"/>
      <c r="J117" s="213"/>
      <c r="K117" s="213"/>
      <c r="L117" s="213"/>
      <c r="M117" s="213"/>
      <c r="N117" s="213"/>
      <c r="O117" s="213"/>
      <c r="P117" s="213"/>
      <c r="Q117" s="213"/>
      <c r="R117" s="210"/>
      <c r="S117" s="211"/>
      <c r="T117" s="212"/>
      <c r="U117" s="213"/>
      <c r="V117" s="214"/>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row>
    <row r="118" spans="2:72" s="302" customFormat="1">
      <c r="B118" s="303"/>
      <c r="C118" s="213"/>
      <c r="D118" s="213"/>
      <c r="E118" s="208"/>
      <c r="F118" s="213"/>
      <c r="G118" s="213"/>
      <c r="H118" s="238"/>
      <c r="I118" s="213"/>
      <c r="J118" s="213"/>
      <c r="K118" s="213"/>
      <c r="L118" s="213"/>
      <c r="M118" s="213"/>
      <c r="N118" s="213"/>
      <c r="O118" s="213"/>
      <c r="P118" s="213"/>
      <c r="Q118" s="213"/>
      <c r="R118" s="210"/>
      <c r="S118" s="211"/>
      <c r="T118" s="212"/>
      <c r="U118" s="213"/>
      <c r="V118" s="214"/>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row>
    <row r="119" spans="2:72" s="302" customFormat="1">
      <c r="B119" s="303"/>
      <c r="C119" s="213"/>
      <c r="D119" s="213"/>
      <c r="E119" s="208"/>
      <c r="F119" s="213"/>
      <c r="G119" s="213"/>
      <c r="H119" s="238"/>
      <c r="I119" s="213"/>
      <c r="J119" s="213"/>
      <c r="K119" s="213"/>
      <c r="L119" s="213"/>
      <c r="M119" s="213"/>
      <c r="N119" s="213"/>
      <c r="O119" s="213"/>
      <c r="P119" s="213"/>
      <c r="Q119" s="213"/>
      <c r="R119" s="210"/>
      <c r="S119" s="211"/>
      <c r="T119" s="212"/>
      <c r="U119" s="213"/>
      <c r="V119" s="214"/>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row>
    <row r="120" spans="2:72" s="302" customFormat="1">
      <c r="B120" s="303"/>
      <c r="C120" s="213"/>
      <c r="D120" s="213"/>
      <c r="E120" s="208"/>
      <c r="F120" s="213"/>
      <c r="G120" s="213"/>
      <c r="H120" s="238"/>
      <c r="I120" s="213"/>
      <c r="J120" s="213"/>
      <c r="K120" s="213"/>
      <c r="L120" s="213"/>
      <c r="M120" s="213"/>
      <c r="N120" s="213"/>
      <c r="O120" s="213"/>
      <c r="P120" s="213"/>
      <c r="Q120" s="213"/>
      <c r="R120" s="210"/>
      <c r="S120" s="211"/>
      <c r="T120" s="212"/>
      <c r="U120" s="213"/>
      <c r="V120" s="214"/>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row>
    <row r="121" spans="2:72" s="302" customFormat="1">
      <c r="B121" s="303"/>
      <c r="C121" s="213"/>
      <c r="D121" s="213"/>
      <c r="E121" s="208"/>
      <c r="F121" s="213"/>
      <c r="G121" s="213"/>
      <c r="H121" s="238"/>
      <c r="I121" s="213"/>
      <c r="J121" s="213"/>
      <c r="K121" s="213"/>
      <c r="L121" s="213"/>
      <c r="M121" s="213"/>
      <c r="N121" s="213"/>
      <c r="O121" s="213"/>
      <c r="P121" s="213"/>
      <c r="Q121" s="213"/>
      <c r="R121" s="210"/>
      <c r="S121" s="211"/>
      <c r="T121" s="212"/>
      <c r="U121" s="213"/>
      <c r="V121" s="214"/>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row>
    <row r="122" spans="2:72" s="302" customFormat="1">
      <c r="B122" s="303"/>
      <c r="C122" s="213"/>
      <c r="D122" s="213"/>
      <c r="E122" s="208"/>
      <c r="F122" s="213"/>
      <c r="G122" s="213"/>
      <c r="H122" s="238"/>
      <c r="I122" s="213"/>
      <c r="J122" s="213"/>
      <c r="K122" s="213"/>
      <c r="L122" s="213"/>
      <c r="M122" s="213"/>
      <c r="N122" s="213"/>
      <c r="O122" s="213"/>
      <c r="P122" s="213"/>
      <c r="Q122" s="213"/>
      <c r="R122" s="210"/>
      <c r="S122" s="211"/>
      <c r="T122" s="212"/>
      <c r="U122" s="213"/>
      <c r="V122" s="214"/>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row>
    <row r="123" spans="2:72" s="302" customFormat="1">
      <c r="B123" s="303"/>
      <c r="C123" s="213"/>
      <c r="D123" s="213"/>
      <c r="E123" s="208"/>
      <c r="F123" s="213"/>
      <c r="G123" s="213"/>
      <c r="H123" s="238"/>
      <c r="I123" s="213"/>
      <c r="J123" s="213"/>
      <c r="K123" s="213"/>
      <c r="L123" s="213"/>
      <c r="M123" s="213"/>
      <c r="N123" s="213"/>
      <c r="O123" s="213"/>
      <c r="P123" s="213"/>
      <c r="Q123" s="213"/>
      <c r="R123" s="210"/>
      <c r="S123" s="211"/>
      <c r="T123" s="212"/>
      <c r="U123" s="213"/>
      <c r="V123" s="214"/>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row>
    <row r="124" spans="2:72" s="302" customFormat="1">
      <c r="B124" s="303"/>
      <c r="C124" s="213"/>
      <c r="D124" s="213"/>
      <c r="E124" s="208"/>
      <c r="F124" s="213"/>
      <c r="G124" s="213"/>
      <c r="H124" s="238"/>
      <c r="I124" s="213"/>
      <c r="J124" s="213"/>
      <c r="K124" s="213"/>
      <c r="L124" s="213"/>
      <c r="M124" s="213"/>
      <c r="N124" s="213"/>
      <c r="O124" s="213"/>
      <c r="P124" s="213"/>
      <c r="Q124" s="213"/>
      <c r="R124" s="210"/>
      <c r="S124" s="211"/>
      <c r="T124" s="212"/>
      <c r="U124" s="213"/>
      <c r="V124" s="214"/>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row>
    <row r="125" spans="2:72" s="302" customFormat="1">
      <c r="B125" s="303"/>
      <c r="C125" s="213"/>
      <c r="D125" s="213"/>
      <c r="E125" s="208"/>
      <c r="F125" s="213"/>
      <c r="G125" s="213"/>
      <c r="H125" s="238"/>
      <c r="I125" s="213"/>
      <c r="J125" s="213"/>
      <c r="K125" s="213"/>
      <c r="L125" s="213"/>
      <c r="M125" s="213"/>
      <c r="N125" s="213"/>
      <c r="O125" s="213"/>
      <c r="P125" s="213"/>
      <c r="Q125" s="213"/>
      <c r="R125" s="210"/>
      <c r="S125" s="211"/>
      <c r="T125" s="212"/>
      <c r="U125" s="213"/>
      <c r="V125" s="214"/>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row>
    <row r="126" spans="2:72" s="302" customFormat="1">
      <c r="B126" s="303"/>
      <c r="C126" s="213"/>
      <c r="D126" s="213"/>
      <c r="E126" s="208"/>
      <c r="F126" s="213"/>
      <c r="G126" s="213"/>
      <c r="H126" s="238"/>
      <c r="I126" s="213"/>
      <c r="J126" s="213"/>
      <c r="K126" s="213"/>
      <c r="L126" s="213"/>
      <c r="M126" s="213"/>
      <c r="N126" s="213"/>
      <c r="O126" s="213"/>
      <c r="P126" s="213"/>
      <c r="Q126" s="213"/>
      <c r="R126" s="210"/>
      <c r="S126" s="211"/>
      <c r="T126" s="212"/>
      <c r="U126" s="213"/>
      <c r="V126" s="214"/>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row>
    <row r="127" spans="2:72" s="302" customFormat="1">
      <c r="B127" s="303"/>
      <c r="C127" s="213"/>
      <c r="D127" s="213"/>
      <c r="E127" s="208"/>
      <c r="F127" s="213"/>
      <c r="G127" s="213"/>
      <c r="H127" s="238"/>
      <c r="I127" s="213"/>
      <c r="J127" s="213"/>
      <c r="K127" s="213"/>
      <c r="L127" s="213"/>
      <c r="M127" s="213"/>
      <c r="N127" s="213"/>
      <c r="O127" s="213"/>
      <c r="P127" s="213"/>
      <c r="Q127" s="213"/>
      <c r="R127" s="210"/>
      <c r="S127" s="211"/>
      <c r="T127" s="212"/>
      <c r="U127" s="213"/>
      <c r="V127" s="214"/>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row>
    <row r="128" spans="2:72" s="302" customFormat="1">
      <c r="B128" s="303"/>
      <c r="C128" s="213"/>
      <c r="D128" s="213"/>
      <c r="E128" s="208"/>
      <c r="F128" s="213"/>
      <c r="G128" s="213"/>
      <c r="H128" s="238"/>
      <c r="I128" s="213"/>
      <c r="J128" s="213"/>
      <c r="K128" s="213"/>
      <c r="L128" s="213"/>
      <c r="M128" s="213"/>
      <c r="N128" s="213"/>
      <c r="O128" s="213"/>
      <c r="P128" s="213"/>
      <c r="Q128" s="213"/>
      <c r="R128" s="210"/>
      <c r="S128" s="211"/>
      <c r="T128" s="212"/>
      <c r="U128" s="213"/>
      <c r="V128" s="214"/>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row>
    <row r="129" spans="2:72" s="302" customFormat="1">
      <c r="B129" s="303"/>
      <c r="C129" s="213"/>
      <c r="D129" s="213"/>
      <c r="E129" s="208"/>
      <c r="F129" s="213"/>
      <c r="G129" s="213"/>
      <c r="H129" s="238"/>
      <c r="I129" s="213"/>
      <c r="J129" s="213"/>
      <c r="K129" s="213"/>
      <c r="L129" s="213"/>
      <c r="M129" s="213"/>
      <c r="N129" s="213"/>
      <c r="O129" s="213"/>
      <c r="P129" s="213"/>
      <c r="Q129" s="213"/>
      <c r="R129" s="210"/>
      <c r="S129" s="211"/>
      <c r="T129" s="212"/>
      <c r="U129" s="213"/>
      <c r="V129" s="214"/>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row>
    <row r="130" spans="2:72" s="302" customFormat="1">
      <c r="B130" s="303"/>
      <c r="C130" s="213"/>
      <c r="D130" s="213"/>
      <c r="E130" s="208"/>
      <c r="F130" s="213"/>
      <c r="G130" s="213"/>
      <c r="H130" s="238"/>
      <c r="I130" s="213"/>
      <c r="J130" s="213"/>
      <c r="K130" s="213"/>
      <c r="L130" s="213"/>
      <c r="M130" s="213"/>
      <c r="N130" s="213"/>
      <c r="O130" s="213"/>
      <c r="P130" s="213"/>
      <c r="Q130" s="213"/>
      <c r="R130" s="210"/>
      <c r="S130" s="211"/>
      <c r="T130" s="212"/>
      <c r="U130" s="213"/>
      <c r="V130" s="214"/>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row>
    <row r="131" spans="2:72" s="302" customFormat="1">
      <c r="B131" s="303"/>
      <c r="C131" s="213"/>
      <c r="D131" s="213"/>
      <c r="E131" s="208"/>
      <c r="F131" s="213"/>
      <c r="G131" s="213"/>
      <c r="H131" s="238"/>
      <c r="I131" s="213"/>
      <c r="J131" s="213"/>
      <c r="K131" s="213"/>
      <c r="L131" s="213"/>
      <c r="M131" s="213"/>
      <c r="N131" s="213"/>
      <c r="O131" s="213"/>
      <c r="P131" s="213"/>
      <c r="Q131" s="213"/>
      <c r="R131" s="210"/>
      <c r="S131" s="211"/>
      <c r="T131" s="212"/>
      <c r="U131" s="213"/>
      <c r="V131" s="214"/>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row>
    <row r="132" spans="2:72" s="302" customFormat="1">
      <c r="B132" s="303"/>
      <c r="C132" s="213"/>
      <c r="D132" s="213"/>
      <c r="E132" s="208"/>
      <c r="F132" s="213"/>
      <c r="G132" s="213"/>
      <c r="H132" s="238"/>
      <c r="I132" s="213"/>
      <c r="J132" s="213"/>
      <c r="K132" s="213"/>
      <c r="L132" s="213"/>
      <c r="M132" s="213"/>
      <c r="N132" s="213"/>
      <c r="O132" s="213"/>
      <c r="P132" s="213"/>
      <c r="Q132" s="213"/>
      <c r="R132" s="210"/>
      <c r="S132" s="211"/>
      <c r="T132" s="212"/>
      <c r="U132" s="213"/>
      <c r="V132" s="214"/>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row>
    <row r="133" spans="2:72" s="302" customFormat="1">
      <c r="B133" s="303"/>
      <c r="C133" s="213"/>
      <c r="D133" s="213"/>
      <c r="E133" s="208"/>
      <c r="F133" s="213"/>
      <c r="G133" s="213"/>
      <c r="H133" s="238"/>
      <c r="I133" s="213"/>
      <c r="J133" s="213"/>
      <c r="K133" s="213"/>
      <c r="L133" s="213"/>
      <c r="M133" s="213"/>
      <c r="N133" s="213"/>
      <c r="O133" s="213"/>
      <c r="P133" s="213"/>
      <c r="Q133" s="213"/>
      <c r="R133" s="210"/>
      <c r="S133" s="211"/>
      <c r="T133" s="212"/>
      <c r="U133" s="213"/>
      <c r="V133" s="214"/>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row>
    <row r="134" spans="2:72" s="302" customFormat="1">
      <c r="B134" s="303"/>
      <c r="C134" s="213"/>
      <c r="D134" s="213"/>
      <c r="E134" s="208"/>
      <c r="F134" s="213"/>
      <c r="G134" s="213"/>
      <c r="H134" s="238"/>
      <c r="I134" s="213"/>
      <c r="J134" s="213"/>
      <c r="K134" s="213"/>
      <c r="L134" s="213"/>
      <c r="M134" s="213"/>
      <c r="N134" s="213"/>
      <c r="O134" s="213"/>
      <c r="P134" s="213"/>
      <c r="Q134" s="213"/>
      <c r="R134" s="210"/>
      <c r="S134" s="211"/>
      <c r="T134" s="212"/>
      <c r="U134" s="213"/>
      <c r="V134" s="214"/>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row>
    <row r="135" spans="2:72" s="302" customFormat="1">
      <c r="B135" s="303"/>
      <c r="C135" s="213"/>
      <c r="D135" s="213"/>
      <c r="E135" s="208"/>
      <c r="F135" s="213"/>
      <c r="G135" s="213"/>
      <c r="H135" s="238"/>
      <c r="I135" s="213"/>
      <c r="J135" s="213"/>
      <c r="K135" s="213"/>
      <c r="L135" s="213"/>
      <c r="M135" s="213"/>
      <c r="N135" s="213"/>
      <c r="O135" s="213"/>
      <c r="P135" s="213"/>
      <c r="Q135" s="213"/>
      <c r="R135" s="210"/>
      <c r="S135" s="211"/>
      <c r="T135" s="212"/>
      <c r="U135" s="213"/>
      <c r="V135" s="214"/>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row>
    <row r="136" spans="2:72" s="302" customFormat="1">
      <c r="B136" s="303"/>
      <c r="C136" s="213"/>
      <c r="D136" s="213"/>
      <c r="E136" s="208"/>
      <c r="F136" s="213"/>
      <c r="G136" s="213"/>
      <c r="H136" s="238"/>
      <c r="I136" s="213"/>
      <c r="J136" s="213"/>
      <c r="K136" s="213"/>
      <c r="L136" s="213"/>
      <c r="M136" s="213"/>
      <c r="N136" s="213"/>
      <c r="O136" s="213"/>
      <c r="P136" s="213"/>
      <c r="Q136" s="213"/>
      <c r="R136" s="210"/>
      <c r="S136" s="211"/>
      <c r="T136" s="212"/>
      <c r="U136" s="213"/>
      <c r="V136" s="214"/>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row>
    <row r="137" spans="2:72" s="302" customFormat="1">
      <c r="B137" s="303"/>
      <c r="C137" s="213"/>
      <c r="D137" s="213"/>
      <c r="E137" s="208"/>
      <c r="F137" s="213"/>
      <c r="G137" s="213"/>
      <c r="H137" s="238"/>
      <c r="I137" s="213"/>
      <c r="J137" s="213"/>
      <c r="K137" s="213"/>
      <c r="L137" s="213"/>
      <c r="M137" s="213"/>
      <c r="N137" s="213"/>
      <c r="O137" s="213"/>
      <c r="P137" s="213"/>
      <c r="Q137" s="213"/>
      <c r="R137" s="210"/>
      <c r="S137" s="211"/>
      <c r="T137" s="212"/>
      <c r="U137" s="213"/>
      <c r="V137" s="214"/>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row>
    <row r="138" spans="2:72" s="302" customFormat="1">
      <c r="B138" s="303"/>
      <c r="C138" s="213"/>
      <c r="D138" s="213"/>
      <c r="E138" s="208"/>
      <c r="F138" s="213"/>
      <c r="G138" s="213"/>
      <c r="H138" s="238"/>
      <c r="I138" s="213"/>
      <c r="J138" s="213"/>
      <c r="K138" s="213"/>
      <c r="L138" s="213"/>
      <c r="M138" s="213"/>
      <c r="N138" s="213"/>
      <c r="O138" s="213"/>
      <c r="P138" s="213"/>
      <c r="Q138" s="213"/>
      <c r="R138" s="210"/>
      <c r="S138" s="211"/>
      <c r="T138" s="212"/>
      <c r="U138" s="213"/>
      <c r="V138" s="214"/>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row>
    <row r="139" spans="2:72" s="302" customFormat="1">
      <c r="B139" s="303"/>
      <c r="C139" s="213"/>
      <c r="D139" s="213"/>
      <c r="E139" s="208"/>
      <c r="F139" s="213"/>
      <c r="G139" s="213"/>
      <c r="H139" s="238"/>
      <c r="I139" s="213"/>
      <c r="J139" s="213"/>
      <c r="K139" s="213"/>
      <c r="L139" s="213"/>
      <c r="M139" s="213"/>
      <c r="N139" s="213"/>
      <c r="O139" s="213"/>
      <c r="P139" s="213"/>
      <c r="Q139" s="213"/>
      <c r="R139" s="210"/>
      <c r="S139" s="211"/>
      <c r="T139" s="212"/>
      <c r="U139" s="213"/>
      <c r="V139" s="214"/>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row>
    <row r="140" spans="2:72" s="302" customFormat="1">
      <c r="B140" s="303"/>
      <c r="C140" s="213"/>
      <c r="D140" s="213"/>
      <c r="E140" s="208"/>
      <c r="F140" s="213"/>
      <c r="G140" s="213"/>
      <c r="H140" s="238"/>
      <c r="I140" s="213"/>
      <c r="J140" s="213"/>
      <c r="K140" s="213"/>
      <c r="L140" s="213"/>
      <c r="M140" s="213"/>
      <c r="N140" s="213"/>
      <c r="O140" s="213"/>
      <c r="P140" s="213"/>
      <c r="Q140" s="213"/>
      <c r="R140" s="210"/>
      <c r="S140" s="211"/>
      <c r="T140" s="212"/>
      <c r="U140" s="213"/>
      <c r="V140" s="214"/>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row>
    <row r="141" spans="2:72" s="302" customFormat="1">
      <c r="B141" s="303"/>
      <c r="C141" s="213"/>
      <c r="D141" s="213"/>
      <c r="E141" s="208"/>
      <c r="F141" s="213"/>
      <c r="G141" s="213"/>
      <c r="H141" s="238"/>
      <c r="I141" s="213"/>
      <c r="J141" s="213"/>
      <c r="K141" s="213"/>
      <c r="L141" s="213"/>
      <c r="M141" s="213"/>
      <c r="N141" s="213"/>
      <c r="O141" s="213"/>
      <c r="P141" s="213"/>
      <c r="Q141" s="213"/>
      <c r="R141" s="210"/>
      <c r="S141" s="211"/>
      <c r="T141" s="212"/>
      <c r="U141" s="213"/>
      <c r="V141" s="214"/>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row>
    <row r="142" spans="2:72" s="302" customFormat="1">
      <c r="B142" s="303"/>
      <c r="C142" s="213"/>
      <c r="D142" s="213"/>
      <c r="E142" s="208"/>
      <c r="F142" s="213"/>
      <c r="G142" s="213"/>
      <c r="H142" s="238"/>
      <c r="I142" s="213"/>
      <c r="J142" s="213"/>
      <c r="K142" s="213"/>
      <c r="L142" s="213"/>
      <c r="M142" s="213"/>
      <c r="N142" s="213"/>
      <c r="O142" s="213"/>
      <c r="P142" s="213"/>
      <c r="Q142" s="213"/>
      <c r="R142" s="210"/>
      <c r="S142" s="211"/>
      <c r="T142" s="212"/>
      <c r="U142" s="213"/>
      <c r="V142" s="214"/>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row>
    <row r="143" spans="2:72" s="302" customFormat="1">
      <c r="B143" s="303"/>
      <c r="C143" s="213"/>
      <c r="D143" s="213"/>
      <c r="E143" s="208"/>
      <c r="F143" s="213"/>
      <c r="G143" s="213"/>
      <c r="H143" s="238"/>
      <c r="I143" s="213"/>
      <c r="J143" s="213"/>
      <c r="K143" s="213"/>
      <c r="L143" s="213"/>
      <c r="M143" s="213"/>
      <c r="N143" s="213"/>
      <c r="O143" s="213"/>
      <c r="P143" s="213"/>
      <c r="Q143" s="213"/>
      <c r="R143" s="210"/>
      <c r="S143" s="211"/>
      <c r="T143" s="212"/>
      <c r="U143" s="213"/>
      <c r="V143" s="214"/>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row>
    <row r="144" spans="2:72" s="302" customFormat="1">
      <c r="B144" s="303"/>
      <c r="C144" s="213"/>
      <c r="D144" s="213"/>
      <c r="E144" s="208"/>
      <c r="F144" s="213"/>
      <c r="G144" s="213"/>
      <c r="H144" s="238"/>
      <c r="I144" s="213"/>
      <c r="J144" s="213"/>
      <c r="K144" s="213"/>
      <c r="L144" s="213"/>
      <c r="M144" s="213"/>
      <c r="N144" s="213"/>
      <c r="O144" s="213"/>
      <c r="P144" s="213"/>
      <c r="Q144" s="213"/>
      <c r="R144" s="210"/>
      <c r="S144" s="211"/>
      <c r="T144" s="212"/>
      <c r="U144" s="213"/>
      <c r="V144" s="214"/>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row>
    <row r="145" spans="2:72" s="302" customFormat="1">
      <c r="B145" s="303"/>
      <c r="C145" s="213"/>
      <c r="D145" s="213"/>
      <c r="E145" s="208"/>
      <c r="F145" s="213"/>
      <c r="G145" s="213"/>
      <c r="H145" s="238"/>
      <c r="I145" s="213"/>
      <c r="J145" s="213"/>
      <c r="K145" s="213"/>
      <c r="L145" s="213"/>
      <c r="M145" s="213"/>
      <c r="N145" s="213"/>
      <c r="O145" s="213"/>
      <c r="P145" s="213"/>
      <c r="Q145" s="213"/>
      <c r="R145" s="210"/>
      <c r="S145" s="211"/>
      <c r="T145" s="212"/>
      <c r="U145" s="213"/>
      <c r="V145" s="214"/>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row>
    <row r="146" spans="2:72" s="302" customFormat="1">
      <c r="B146" s="303"/>
      <c r="C146" s="213"/>
      <c r="D146" s="213"/>
      <c r="E146" s="208"/>
      <c r="F146" s="213"/>
      <c r="G146" s="213"/>
      <c r="H146" s="238"/>
      <c r="I146" s="213"/>
      <c r="J146" s="213"/>
      <c r="K146" s="213"/>
      <c r="L146" s="213"/>
      <c r="M146" s="213"/>
      <c r="N146" s="213"/>
      <c r="O146" s="213"/>
      <c r="P146" s="213"/>
      <c r="Q146" s="213"/>
      <c r="R146" s="210"/>
      <c r="S146" s="211"/>
      <c r="T146" s="212"/>
      <c r="U146" s="213"/>
      <c r="V146" s="214"/>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row>
    <row r="147" spans="2:72" s="302" customFormat="1">
      <c r="B147" s="303"/>
      <c r="C147" s="213"/>
      <c r="D147" s="213"/>
      <c r="E147" s="208"/>
      <c r="F147" s="213"/>
      <c r="G147" s="213"/>
      <c r="H147" s="238"/>
      <c r="I147" s="213"/>
      <c r="J147" s="213"/>
      <c r="K147" s="213"/>
      <c r="L147" s="213"/>
      <c r="M147" s="213"/>
      <c r="N147" s="213"/>
      <c r="O147" s="213"/>
      <c r="P147" s="213"/>
      <c r="Q147" s="213"/>
      <c r="R147" s="210"/>
      <c r="S147" s="211"/>
      <c r="T147" s="212"/>
      <c r="U147" s="213"/>
      <c r="V147" s="214"/>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row>
    <row r="148" spans="2:72" s="302" customFormat="1">
      <c r="B148" s="303"/>
      <c r="C148" s="213"/>
      <c r="D148" s="213"/>
      <c r="E148" s="208"/>
      <c r="F148" s="213"/>
      <c r="G148" s="213"/>
      <c r="H148" s="238"/>
      <c r="I148" s="213"/>
      <c r="J148" s="213"/>
      <c r="K148" s="213"/>
      <c r="L148" s="213"/>
      <c r="M148" s="213"/>
      <c r="N148" s="213"/>
      <c r="O148" s="213"/>
      <c r="P148" s="213"/>
      <c r="Q148" s="213"/>
      <c r="R148" s="210"/>
      <c r="S148" s="211"/>
      <c r="T148" s="212"/>
      <c r="U148" s="213"/>
      <c r="V148" s="214"/>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row>
    <row r="149" spans="2:72" s="302" customFormat="1">
      <c r="B149" s="303"/>
      <c r="C149" s="213"/>
      <c r="D149" s="213"/>
      <c r="E149" s="208"/>
      <c r="F149" s="213"/>
      <c r="G149" s="213"/>
      <c r="H149" s="238"/>
      <c r="I149" s="213"/>
      <c r="J149" s="213"/>
      <c r="K149" s="213"/>
      <c r="L149" s="213"/>
      <c r="M149" s="213"/>
      <c r="N149" s="213"/>
      <c r="O149" s="213"/>
      <c r="P149" s="213"/>
      <c r="Q149" s="213"/>
      <c r="R149" s="210"/>
      <c r="S149" s="211"/>
      <c r="T149" s="212"/>
      <c r="U149" s="213"/>
      <c r="V149" s="214"/>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row>
    <row r="150" spans="2:72" s="302" customFormat="1">
      <c r="B150" s="303"/>
      <c r="C150" s="213"/>
      <c r="D150" s="213"/>
      <c r="E150" s="208"/>
      <c r="F150" s="213"/>
      <c r="G150" s="213"/>
      <c r="H150" s="238"/>
      <c r="I150" s="213"/>
      <c r="J150" s="213"/>
      <c r="K150" s="213"/>
      <c r="L150" s="213"/>
      <c r="M150" s="213"/>
      <c r="N150" s="213"/>
      <c r="O150" s="213"/>
      <c r="P150" s="213"/>
      <c r="Q150" s="213"/>
      <c r="R150" s="210"/>
      <c r="S150" s="211"/>
      <c r="T150" s="212"/>
      <c r="U150" s="213"/>
      <c r="V150" s="214"/>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row>
    <row r="151" spans="2:72" s="302" customFormat="1">
      <c r="B151" s="303"/>
      <c r="C151" s="213"/>
      <c r="D151" s="213"/>
      <c r="E151" s="208"/>
      <c r="F151" s="213"/>
      <c r="G151" s="213"/>
      <c r="H151" s="238"/>
      <c r="I151" s="213"/>
      <c r="J151" s="213"/>
      <c r="K151" s="213"/>
      <c r="L151" s="213"/>
      <c r="M151" s="213"/>
      <c r="N151" s="213"/>
      <c r="O151" s="213"/>
      <c r="P151" s="213"/>
      <c r="Q151" s="213"/>
      <c r="R151" s="210"/>
      <c r="S151" s="211"/>
      <c r="T151" s="212"/>
      <c r="U151" s="213"/>
      <c r="V151" s="214"/>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row>
    <row r="152" spans="2:72" s="302" customFormat="1">
      <c r="B152" s="303"/>
      <c r="C152" s="213"/>
      <c r="D152" s="213"/>
      <c r="E152" s="208"/>
      <c r="F152" s="213"/>
      <c r="G152" s="213"/>
      <c r="H152" s="238"/>
      <c r="I152" s="213"/>
      <c r="J152" s="213"/>
      <c r="K152" s="213"/>
      <c r="L152" s="213"/>
      <c r="M152" s="213"/>
      <c r="N152" s="213"/>
      <c r="O152" s="213"/>
      <c r="P152" s="213"/>
      <c r="Q152" s="213"/>
      <c r="R152" s="210"/>
      <c r="S152" s="211"/>
      <c r="T152" s="212"/>
      <c r="U152" s="213"/>
      <c r="V152" s="214"/>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row>
    <row r="153" spans="2:72" s="302" customFormat="1">
      <c r="B153" s="303"/>
      <c r="C153" s="213"/>
      <c r="D153" s="213"/>
      <c r="E153" s="208"/>
      <c r="F153" s="213"/>
      <c r="G153" s="213"/>
      <c r="H153" s="238"/>
      <c r="I153" s="213"/>
      <c r="J153" s="213"/>
      <c r="K153" s="213"/>
      <c r="L153" s="213"/>
      <c r="M153" s="213"/>
      <c r="N153" s="213"/>
      <c r="O153" s="213"/>
      <c r="P153" s="213"/>
      <c r="Q153" s="213"/>
      <c r="R153" s="210"/>
      <c r="S153" s="211"/>
      <c r="T153" s="212"/>
      <c r="U153" s="213"/>
      <c r="V153" s="214"/>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row>
    <row r="154" spans="2:72" s="302" customFormat="1">
      <c r="B154" s="303"/>
      <c r="C154" s="213"/>
      <c r="D154" s="213"/>
      <c r="E154" s="208"/>
      <c r="F154" s="213"/>
      <c r="G154" s="213"/>
      <c r="H154" s="238"/>
      <c r="I154" s="213"/>
      <c r="J154" s="213"/>
      <c r="K154" s="213"/>
      <c r="L154" s="213"/>
      <c r="M154" s="213"/>
      <c r="N154" s="213"/>
      <c r="O154" s="213"/>
      <c r="P154" s="213"/>
      <c r="Q154" s="213"/>
      <c r="R154" s="210"/>
      <c r="S154" s="211"/>
      <c r="T154" s="212"/>
      <c r="U154" s="213"/>
      <c r="V154" s="214"/>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row>
    <row r="155" spans="2:72" s="302" customFormat="1">
      <c r="B155" s="303"/>
      <c r="C155" s="213"/>
      <c r="D155" s="213"/>
      <c r="E155" s="208"/>
      <c r="F155" s="213"/>
      <c r="G155" s="213"/>
      <c r="H155" s="238"/>
      <c r="I155" s="213"/>
      <c r="J155" s="213"/>
      <c r="K155" s="213"/>
      <c r="L155" s="213"/>
      <c r="M155" s="213"/>
      <c r="N155" s="213"/>
      <c r="O155" s="213"/>
      <c r="P155" s="213"/>
      <c r="Q155" s="213"/>
      <c r="R155" s="210"/>
      <c r="S155" s="211"/>
      <c r="T155" s="212"/>
      <c r="U155" s="213"/>
      <c r="V155" s="214"/>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row>
    <row r="156" spans="2:72" s="302" customFormat="1">
      <c r="B156" s="303"/>
      <c r="C156" s="213"/>
      <c r="D156" s="213"/>
      <c r="E156" s="208"/>
      <c r="F156" s="213"/>
      <c r="G156" s="213"/>
      <c r="H156" s="238"/>
      <c r="I156" s="213"/>
      <c r="J156" s="213"/>
      <c r="K156" s="213"/>
      <c r="L156" s="213"/>
      <c r="M156" s="213"/>
      <c r="N156" s="213"/>
      <c r="O156" s="213"/>
      <c r="P156" s="213"/>
      <c r="Q156" s="213"/>
      <c r="R156" s="210"/>
      <c r="S156" s="211"/>
      <c r="T156" s="212"/>
      <c r="U156" s="213"/>
      <c r="V156" s="214"/>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row>
    <row r="157" spans="2:72" s="302" customFormat="1">
      <c r="B157" s="303"/>
      <c r="C157" s="213"/>
      <c r="D157" s="213"/>
      <c r="E157" s="208"/>
      <c r="F157" s="213"/>
      <c r="G157" s="213"/>
      <c r="H157" s="238"/>
      <c r="I157" s="213"/>
      <c r="J157" s="213"/>
      <c r="K157" s="213"/>
      <c r="L157" s="213"/>
      <c r="M157" s="213"/>
      <c r="N157" s="213"/>
      <c r="O157" s="213"/>
      <c r="P157" s="213"/>
      <c r="Q157" s="213"/>
      <c r="R157" s="210"/>
      <c r="S157" s="211"/>
      <c r="T157" s="212"/>
      <c r="U157" s="213"/>
      <c r="V157" s="214"/>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row>
    <row r="158" spans="2:72" s="302" customFormat="1">
      <c r="B158" s="303"/>
      <c r="C158" s="213"/>
      <c r="D158" s="213"/>
      <c r="E158" s="208"/>
      <c r="F158" s="213"/>
      <c r="G158" s="213"/>
      <c r="H158" s="238"/>
      <c r="I158" s="213"/>
      <c r="J158" s="213"/>
      <c r="K158" s="213"/>
      <c r="L158" s="213"/>
      <c r="M158" s="213"/>
      <c r="N158" s="213"/>
      <c r="O158" s="213"/>
      <c r="P158" s="213"/>
      <c r="Q158" s="213"/>
      <c r="R158" s="210"/>
      <c r="S158" s="211"/>
      <c r="T158" s="212"/>
      <c r="U158" s="213"/>
      <c r="V158" s="214"/>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row>
    <row r="159" spans="2:72" s="302" customFormat="1">
      <c r="B159" s="303"/>
      <c r="C159" s="213"/>
      <c r="D159" s="213"/>
      <c r="E159" s="208"/>
      <c r="F159" s="213"/>
      <c r="G159" s="213"/>
      <c r="H159" s="238"/>
      <c r="I159" s="213"/>
      <c r="J159" s="213"/>
      <c r="K159" s="213"/>
      <c r="L159" s="213"/>
      <c r="M159" s="213"/>
      <c r="N159" s="213"/>
      <c r="O159" s="213"/>
      <c r="P159" s="213"/>
      <c r="Q159" s="213"/>
      <c r="R159" s="210"/>
      <c r="S159" s="211"/>
      <c r="T159" s="212"/>
      <c r="U159" s="213"/>
      <c r="V159" s="214"/>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row>
    <row r="160" spans="2:72" s="302" customFormat="1">
      <c r="B160" s="303"/>
      <c r="C160" s="213"/>
      <c r="D160" s="213"/>
      <c r="E160" s="208"/>
      <c r="F160" s="213"/>
      <c r="G160" s="213"/>
      <c r="H160" s="238"/>
      <c r="I160" s="213"/>
      <c r="J160" s="213"/>
      <c r="K160" s="213"/>
      <c r="L160" s="213"/>
      <c r="M160" s="213"/>
      <c r="N160" s="213"/>
      <c r="O160" s="213"/>
      <c r="P160" s="213"/>
      <c r="Q160" s="213"/>
      <c r="R160" s="210"/>
      <c r="S160" s="211"/>
      <c r="T160" s="212"/>
      <c r="U160" s="213"/>
      <c r="V160" s="214"/>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row>
    <row r="161" spans="2:72" s="302" customFormat="1">
      <c r="B161" s="303"/>
      <c r="C161" s="213"/>
      <c r="D161" s="213"/>
      <c r="E161" s="208"/>
      <c r="F161" s="213"/>
      <c r="G161" s="213"/>
      <c r="H161" s="238"/>
      <c r="I161" s="213"/>
      <c r="J161" s="213"/>
      <c r="K161" s="213"/>
      <c r="L161" s="213"/>
      <c r="M161" s="213"/>
      <c r="N161" s="213"/>
      <c r="O161" s="213"/>
      <c r="P161" s="213"/>
      <c r="Q161" s="213"/>
      <c r="R161" s="210"/>
      <c r="S161" s="211"/>
      <c r="T161" s="212"/>
      <c r="U161" s="213"/>
      <c r="V161" s="214"/>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row>
    <row r="162" spans="2:72" s="302" customFormat="1">
      <c r="B162" s="303"/>
      <c r="C162" s="213"/>
      <c r="D162" s="213"/>
      <c r="E162" s="208"/>
      <c r="F162" s="213"/>
      <c r="G162" s="213"/>
      <c r="H162" s="238"/>
      <c r="I162" s="213"/>
      <c r="J162" s="213"/>
      <c r="K162" s="213"/>
      <c r="L162" s="213"/>
      <c r="M162" s="213"/>
      <c r="N162" s="213"/>
      <c r="O162" s="213"/>
      <c r="P162" s="213"/>
      <c r="Q162" s="213"/>
      <c r="R162" s="210"/>
      <c r="S162" s="211"/>
      <c r="T162" s="212"/>
      <c r="U162" s="213"/>
      <c r="V162" s="214"/>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row>
    <row r="163" spans="2:72" s="302" customFormat="1">
      <c r="B163" s="303"/>
      <c r="C163" s="213"/>
      <c r="D163" s="213"/>
      <c r="E163" s="208"/>
      <c r="F163" s="213"/>
      <c r="G163" s="213"/>
      <c r="H163" s="238"/>
      <c r="I163" s="213"/>
      <c r="J163" s="213"/>
      <c r="K163" s="213"/>
      <c r="L163" s="213"/>
      <c r="M163" s="213"/>
      <c r="N163" s="213"/>
      <c r="O163" s="213"/>
      <c r="P163" s="213"/>
      <c r="Q163" s="213"/>
      <c r="R163" s="210"/>
      <c r="S163" s="211"/>
      <c r="T163" s="212"/>
      <c r="U163" s="213"/>
      <c r="V163" s="214"/>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row>
    <row r="164" spans="2:72" s="302" customFormat="1">
      <c r="B164" s="303"/>
      <c r="C164" s="213"/>
      <c r="D164" s="213"/>
      <c r="E164" s="208"/>
      <c r="F164" s="213"/>
      <c r="G164" s="213"/>
      <c r="H164" s="238"/>
      <c r="I164" s="213"/>
      <c r="J164" s="213"/>
      <c r="K164" s="213"/>
      <c r="L164" s="213"/>
      <c r="M164" s="213"/>
      <c r="N164" s="213"/>
      <c r="O164" s="213"/>
      <c r="P164" s="213"/>
      <c r="Q164" s="213"/>
      <c r="R164" s="210"/>
      <c r="S164" s="211"/>
      <c r="T164" s="212"/>
      <c r="U164" s="213"/>
      <c r="V164" s="214"/>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row>
    <row r="165" spans="2:72" s="302" customFormat="1">
      <c r="B165" s="303"/>
      <c r="C165" s="213"/>
      <c r="D165" s="213"/>
      <c r="E165" s="208"/>
      <c r="F165" s="213"/>
      <c r="G165" s="213"/>
      <c r="H165" s="238"/>
      <c r="I165" s="213"/>
      <c r="J165" s="213"/>
      <c r="K165" s="213"/>
      <c r="L165" s="213"/>
      <c r="M165" s="213"/>
      <c r="N165" s="213"/>
      <c r="O165" s="213"/>
      <c r="P165" s="213"/>
      <c r="Q165" s="213"/>
      <c r="R165" s="210"/>
      <c r="S165" s="211"/>
      <c r="T165" s="212"/>
      <c r="U165" s="213"/>
      <c r="V165" s="214"/>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row>
    <row r="166" spans="2:72" s="302" customFormat="1">
      <c r="B166" s="303"/>
      <c r="C166" s="213"/>
      <c r="D166" s="213"/>
      <c r="E166" s="208"/>
      <c r="F166" s="213"/>
      <c r="G166" s="213"/>
      <c r="H166" s="238"/>
      <c r="I166" s="213"/>
      <c r="J166" s="213"/>
      <c r="K166" s="213"/>
      <c r="L166" s="213"/>
      <c r="M166" s="213"/>
      <c r="N166" s="213"/>
      <c r="O166" s="213"/>
      <c r="P166" s="213"/>
      <c r="Q166" s="213"/>
      <c r="R166" s="210"/>
      <c r="S166" s="211"/>
      <c r="T166" s="212"/>
      <c r="U166" s="213"/>
      <c r="V166" s="214"/>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row>
    <row r="167" spans="2:72" s="302" customFormat="1">
      <c r="B167" s="303"/>
      <c r="C167" s="213"/>
      <c r="D167" s="213"/>
      <c r="E167" s="208"/>
      <c r="F167" s="213"/>
      <c r="G167" s="213"/>
      <c r="H167" s="238"/>
      <c r="I167" s="213"/>
      <c r="J167" s="213"/>
      <c r="K167" s="213"/>
      <c r="L167" s="213"/>
      <c r="M167" s="213"/>
      <c r="N167" s="213"/>
      <c r="O167" s="213"/>
      <c r="P167" s="213"/>
      <c r="Q167" s="213"/>
      <c r="R167" s="210"/>
      <c r="S167" s="211"/>
      <c r="T167" s="212"/>
      <c r="U167" s="213"/>
      <c r="V167" s="214"/>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row>
    <row r="168" spans="2:72" s="302" customFormat="1">
      <c r="B168" s="303"/>
      <c r="C168" s="213"/>
      <c r="D168" s="213"/>
      <c r="E168" s="208"/>
      <c r="F168" s="213"/>
      <c r="G168" s="213"/>
      <c r="H168" s="238"/>
      <c r="I168" s="213"/>
      <c r="J168" s="213"/>
      <c r="K168" s="213"/>
      <c r="L168" s="213"/>
      <c r="M168" s="213"/>
      <c r="N168" s="213"/>
      <c r="O168" s="213"/>
      <c r="P168" s="213"/>
      <c r="Q168" s="213"/>
      <c r="R168" s="210"/>
      <c r="S168" s="211"/>
      <c r="T168" s="212"/>
      <c r="U168" s="213"/>
      <c r="V168" s="214"/>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row>
    <row r="169" spans="2:72" s="302" customFormat="1">
      <c r="B169" s="303"/>
      <c r="C169" s="213"/>
      <c r="D169" s="213"/>
      <c r="E169" s="208"/>
      <c r="F169" s="213"/>
      <c r="G169" s="213"/>
      <c r="H169" s="238"/>
      <c r="I169" s="213"/>
      <c r="J169" s="213"/>
      <c r="K169" s="213"/>
      <c r="L169" s="213"/>
      <c r="M169" s="213"/>
      <c r="N169" s="213"/>
      <c r="O169" s="213"/>
      <c r="P169" s="213"/>
      <c r="Q169" s="213"/>
      <c r="R169" s="210"/>
      <c r="S169" s="211"/>
      <c r="T169" s="212"/>
      <c r="U169" s="213"/>
      <c r="V169" s="214"/>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row>
    <row r="170" spans="2:72" s="302" customFormat="1">
      <c r="B170" s="303"/>
      <c r="C170" s="213"/>
      <c r="D170" s="213"/>
      <c r="E170" s="208"/>
      <c r="F170" s="213"/>
      <c r="G170" s="213"/>
      <c r="H170" s="238"/>
      <c r="I170" s="213"/>
      <c r="J170" s="213"/>
      <c r="K170" s="213"/>
      <c r="L170" s="213"/>
      <c r="M170" s="213"/>
      <c r="N170" s="213"/>
      <c r="O170" s="213"/>
      <c r="P170" s="213"/>
      <c r="Q170" s="213"/>
      <c r="R170" s="210"/>
      <c r="S170" s="211"/>
      <c r="T170" s="212"/>
      <c r="U170" s="213"/>
      <c r="V170" s="214"/>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row>
    <row r="171" spans="2:72" s="302" customFormat="1">
      <c r="B171" s="303"/>
      <c r="C171" s="213"/>
      <c r="D171" s="213"/>
      <c r="E171" s="208"/>
      <c r="F171" s="213"/>
      <c r="G171" s="213"/>
      <c r="H171" s="238"/>
      <c r="I171" s="213"/>
      <c r="J171" s="213"/>
      <c r="K171" s="213"/>
      <c r="L171" s="213"/>
      <c r="M171" s="213"/>
      <c r="N171" s="213"/>
      <c r="O171" s="213"/>
      <c r="P171" s="213"/>
      <c r="Q171" s="213"/>
      <c r="R171" s="210"/>
      <c r="S171" s="211"/>
      <c r="T171" s="212"/>
      <c r="U171" s="213"/>
      <c r="V171" s="214"/>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row>
    <row r="172" spans="2:72" s="302" customFormat="1">
      <c r="B172" s="303"/>
      <c r="C172" s="213"/>
      <c r="D172" s="213"/>
      <c r="E172" s="208"/>
      <c r="F172" s="213"/>
      <c r="G172" s="213"/>
      <c r="H172" s="238"/>
      <c r="I172" s="213"/>
      <c r="J172" s="213"/>
      <c r="K172" s="213"/>
      <c r="L172" s="213"/>
      <c r="M172" s="213"/>
      <c r="N172" s="213"/>
      <c r="O172" s="213"/>
      <c r="P172" s="213"/>
      <c r="Q172" s="213"/>
      <c r="R172" s="210"/>
      <c r="S172" s="211"/>
      <c r="T172" s="212"/>
      <c r="U172" s="213"/>
      <c r="V172" s="214"/>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row>
    <row r="173" spans="2:72" s="302" customFormat="1">
      <c r="B173" s="303"/>
      <c r="C173" s="213"/>
      <c r="D173" s="213"/>
      <c r="E173" s="208"/>
      <c r="F173" s="213"/>
      <c r="G173" s="213"/>
      <c r="H173" s="238"/>
      <c r="I173" s="213"/>
      <c r="J173" s="213"/>
      <c r="K173" s="213"/>
      <c r="L173" s="213"/>
      <c r="M173" s="213"/>
      <c r="N173" s="213"/>
      <c r="O173" s="213"/>
      <c r="P173" s="213"/>
      <c r="Q173" s="213"/>
      <c r="R173" s="210"/>
      <c r="S173" s="211"/>
      <c r="T173" s="212"/>
      <c r="U173" s="213"/>
      <c r="V173" s="214"/>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row>
    <row r="174" spans="2:72" s="302" customFormat="1">
      <c r="B174" s="303"/>
      <c r="C174" s="213"/>
      <c r="D174" s="213"/>
      <c r="E174" s="208"/>
      <c r="F174" s="213"/>
      <c r="G174" s="213"/>
      <c r="H174" s="238"/>
      <c r="I174" s="213"/>
      <c r="J174" s="213"/>
      <c r="K174" s="213"/>
      <c r="L174" s="213"/>
      <c r="M174" s="213"/>
      <c r="N174" s="213"/>
      <c r="O174" s="213"/>
      <c r="P174" s="213"/>
      <c r="Q174" s="213"/>
      <c r="R174" s="210"/>
      <c r="S174" s="211"/>
      <c r="T174" s="212"/>
      <c r="U174" s="213"/>
      <c r="V174" s="214"/>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row>
    <row r="175" spans="2:72" s="302" customFormat="1">
      <c r="B175" s="303"/>
      <c r="C175" s="213"/>
      <c r="D175" s="213"/>
      <c r="E175" s="208"/>
      <c r="F175" s="213"/>
      <c r="G175" s="213"/>
      <c r="H175" s="238"/>
      <c r="I175" s="213"/>
      <c r="J175" s="213"/>
      <c r="K175" s="213"/>
      <c r="L175" s="213"/>
      <c r="M175" s="213"/>
      <c r="N175" s="213"/>
      <c r="O175" s="213"/>
      <c r="P175" s="213"/>
      <c r="Q175" s="213"/>
      <c r="R175" s="210"/>
      <c r="S175" s="211"/>
      <c r="T175" s="212"/>
      <c r="U175" s="213"/>
      <c r="V175" s="214"/>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row>
    <row r="176" spans="2:72" s="302" customFormat="1">
      <c r="B176" s="303"/>
      <c r="C176" s="213"/>
      <c r="D176" s="213"/>
      <c r="E176" s="208"/>
      <c r="F176" s="213"/>
      <c r="G176" s="213"/>
      <c r="H176" s="238"/>
      <c r="I176" s="213"/>
      <c r="J176" s="213"/>
      <c r="K176" s="213"/>
      <c r="L176" s="213"/>
      <c r="M176" s="213"/>
      <c r="N176" s="213"/>
      <c r="O176" s="213"/>
      <c r="P176" s="213"/>
      <c r="Q176" s="213"/>
      <c r="R176" s="210"/>
      <c r="S176" s="211"/>
      <c r="T176" s="212"/>
      <c r="U176" s="213"/>
      <c r="V176" s="214"/>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row>
    <row r="177" spans="2:72" s="302" customFormat="1">
      <c r="B177" s="303"/>
      <c r="C177" s="213"/>
      <c r="D177" s="213"/>
      <c r="E177" s="208"/>
      <c r="F177" s="213"/>
      <c r="G177" s="213"/>
      <c r="H177" s="238"/>
      <c r="I177" s="213"/>
      <c r="J177" s="213"/>
      <c r="K177" s="213"/>
      <c r="L177" s="213"/>
      <c r="M177" s="213"/>
      <c r="N177" s="213"/>
      <c r="O177" s="213"/>
      <c r="P177" s="213"/>
      <c r="Q177" s="213"/>
      <c r="R177" s="210"/>
      <c r="S177" s="211"/>
      <c r="T177" s="212"/>
      <c r="U177" s="213"/>
      <c r="V177" s="214"/>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row>
    <row r="178" spans="2:72" s="302" customFormat="1">
      <c r="B178" s="303"/>
      <c r="C178" s="213"/>
      <c r="D178" s="213"/>
      <c r="E178" s="208"/>
      <c r="F178" s="213"/>
      <c r="G178" s="213"/>
      <c r="H178" s="238"/>
      <c r="I178" s="213"/>
      <c r="J178" s="213"/>
      <c r="K178" s="213"/>
      <c r="L178" s="213"/>
      <c r="M178" s="213"/>
      <c r="N178" s="213"/>
      <c r="O178" s="213"/>
      <c r="P178" s="213"/>
      <c r="Q178" s="213"/>
      <c r="R178" s="210"/>
      <c r="S178" s="211"/>
      <c r="T178" s="212"/>
      <c r="U178" s="213"/>
      <c r="V178" s="214"/>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row>
    <row r="179" spans="2:72" s="302" customFormat="1">
      <c r="B179" s="303"/>
      <c r="C179" s="213"/>
      <c r="D179" s="213"/>
      <c r="E179" s="208"/>
      <c r="F179" s="213"/>
      <c r="G179" s="213"/>
      <c r="H179" s="238"/>
      <c r="I179" s="213"/>
      <c r="J179" s="213"/>
      <c r="K179" s="213"/>
      <c r="L179" s="213"/>
      <c r="M179" s="213"/>
      <c r="N179" s="213"/>
      <c r="O179" s="213"/>
      <c r="P179" s="213"/>
      <c r="Q179" s="213"/>
      <c r="R179" s="210"/>
      <c r="S179" s="211"/>
      <c r="T179" s="212"/>
      <c r="U179" s="213"/>
      <c r="V179" s="214"/>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row>
    <row r="180" spans="2:72" s="302" customFormat="1">
      <c r="B180" s="303"/>
      <c r="C180" s="213"/>
      <c r="D180" s="213"/>
      <c r="E180" s="208"/>
      <c r="F180" s="213"/>
      <c r="G180" s="213"/>
      <c r="H180" s="238"/>
      <c r="I180" s="213"/>
      <c r="J180" s="213"/>
      <c r="K180" s="213"/>
      <c r="L180" s="213"/>
      <c r="M180" s="213"/>
      <c r="N180" s="213"/>
      <c r="O180" s="213"/>
      <c r="P180" s="213"/>
      <c r="Q180" s="213"/>
      <c r="R180" s="210"/>
      <c r="S180" s="211"/>
      <c r="T180" s="212"/>
      <c r="U180" s="213"/>
      <c r="V180" s="214"/>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row>
    <row r="181" spans="2:72" s="302" customFormat="1">
      <c r="B181" s="303"/>
      <c r="C181" s="213"/>
      <c r="D181" s="213"/>
      <c r="E181" s="208"/>
      <c r="F181" s="213"/>
      <c r="G181" s="213"/>
      <c r="H181" s="238"/>
      <c r="I181" s="213"/>
      <c r="J181" s="213"/>
      <c r="K181" s="213"/>
      <c r="L181" s="213"/>
      <c r="M181" s="213"/>
      <c r="N181" s="213"/>
      <c r="O181" s="213"/>
      <c r="P181" s="213"/>
      <c r="Q181" s="213"/>
      <c r="R181" s="210"/>
      <c r="S181" s="211"/>
      <c r="T181" s="212"/>
      <c r="U181" s="213"/>
      <c r="V181" s="214"/>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row>
    <row r="182" spans="2:72" s="302" customFormat="1">
      <c r="B182" s="303"/>
      <c r="C182" s="213"/>
      <c r="D182" s="213"/>
      <c r="E182" s="208"/>
      <c r="F182" s="213"/>
      <c r="G182" s="213"/>
      <c r="H182" s="238"/>
      <c r="I182" s="213"/>
      <c r="J182" s="213"/>
      <c r="K182" s="213"/>
      <c r="L182" s="213"/>
      <c r="M182" s="213"/>
      <c r="N182" s="213"/>
      <c r="O182" s="213"/>
      <c r="P182" s="213"/>
      <c r="Q182" s="213"/>
      <c r="R182" s="210"/>
      <c r="S182" s="211"/>
      <c r="T182" s="212"/>
      <c r="U182" s="213"/>
      <c r="V182" s="214"/>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row>
    <row r="183" spans="2:72" s="302" customFormat="1">
      <c r="B183" s="303"/>
      <c r="C183" s="213"/>
      <c r="D183" s="213"/>
      <c r="E183" s="208"/>
      <c r="F183" s="213"/>
      <c r="G183" s="213"/>
      <c r="H183" s="238"/>
      <c r="I183" s="213"/>
      <c r="J183" s="213"/>
      <c r="K183" s="213"/>
      <c r="L183" s="213"/>
      <c r="M183" s="213"/>
      <c r="N183" s="213"/>
      <c r="O183" s="213"/>
      <c r="P183" s="213"/>
      <c r="Q183" s="213"/>
      <c r="R183" s="210"/>
      <c r="S183" s="211"/>
      <c r="T183" s="212"/>
      <c r="U183" s="213"/>
      <c r="V183" s="214"/>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row>
    <row r="184" spans="2:72" s="302" customFormat="1">
      <c r="B184" s="303"/>
      <c r="C184" s="213"/>
      <c r="D184" s="213"/>
      <c r="E184" s="208"/>
      <c r="F184" s="213"/>
      <c r="G184" s="213"/>
      <c r="H184" s="238"/>
      <c r="I184" s="213"/>
      <c r="J184" s="213"/>
      <c r="K184" s="213"/>
      <c r="L184" s="213"/>
      <c r="M184" s="213"/>
      <c r="N184" s="213"/>
      <c r="O184" s="213"/>
      <c r="P184" s="213"/>
      <c r="Q184" s="213"/>
      <c r="R184" s="210"/>
      <c r="S184" s="211"/>
      <c r="T184" s="212"/>
      <c r="U184" s="213"/>
      <c r="V184" s="214"/>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row>
    <row r="185" spans="2:72" s="302" customFormat="1">
      <c r="B185" s="303"/>
      <c r="C185" s="213"/>
      <c r="D185" s="213"/>
      <c r="E185" s="208"/>
      <c r="F185" s="213"/>
      <c r="G185" s="213"/>
      <c r="H185" s="238"/>
      <c r="I185" s="213"/>
      <c r="J185" s="213"/>
      <c r="K185" s="213"/>
      <c r="L185" s="213"/>
      <c r="M185" s="213"/>
      <c r="N185" s="213"/>
      <c r="O185" s="213"/>
      <c r="P185" s="213"/>
      <c r="Q185" s="213"/>
      <c r="R185" s="210"/>
      <c r="S185" s="211"/>
      <c r="T185" s="212"/>
      <c r="U185" s="213"/>
      <c r="V185" s="214"/>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row>
    <row r="186" spans="2:72" s="302" customFormat="1">
      <c r="B186" s="303"/>
      <c r="C186" s="213"/>
      <c r="D186" s="213"/>
      <c r="E186" s="208"/>
      <c r="F186" s="213"/>
      <c r="G186" s="213"/>
      <c r="H186" s="238"/>
      <c r="I186" s="213"/>
      <c r="J186" s="213"/>
      <c r="K186" s="213"/>
      <c r="L186" s="213"/>
      <c r="M186" s="213"/>
      <c r="N186" s="213"/>
      <c r="O186" s="213"/>
      <c r="P186" s="213"/>
      <c r="Q186" s="213"/>
      <c r="R186" s="210"/>
      <c r="S186" s="211"/>
      <c r="T186" s="212"/>
      <c r="U186" s="213"/>
      <c r="V186" s="214"/>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row>
    <row r="187" spans="2:72" s="302" customFormat="1">
      <c r="B187" s="303"/>
      <c r="C187" s="213"/>
      <c r="D187" s="213"/>
      <c r="E187" s="208"/>
      <c r="F187" s="213"/>
      <c r="G187" s="213"/>
      <c r="H187" s="238"/>
      <c r="I187" s="213"/>
      <c r="J187" s="213"/>
      <c r="K187" s="213"/>
      <c r="L187" s="213"/>
      <c r="M187" s="213"/>
      <c r="N187" s="213"/>
      <c r="O187" s="213"/>
      <c r="P187" s="213"/>
      <c r="Q187" s="213"/>
      <c r="R187" s="210"/>
      <c r="S187" s="211"/>
      <c r="T187" s="212"/>
      <c r="U187" s="213"/>
      <c r="V187" s="214"/>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row>
    <row r="188" spans="2:72" s="302" customFormat="1">
      <c r="B188" s="303"/>
      <c r="C188" s="213"/>
      <c r="D188" s="213"/>
      <c r="E188" s="208"/>
      <c r="F188" s="213"/>
      <c r="G188" s="213"/>
      <c r="H188" s="238"/>
      <c r="I188" s="213"/>
      <c r="J188" s="213"/>
      <c r="K188" s="213"/>
      <c r="L188" s="213"/>
      <c r="M188" s="213"/>
      <c r="N188" s="213"/>
      <c r="O188" s="213"/>
      <c r="P188" s="213"/>
      <c r="Q188" s="213"/>
      <c r="R188" s="210"/>
      <c r="S188" s="211"/>
      <c r="T188" s="212"/>
      <c r="U188" s="213"/>
      <c r="V188" s="214"/>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row>
    <row r="189" spans="2:72" s="302" customFormat="1">
      <c r="B189" s="303"/>
      <c r="C189" s="213"/>
      <c r="D189" s="213"/>
      <c r="E189" s="208"/>
      <c r="F189" s="213"/>
      <c r="G189" s="213"/>
      <c r="H189" s="238"/>
      <c r="I189" s="213"/>
      <c r="J189" s="213"/>
      <c r="K189" s="213"/>
      <c r="L189" s="213"/>
      <c r="M189" s="213"/>
      <c r="N189" s="213"/>
      <c r="O189" s="213"/>
      <c r="P189" s="213"/>
      <c r="Q189" s="213"/>
      <c r="R189" s="210"/>
      <c r="S189" s="211"/>
      <c r="T189" s="212"/>
      <c r="U189" s="213"/>
      <c r="V189" s="214"/>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row>
    <row r="190" spans="2:72" s="302" customFormat="1">
      <c r="B190" s="303"/>
      <c r="C190" s="213"/>
      <c r="D190" s="213"/>
      <c r="E190" s="208"/>
      <c r="F190" s="213"/>
      <c r="G190" s="213"/>
      <c r="H190" s="238"/>
      <c r="I190" s="213"/>
      <c r="J190" s="213"/>
      <c r="K190" s="213"/>
      <c r="L190" s="213"/>
      <c r="M190" s="213"/>
      <c r="N190" s="213"/>
      <c r="O190" s="213"/>
      <c r="P190" s="213"/>
      <c r="Q190" s="213"/>
      <c r="R190" s="210"/>
      <c r="S190" s="211"/>
      <c r="T190" s="212"/>
      <c r="U190" s="213"/>
      <c r="V190" s="214"/>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row>
    <row r="191" spans="2:72" s="302" customFormat="1">
      <c r="B191" s="303"/>
      <c r="C191" s="213"/>
      <c r="D191" s="213"/>
      <c r="E191" s="208"/>
      <c r="F191" s="213"/>
      <c r="G191" s="213"/>
      <c r="H191" s="238"/>
      <c r="I191" s="213"/>
      <c r="J191" s="213"/>
      <c r="K191" s="213"/>
      <c r="L191" s="213"/>
      <c r="M191" s="213"/>
      <c r="N191" s="213"/>
      <c r="O191" s="213"/>
      <c r="P191" s="213"/>
      <c r="Q191" s="213"/>
      <c r="R191" s="210"/>
      <c r="S191" s="211"/>
      <c r="T191" s="212"/>
      <c r="U191" s="213"/>
      <c r="V191" s="214"/>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row>
    <row r="192" spans="2:72" s="302" customFormat="1">
      <c r="B192" s="303"/>
      <c r="C192" s="213"/>
      <c r="D192" s="213"/>
      <c r="E192" s="208"/>
      <c r="F192" s="213"/>
      <c r="G192" s="213"/>
      <c r="H192" s="238"/>
      <c r="I192" s="213"/>
      <c r="J192" s="213"/>
      <c r="K192" s="213"/>
      <c r="L192" s="213"/>
      <c r="M192" s="213"/>
      <c r="N192" s="213"/>
      <c r="O192" s="213"/>
      <c r="P192" s="213"/>
      <c r="Q192" s="213"/>
      <c r="R192" s="210"/>
      <c r="S192" s="211"/>
      <c r="T192" s="212"/>
      <c r="U192" s="213"/>
      <c r="V192" s="214"/>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row>
    <row r="193" spans="2:72" s="302" customFormat="1">
      <c r="B193" s="303"/>
      <c r="C193" s="213"/>
      <c r="D193" s="213"/>
      <c r="E193" s="208"/>
      <c r="F193" s="213"/>
      <c r="G193" s="213"/>
      <c r="H193" s="238"/>
      <c r="I193" s="213"/>
      <c r="J193" s="213"/>
      <c r="K193" s="213"/>
      <c r="L193" s="213"/>
      <c r="M193" s="213"/>
      <c r="N193" s="213"/>
      <c r="O193" s="213"/>
      <c r="P193" s="213"/>
      <c r="Q193" s="213"/>
      <c r="R193" s="210"/>
      <c r="S193" s="211"/>
      <c r="T193" s="212"/>
      <c r="U193" s="213"/>
      <c r="V193" s="214"/>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row>
    <row r="194" spans="2:72" s="302" customFormat="1">
      <c r="B194" s="303"/>
      <c r="C194" s="213"/>
      <c r="D194" s="213"/>
      <c r="E194" s="208"/>
      <c r="F194" s="213"/>
      <c r="G194" s="213"/>
      <c r="H194" s="238"/>
      <c r="I194" s="213"/>
      <c r="J194" s="213"/>
      <c r="K194" s="213"/>
      <c r="L194" s="213"/>
      <c r="M194" s="213"/>
      <c r="N194" s="213"/>
      <c r="O194" s="213"/>
      <c r="P194" s="213"/>
      <c r="Q194" s="213"/>
      <c r="R194" s="210"/>
      <c r="S194" s="211"/>
      <c r="T194" s="212"/>
      <c r="U194" s="213"/>
      <c r="V194" s="214"/>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row>
    <row r="195" spans="2:72" s="302" customFormat="1">
      <c r="B195" s="303"/>
      <c r="C195" s="213"/>
      <c r="D195" s="213"/>
      <c r="E195" s="208"/>
      <c r="F195" s="213"/>
      <c r="G195" s="213"/>
      <c r="H195" s="238"/>
      <c r="I195" s="213"/>
      <c r="J195" s="213"/>
      <c r="K195" s="213"/>
      <c r="L195" s="213"/>
      <c r="M195" s="213"/>
      <c r="N195" s="213"/>
      <c r="O195" s="213"/>
      <c r="P195" s="213"/>
      <c r="Q195" s="213"/>
      <c r="R195" s="210"/>
      <c r="S195" s="211"/>
      <c r="T195" s="212"/>
      <c r="U195" s="213"/>
      <c r="V195" s="214"/>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row>
    <row r="196" spans="2:72" s="302" customFormat="1">
      <c r="B196" s="303"/>
      <c r="C196" s="213"/>
      <c r="D196" s="213"/>
      <c r="E196" s="208"/>
      <c r="F196" s="213"/>
      <c r="G196" s="213"/>
      <c r="H196" s="238"/>
      <c r="I196" s="213"/>
      <c r="J196" s="213"/>
      <c r="K196" s="213"/>
      <c r="L196" s="213"/>
      <c r="M196" s="213"/>
      <c r="N196" s="213"/>
      <c r="O196" s="213"/>
      <c r="P196" s="213"/>
      <c r="Q196" s="213"/>
      <c r="R196" s="210"/>
      <c r="S196" s="211"/>
      <c r="T196" s="212"/>
      <c r="U196" s="213"/>
      <c r="V196" s="214"/>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row>
    <row r="197" spans="2:72" s="302" customFormat="1">
      <c r="B197" s="303"/>
      <c r="C197" s="213"/>
      <c r="D197" s="213"/>
      <c r="E197" s="208"/>
      <c r="F197" s="213"/>
      <c r="G197" s="213"/>
      <c r="H197" s="238"/>
      <c r="I197" s="213"/>
      <c r="J197" s="213"/>
      <c r="K197" s="213"/>
      <c r="L197" s="213"/>
      <c r="M197" s="213"/>
      <c r="N197" s="213"/>
      <c r="O197" s="213"/>
      <c r="P197" s="213"/>
      <c r="Q197" s="213"/>
      <c r="R197" s="210"/>
      <c r="S197" s="211"/>
      <c r="T197" s="212"/>
      <c r="U197" s="213"/>
      <c r="V197" s="214"/>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row>
    <row r="198" spans="2:72" s="302" customFormat="1">
      <c r="B198" s="303"/>
      <c r="C198" s="213"/>
      <c r="D198" s="213"/>
      <c r="E198" s="208"/>
      <c r="F198" s="213"/>
      <c r="G198" s="213"/>
      <c r="H198" s="238"/>
      <c r="I198" s="213"/>
      <c r="J198" s="213"/>
      <c r="K198" s="213"/>
      <c r="L198" s="213"/>
      <c r="M198" s="213"/>
      <c r="N198" s="213"/>
      <c r="O198" s="213"/>
      <c r="P198" s="213"/>
      <c r="Q198" s="213"/>
      <c r="R198" s="210"/>
      <c r="S198" s="211"/>
      <c r="T198" s="212"/>
      <c r="U198" s="213"/>
      <c r="V198" s="214"/>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row>
    <row r="199" spans="2:72" s="302" customFormat="1">
      <c r="B199" s="303"/>
      <c r="C199" s="213"/>
      <c r="D199" s="213"/>
      <c r="E199" s="208"/>
      <c r="F199" s="213"/>
      <c r="G199" s="213"/>
      <c r="H199" s="238"/>
      <c r="I199" s="213"/>
      <c r="J199" s="213"/>
      <c r="K199" s="213"/>
      <c r="L199" s="213"/>
      <c r="M199" s="213"/>
      <c r="N199" s="213"/>
      <c r="O199" s="213"/>
      <c r="P199" s="213"/>
      <c r="Q199" s="213"/>
      <c r="R199" s="210"/>
      <c r="S199" s="211"/>
      <c r="T199" s="212"/>
      <c r="U199" s="213"/>
      <c r="V199" s="214"/>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row>
    <row r="200" spans="2:72" s="302" customFormat="1">
      <c r="B200" s="303"/>
      <c r="C200" s="213"/>
      <c r="D200" s="213"/>
      <c r="E200" s="208"/>
      <c r="F200" s="213"/>
      <c r="G200" s="213"/>
      <c r="H200" s="238"/>
      <c r="I200" s="213"/>
      <c r="J200" s="213"/>
      <c r="K200" s="213"/>
      <c r="L200" s="213"/>
      <c r="M200" s="213"/>
      <c r="N200" s="213"/>
      <c r="O200" s="213"/>
      <c r="P200" s="213"/>
      <c r="Q200" s="213"/>
      <c r="R200" s="210"/>
      <c r="S200" s="211"/>
      <c r="T200" s="212"/>
      <c r="U200" s="213"/>
      <c r="V200" s="214"/>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row>
    <row r="201" spans="2:72" s="302" customFormat="1">
      <c r="B201" s="303"/>
      <c r="C201" s="213"/>
      <c r="D201" s="213"/>
      <c r="E201" s="208"/>
      <c r="F201" s="213"/>
      <c r="G201" s="213"/>
      <c r="H201" s="238"/>
      <c r="I201" s="213"/>
      <c r="J201" s="213"/>
      <c r="K201" s="213"/>
      <c r="L201" s="213"/>
      <c r="M201" s="213"/>
      <c r="N201" s="213"/>
      <c r="O201" s="213"/>
      <c r="P201" s="213"/>
      <c r="Q201" s="213"/>
      <c r="R201" s="210"/>
      <c r="S201" s="211"/>
      <c r="T201" s="212"/>
      <c r="U201" s="213"/>
      <c r="V201" s="214"/>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row>
    <row r="202" spans="2:72" s="302" customFormat="1">
      <c r="B202" s="303"/>
      <c r="C202" s="213"/>
      <c r="D202" s="213"/>
      <c r="E202" s="208"/>
      <c r="F202" s="213"/>
      <c r="G202" s="213"/>
      <c r="H202" s="238"/>
      <c r="I202" s="213"/>
      <c r="J202" s="213"/>
      <c r="K202" s="213"/>
      <c r="L202" s="213"/>
      <c r="M202" s="213"/>
      <c r="N202" s="213"/>
      <c r="O202" s="213"/>
      <c r="P202" s="213"/>
      <c r="Q202" s="213"/>
      <c r="R202" s="210"/>
      <c r="S202" s="211"/>
      <c r="T202" s="212"/>
      <c r="U202" s="213"/>
      <c r="V202" s="214"/>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row>
    <row r="203" spans="2:72" s="302" customFormat="1">
      <c r="B203" s="303"/>
      <c r="C203" s="213"/>
      <c r="D203" s="213"/>
      <c r="E203" s="208"/>
      <c r="F203" s="213"/>
      <c r="G203" s="213"/>
      <c r="H203" s="238"/>
      <c r="I203" s="213"/>
      <c r="J203" s="213"/>
      <c r="K203" s="213"/>
      <c r="L203" s="213"/>
      <c r="M203" s="213"/>
      <c r="N203" s="213"/>
      <c r="O203" s="213"/>
      <c r="P203" s="213"/>
      <c r="Q203" s="213"/>
      <c r="R203" s="210"/>
      <c r="S203" s="211"/>
      <c r="T203" s="212"/>
      <c r="U203" s="213"/>
      <c r="V203" s="214"/>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row>
    <row r="204" spans="2:72" s="302" customFormat="1">
      <c r="B204" s="303"/>
      <c r="C204" s="213"/>
      <c r="D204" s="213"/>
      <c r="E204" s="208"/>
      <c r="F204" s="213"/>
      <c r="G204" s="213"/>
      <c r="H204" s="238"/>
      <c r="I204" s="213"/>
      <c r="J204" s="213"/>
      <c r="K204" s="213"/>
      <c r="L204" s="213"/>
      <c r="M204" s="213"/>
      <c r="N204" s="213"/>
      <c r="O204" s="213"/>
      <c r="P204" s="213"/>
      <c r="Q204" s="213"/>
      <c r="R204" s="210"/>
      <c r="S204" s="211"/>
      <c r="T204" s="212"/>
      <c r="U204" s="213"/>
      <c r="V204" s="214"/>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row>
    <row r="205" spans="2:72" s="302" customFormat="1">
      <c r="B205" s="303"/>
      <c r="C205" s="213"/>
      <c r="D205" s="213"/>
      <c r="E205" s="208"/>
      <c r="F205" s="213"/>
      <c r="G205" s="213"/>
      <c r="H205" s="238"/>
      <c r="I205" s="213"/>
      <c r="J205" s="213"/>
      <c r="K205" s="213"/>
      <c r="L205" s="213"/>
      <c r="M205" s="213"/>
      <c r="N205" s="213"/>
      <c r="O205" s="213"/>
      <c r="P205" s="213"/>
      <c r="Q205" s="213"/>
      <c r="R205" s="210"/>
      <c r="S205" s="211"/>
      <c r="T205" s="212"/>
      <c r="U205" s="213"/>
      <c r="V205" s="214"/>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row>
    <row r="206" spans="2:72" s="302" customFormat="1">
      <c r="B206" s="303"/>
      <c r="C206" s="213"/>
      <c r="D206" s="213"/>
      <c r="E206" s="208"/>
      <c r="F206" s="213"/>
      <c r="G206" s="213"/>
      <c r="H206" s="238"/>
      <c r="I206" s="213"/>
      <c r="J206" s="213"/>
      <c r="K206" s="213"/>
      <c r="L206" s="213"/>
      <c r="M206" s="213"/>
      <c r="N206" s="213"/>
      <c r="O206" s="213"/>
      <c r="P206" s="213"/>
      <c r="Q206" s="213"/>
      <c r="R206" s="210"/>
      <c r="S206" s="211"/>
      <c r="T206" s="212"/>
      <c r="U206" s="213"/>
      <c r="V206" s="214"/>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row>
    <row r="207" spans="2:72" s="302" customFormat="1">
      <c r="B207" s="303"/>
      <c r="C207" s="213"/>
      <c r="D207" s="213"/>
      <c r="E207" s="208"/>
      <c r="F207" s="213"/>
      <c r="G207" s="213"/>
      <c r="H207" s="238"/>
      <c r="I207" s="213"/>
      <c r="J207" s="213"/>
      <c r="K207" s="213"/>
      <c r="L207" s="213"/>
      <c r="M207" s="213"/>
      <c r="N207" s="213"/>
      <c r="O207" s="213"/>
      <c r="P207" s="213"/>
      <c r="Q207" s="213"/>
      <c r="R207" s="210"/>
      <c r="S207" s="211"/>
      <c r="T207" s="212"/>
      <c r="U207" s="213"/>
      <c r="V207" s="214"/>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row>
    <row r="208" spans="2:72" s="302" customFormat="1">
      <c r="B208" s="303"/>
      <c r="C208" s="213"/>
      <c r="D208" s="213"/>
      <c r="E208" s="208"/>
      <c r="F208" s="213"/>
      <c r="G208" s="213"/>
      <c r="H208" s="238"/>
      <c r="I208" s="213"/>
      <c r="J208" s="213"/>
      <c r="K208" s="213"/>
      <c r="L208" s="213"/>
      <c r="M208" s="213"/>
      <c r="N208" s="213"/>
      <c r="O208" s="213"/>
      <c r="P208" s="213"/>
      <c r="Q208" s="213"/>
      <c r="R208" s="210"/>
      <c r="S208" s="211"/>
      <c r="T208" s="212"/>
      <c r="U208" s="213"/>
      <c r="V208" s="214"/>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row>
    <row r="209" spans="2:72" s="302" customFormat="1">
      <c r="B209" s="303"/>
      <c r="C209" s="213"/>
      <c r="D209" s="213"/>
      <c r="E209" s="208"/>
      <c r="F209" s="213"/>
      <c r="G209" s="213"/>
      <c r="H209" s="238"/>
      <c r="I209" s="213"/>
      <c r="J209" s="213"/>
      <c r="K209" s="213"/>
      <c r="L209" s="213"/>
      <c r="M209" s="213"/>
      <c r="N209" s="213"/>
      <c r="O209" s="213"/>
      <c r="P209" s="213"/>
      <c r="Q209" s="213"/>
      <c r="R209" s="210"/>
      <c r="S209" s="211"/>
      <c r="T209" s="212"/>
      <c r="U209" s="213"/>
      <c r="V209" s="214"/>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row>
    <row r="210" spans="2:72" s="302" customFormat="1">
      <c r="B210" s="303"/>
      <c r="C210" s="213"/>
      <c r="D210" s="213"/>
      <c r="E210" s="208"/>
      <c r="F210" s="213"/>
      <c r="G210" s="213"/>
      <c r="H210" s="238"/>
      <c r="I210" s="213"/>
      <c r="J210" s="213"/>
      <c r="K210" s="213"/>
      <c r="L210" s="213"/>
      <c r="M210" s="213"/>
      <c r="N210" s="213"/>
      <c r="O210" s="213"/>
      <c r="P210" s="213"/>
      <c r="Q210" s="213"/>
      <c r="R210" s="210"/>
      <c r="S210" s="211"/>
      <c r="T210" s="212"/>
      <c r="U210" s="213"/>
      <c r="V210" s="214"/>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row>
    <row r="211" spans="2:72" s="302" customFormat="1">
      <c r="B211" s="303"/>
      <c r="C211" s="213"/>
      <c r="D211" s="213"/>
      <c r="E211" s="208"/>
      <c r="F211" s="213"/>
      <c r="G211" s="213"/>
      <c r="H211" s="238"/>
      <c r="I211" s="213"/>
      <c r="J211" s="213"/>
      <c r="K211" s="213"/>
      <c r="L211" s="213"/>
      <c r="M211" s="213"/>
      <c r="N211" s="213"/>
      <c r="O211" s="213"/>
      <c r="P211" s="213"/>
      <c r="Q211" s="213"/>
      <c r="R211" s="210"/>
      <c r="S211" s="211"/>
      <c r="T211" s="212"/>
      <c r="U211" s="213"/>
      <c r="V211" s="214"/>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row>
    <row r="212" spans="2:72" s="302" customFormat="1">
      <c r="B212" s="303"/>
      <c r="C212" s="213"/>
      <c r="D212" s="213"/>
      <c r="E212" s="208"/>
      <c r="F212" s="213"/>
      <c r="G212" s="213"/>
      <c r="H212" s="238"/>
      <c r="I212" s="213"/>
      <c r="J212" s="213"/>
      <c r="K212" s="213"/>
      <c r="L212" s="213"/>
      <c r="M212" s="213"/>
      <c r="N212" s="213"/>
      <c r="O212" s="213"/>
      <c r="P212" s="213"/>
      <c r="Q212" s="213"/>
      <c r="R212" s="210"/>
      <c r="S212" s="211"/>
      <c r="T212" s="212"/>
      <c r="U212" s="213"/>
      <c r="V212" s="214"/>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row>
    <row r="213" spans="2:72" s="302" customFormat="1">
      <c r="B213" s="303"/>
      <c r="C213" s="213"/>
      <c r="D213" s="213"/>
      <c r="E213" s="208"/>
      <c r="F213" s="213"/>
      <c r="G213" s="213"/>
      <c r="H213" s="238"/>
      <c r="I213" s="213"/>
      <c r="J213" s="213"/>
      <c r="K213" s="213"/>
      <c r="L213" s="213"/>
      <c r="M213" s="213"/>
      <c r="N213" s="213"/>
      <c r="O213" s="213"/>
      <c r="P213" s="213"/>
      <c r="Q213" s="213"/>
      <c r="R213" s="210"/>
      <c r="S213" s="211"/>
      <c r="T213" s="212"/>
      <c r="U213" s="213"/>
      <c r="V213" s="214"/>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row>
    <row r="214" spans="2:72" s="302" customFormat="1">
      <c r="B214" s="303"/>
      <c r="C214" s="213"/>
      <c r="D214" s="213"/>
      <c r="E214" s="208"/>
      <c r="F214" s="213"/>
      <c r="G214" s="213"/>
      <c r="H214" s="238"/>
      <c r="I214" s="213"/>
      <c r="J214" s="213"/>
      <c r="K214" s="213"/>
      <c r="L214" s="213"/>
      <c r="M214" s="213"/>
      <c r="N214" s="213"/>
      <c r="O214" s="213"/>
      <c r="P214" s="213"/>
      <c r="Q214" s="213"/>
      <c r="R214" s="210"/>
      <c r="S214" s="211"/>
      <c r="T214" s="212"/>
      <c r="U214" s="213"/>
      <c r="V214" s="214"/>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row>
    <row r="215" spans="2:72" s="302" customFormat="1">
      <c r="B215" s="303"/>
      <c r="C215" s="213"/>
      <c r="D215" s="213"/>
      <c r="E215" s="208"/>
      <c r="F215" s="213"/>
      <c r="G215" s="213"/>
      <c r="H215" s="238"/>
      <c r="I215" s="213"/>
      <c r="J215" s="213"/>
      <c r="K215" s="213"/>
      <c r="L215" s="213"/>
      <c r="M215" s="213"/>
      <c r="N215" s="213"/>
      <c r="O215" s="213"/>
      <c r="P215" s="213"/>
      <c r="Q215" s="213"/>
      <c r="R215" s="210"/>
      <c r="S215" s="211"/>
      <c r="T215" s="212"/>
      <c r="U215" s="213"/>
      <c r="V215" s="214"/>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row>
    <row r="216" spans="2:72" s="302" customFormat="1">
      <c r="B216" s="303"/>
      <c r="C216" s="213"/>
      <c r="D216" s="213"/>
      <c r="E216" s="208"/>
      <c r="F216" s="213"/>
      <c r="G216" s="213"/>
      <c r="H216" s="238"/>
      <c r="I216" s="213"/>
      <c r="J216" s="213"/>
      <c r="K216" s="213"/>
      <c r="L216" s="213"/>
      <c r="M216" s="213"/>
      <c r="N216" s="213"/>
      <c r="O216" s="213"/>
      <c r="P216" s="213"/>
      <c r="Q216" s="213"/>
      <c r="R216" s="210"/>
      <c r="S216" s="211"/>
      <c r="T216" s="212"/>
      <c r="U216" s="213"/>
      <c r="V216" s="214"/>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row>
    <row r="217" spans="2:72" s="302" customFormat="1">
      <c r="B217" s="303"/>
      <c r="C217" s="213"/>
      <c r="D217" s="213"/>
      <c r="E217" s="208"/>
      <c r="F217" s="213"/>
      <c r="G217" s="213"/>
      <c r="H217" s="238"/>
      <c r="I217" s="213"/>
      <c r="J217" s="213"/>
      <c r="K217" s="213"/>
      <c r="L217" s="213"/>
      <c r="M217" s="213"/>
      <c r="N217" s="213"/>
      <c r="O217" s="213"/>
      <c r="P217" s="213"/>
      <c r="Q217" s="213"/>
      <c r="R217" s="210"/>
      <c r="S217" s="211"/>
      <c r="T217" s="212"/>
      <c r="U217" s="213"/>
      <c r="V217" s="214"/>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row>
    <row r="218" spans="2:72" s="302" customFormat="1">
      <c r="B218" s="303"/>
      <c r="C218" s="213"/>
      <c r="D218" s="213"/>
      <c r="E218" s="208"/>
      <c r="F218" s="213"/>
      <c r="G218" s="213"/>
      <c r="H218" s="238"/>
      <c r="I218" s="213"/>
      <c r="J218" s="213"/>
      <c r="K218" s="213"/>
      <c r="L218" s="213"/>
      <c r="M218" s="213"/>
      <c r="N218" s="213"/>
      <c r="O218" s="213"/>
      <c r="P218" s="213"/>
      <c r="Q218" s="213"/>
      <c r="R218" s="210"/>
      <c r="S218" s="211"/>
      <c r="T218" s="212"/>
      <c r="U218" s="213"/>
      <c r="V218" s="214"/>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row>
    <row r="219" spans="2:72" s="302" customFormat="1">
      <c r="B219" s="303"/>
      <c r="C219" s="213"/>
      <c r="D219" s="213"/>
      <c r="E219" s="208"/>
      <c r="F219" s="213"/>
      <c r="G219" s="213"/>
      <c r="H219" s="238"/>
      <c r="I219" s="213"/>
      <c r="J219" s="213"/>
      <c r="K219" s="213"/>
      <c r="L219" s="213"/>
      <c r="M219" s="213"/>
      <c r="N219" s="213"/>
      <c r="O219" s="213"/>
      <c r="P219" s="213"/>
      <c r="Q219" s="213"/>
      <c r="R219" s="210"/>
      <c r="S219" s="211"/>
      <c r="T219" s="212"/>
      <c r="U219" s="213"/>
      <c r="V219" s="214"/>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row>
    <row r="220" spans="2:72" s="302" customFormat="1">
      <c r="B220" s="303"/>
      <c r="C220" s="213"/>
      <c r="D220" s="213"/>
      <c r="E220" s="208"/>
      <c r="F220" s="213"/>
      <c r="G220" s="213"/>
      <c r="H220" s="238"/>
      <c r="I220" s="213"/>
      <c r="J220" s="213"/>
      <c r="K220" s="213"/>
      <c r="L220" s="213"/>
      <c r="M220" s="213"/>
      <c r="N220" s="213"/>
      <c r="O220" s="213"/>
      <c r="P220" s="213"/>
      <c r="Q220" s="213"/>
      <c r="R220" s="210"/>
      <c r="S220" s="211"/>
      <c r="T220" s="212"/>
      <c r="U220" s="213"/>
      <c r="V220" s="214"/>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row>
    <row r="221" spans="2:72" s="302" customFormat="1">
      <c r="B221" s="303"/>
      <c r="C221" s="213"/>
      <c r="D221" s="213"/>
      <c r="E221" s="208"/>
      <c r="F221" s="213"/>
      <c r="G221" s="213"/>
      <c r="H221" s="238"/>
      <c r="I221" s="213"/>
      <c r="J221" s="213"/>
      <c r="K221" s="213"/>
      <c r="L221" s="213"/>
      <c r="M221" s="213"/>
      <c r="N221" s="213"/>
      <c r="O221" s="213"/>
      <c r="P221" s="213"/>
      <c r="Q221" s="213"/>
      <c r="R221" s="210"/>
      <c r="S221" s="211"/>
      <c r="T221" s="212"/>
      <c r="U221" s="213"/>
      <c r="V221" s="214"/>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row>
    <row r="222" spans="2:72" s="302" customFormat="1">
      <c r="B222" s="303"/>
      <c r="C222" s="213"/>
      <c r="D222" s="213"/>
      <c r="E222" s="208"/>
      <c r="F222" s="213"/>
      <c r="G222" s="213"/>
      <c r="H222" s="238"/>
      <c r="I222" s="213"/>
      <c r="J222" s="213"/>
      <c r="K222" s="213"/>
      <c r="L222" s="213"/>
      <c r="M222" s="213"/>
      <c r="N222" s="213"/>
      <c r="O222" s="213"/>
      <c r="P222" s="213"/>
      <c r="Q222" s="213"/>
      <c r="R222" s="210"/>
      <c r="S222" s="211"/>
      <c r="T222" s="212"/>
      <c r="U222" s="213"/>
      <c r="V222" s="214"/>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row>
    <row r="223" spans="2:72" s="302" customFormat="1">
      <c r="B223" s="303"/>
      <c r="C223" s="213"/>
      <c r="D223" s="213"/>
      <c r="E223" s="208"/>
      <c r="F223" s="213"/>
      <c r="G223" s="213"/>
      <c r="H223" s="238"/>
      <c r="I223" s="213"/>
      <c r="J223" s="213"/>
      <c r="K223" s="213"/>
      <c r="L223" s="213"/>
      <c r="M223" s="213"/>
      <c r="N223" s="213"/>
      <c r="O223" s="213"/>
      <c r="P223" s="213"/>
      <c r="Q223" s="213"/>
      <c r="R223" s="210"/>
      <c r="S223" s="211"/>
      <c r="T223" s="212"/>
      <c r="U223" s="213"/>
      <c r="V223" s="214"/>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row>
    <row r="224" spans="2:72" s="302" customFormat="1">
      <c r="B224" s="303"/>
      <c r="C224" s="213"/>
      <c r="D224" s="213"/>
      <c r="E224" s="208"/>
      <c r="F224" s="213"/>
      <c r="G224" s="213"/>
      <c r="H224" s="238"/>
      <c r="I224" s="213"/>
      <c r="J224" s="213"/>
      <c r="K224" s="213"/>
      <c r="L224" s="213"/>
      <c r="M224" s="213"/>
      <c r="N224" s="213"/>
      <c r="O224" s="213"/>
      <c r="P224" s="213"/>
      <c r="Q224" s="213"/>
      <c r="R224" s="210"/>
      <c r="S224" s="211"/>
      <c r="T224" s="212"/>
      <c r="U224" s="213"/>
      <c r="V224" s="214"/>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row>
    <row r="225" spans="2:72" s="302" customFormat="1">
      <c r="B225" s="303"/>
      <c r="C225" s="213"/>
      <c r="D225" s="213"/>
      <c r="E225" s="208"/>
      <c r="F225" s="213"/>
      <c r="G225" s="213"/>
      <c r="H225" s="238"/>
      <c r="I225" s="213"/>
      <c r="J225" s="213"/>
      <c r="K225" s="213"/>
      <c r="L225" s="213"/>
      <c r="M225" s="213"/>
      <c r="N225" s="213"/>
      <c r="O225" s="213"/>
      <c r="P225" s="213"/>
      <c r="Q225" s="213"/>
      <c r="R225" s="210"/>
      <c r="S225" s="211"/>
      <c r="T225" s="212"/>
      <c r="U225" s="213"/>
      <c r="V225" s="214"/>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row>
    <row r="226" spans="2:72" s="302" customFormat="1">
      <c r="B226" s="303"/>
      <c r="C226" s="213"/>
      <c r="D226" s="213"/>
      <c r="E226" s="208"/>
      <c r="F226" s="213"/>
      <c r="G226" s="213"/>
      <c r="H226" s="238"/>
      <c r="I226" s="213"/>
      <c r="J226" s="213"/>
      <c r="K226" s="213"/>
      <c r="L226" s="213"/>
      <c r="M226" s="213"/>
      <c r="N226" s="213"/>
      <c r="O226" s="213"/>
      <c r="P226" s="213"/>
      <c r="Q226" s="213"/>
      <c r="R226" s="210"/>
      <c r="S226" s="211"/>
      <c r="T226" s="212"/>
      <c r="U226" s="213"/>
      <c r="V226" s="214"/>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row>
    <row r="227" spans="2:72" s="302" customFormat="1">
      <c r="B227" s="303"/>
      <c r="C227" s="213"/>
      <c r="D227" s="213"/>
      <c r="E227" s="208"/>
      <c r="F227" s="213"/>
      <c r="G227" s="213"/>
      <c r="H227" s="238"/>
      <c r="I227" s="213"/>
      <c r="J227" s="213"/>
      <c r="K227" s="213"/>
      <c r="L227" s="213"/>
      <c r="M227" s="213"/>
      <c r="N227" s="213"/>
      <c r="O227" s="213"/>
      <c r="P227" s="213"/>
      <c r="Q227" s="213"/>
      <c r="R227" s="210"/>
      <c r="S227" s="211"/>
      <c r="T227" s="212"/>
      <c r="U227" s="213"/>
      <c r="V227" s="214"/>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row>
    <row r="228" spans="2:72" s="302" customFormat="1">
      <c r="B228" s="303"/>
      <c r="C228" s="213"/>
      <c r="D228" s="213"/>
      <c r="E228" s="208"/>
      <c r="F228" s="213"/>
      <c r="G228" s="213"/>
      <c r="H228" s="238"/>
      <c r="I228" s="213"/>
      <c r="J228" s="213"/>
      <c r="K228" s="213"/>
      <c r="L228" s="213"/>
      <c r="M228" s="213"/>
      <c r="N228" s="213"/>
      <c r="O228" s="213"/>
      <c r="P228" s="213"/>
      <c r="Q228" s="213"/>
      <c r="R228" s="210"/>
      <c r="S228" s="211"/>
      <c r="T228" s="212"/>
      <c r="U228" s="213"/>
      <c r="V228" s="214"/>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row>
    <row r="229" spans="2:72" s="302" customFormat="1">
      <c r="B229" s="303"/>
      <c r="C229" s="213"/>
      <c r="D229" s="213"/>
      <c r="E229" s="208"/>
      <c r="F229" s="213"/>
      <c r="G229" s="213"/>
      <c r="H229" s="238"/>
      <c r="I229" s="213"/>
      <c r="J229" s="213"/>
      <c r="K229" s="213"/>
      <c r="L229" s="213"/>
      <c r="M229" s="213"/>
      <c r="N229" s="213"/>
      <c r="O229" s="213"/>
      <c r="P229" s="213"/>
      <c r="Q229" s="213"/>
      <c r="R229" s="210"/>
      <c r="S229" s="211"/>
      <c r="T229" s="212"/>
      <c r="U229" s="213"/>
      <c r="V229" s="214"/>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row>
    <row r="230" spans="2:72" s="302" customFormat="1">
      <c r="B230" s="303"/>
      <c r="C230" s="213"/>
      <c r="D230" s="213"/>
      <c r="E230" s="208"/>
      <c r="F230" s="213"/>
      <c r="G230" s="213"/>
      <c r="H230" s="238"/>
      <c r="I230" s="213"/>
      <c r="J230" s="213"/>
      <c r="K230" s="213"/>
      <c r="L230" s="213"/>
      <c r="M230" s="213"/>
      <c r="N230" s="213"/>
      <c r="O230" s="213"/>
      <c r="P230" s="213"/>
      <c r="Q230" s="213"/>
      <c r="R230" s="210"/>
      <c r="S230" s="211"/>
      <c r="T230" s="212"/>
      <c r="U230" s="213"/>
      <c r="V230" s="214"/>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row>
    <row r="231" spans="2:72" s="302" customFormat="1">
      <c r="B231" s="303"/>
      <c r="C231" s="213"/>
      <c r="D231" s="213"/>
      <c r="E231" s="208"/>
      <c r="F231" s="213"/>
      <c r="G231" s="213"/>
      <c r="H231" s="238"/>
      <c r="I231" s="213"/>
      <c r="J231" s="213"/>
      <c r="K231" s="213"/>
      <c r="L231" s="213"/>
      <c r="M231" s="213"/>
      <c r="N231" s="213"/>
      <c r="O231" s="213"/>
      <c r="P231" s="213"/>
      <c r="Q231" s="213"/>
      <c r="R231" s="210"/>
      <c r="S231" s="211"/>
      <c r="T231" s="212"/>
      <c r="U231" s="213"/>
      <c r="V231" s="214"/>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row>
    <row r="232" spans="2:72" s="302" customFormat="1">
      <c r="B232" s="303"/>
      <c r="C232" s="213"/>
      <c r="D232" s="213"/>
      <c r="E232" s="208"/>
      <c r="F232" s="213"/>
      <c r="G232" s="213"/>
      <c r="H232" s="238"/>
      <c r="I232" s="213"/>
      <c r="J232" s="213"/>
      <c r="K232" s="213"/>
      <c r="L232" s="213"/>
      <c r="M232" s="213"/>
      <c r="N232" s="213"/>
      <c r="O232" s="213"/>
      <c r="P232" s="213"/>
      <c r="Q232" s="213"/>
      <c r="R232" s="210"/>
      <c r="S232" s="211"/>
      <c r="T232" s="212"/>
      <c r="U232" s="213"/>
      <c r="V232" s="214"/>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row>
    <row r="233" spans="2:72" s="302" customFormat="1">
      <c r="B233" s="303"/>
      <c r="C233" s="213"/>
      <c r="D233" s="213"/>
      <c r="E233" s="208"/>
      <c r="F233" s="213"/>
      <c r="G233" s="213"/>
      <c r="H233" s="238"/>
      <c r="I233" s="213"/>
      <c r="J233" s="213"/>
      <c r="K233" s="213"/>
      <c r="L233" s="213"/>
      <c r="M233" s="213"/>
      <c r="N233" s="213"/>
      <c r="O233" s="213"/>
      <c r="P233" s="213"/>
      <c r="Q233" s="213"/>
      <c r="R233" s="210"/>
      <c r="S233" s="211"/>
      <c r="T233" s="212"/>
      <c r="U233" s="213"/>
      <c r="V233" s="214"/>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row>
    <row r="234" spans="2:72" s="302" customFormat="1">
      <c r="B234" s="303"/>
      <c r="C234" s="213"/>
      <c r="D234" s="213"/>
      <c r="E234" s="208"/>
      <c r="F234" s="213"/>
      <c r="G234" s="213"/>
      <c r="H234" s="238"/>
      <c r="I234" s="213"/>
      <c r="J234" s="213"/>
      <c r="K234" s="213"/>
      <c r="L234" s="213"/>
      <c r="M234" s="213"/>
      <c r="N234" s="213"/>
      <c r="O234" s="213"/>
      <c r="P234" s="213"/>
      <c r="Q234" s="213"/>
      <c r="R234" s="210"/>
      <c r="S234" s="211"/>
      <c r="T234" s="212"/>
      <c r="U234" s="213"/>
      <c r="V234" s="214"/>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row>
    <row r="235" spans="2:72" s="302" customFormat="1">
      <c r="B235" s="303"/>
      <c r="C235" s="213"/>
      <c r="D235" s="213"/>
      <c r="E235" s="208"/>
      <c r="F235" s="213"/>
      <c r="G235" s="213"/>
      <c r="H235" s="238"/>
      <c r="I235" s="213"/>
      <c r="J235" s="213"/>
      <c r="K235" s="213"/>
      <c r="L235" s="213"/>
      <c r="M235" s="213"/>
      <c r="N235" s="213"/>
      <c r="O235" s="213"/>
      <c r="P235" s="213"/>
      <c r="Q235" s="213"/>
      <c r="R235" s="210"/>
      <c r="S235" s="211"/>
      <c r="T235" s="212"/>
      <c r="U235" s="213"/>
      <c r="V235" s="214"/>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row>
    <row r="236" spans="2:72" s="302" customFormat="1">
      <c r="B236" s="303"/>
      <c r="C236" s="213"/>
      <c r="D236" s="213"/>
      <c r="E236" s="208"/>
      <c r="F236" s="213"/>
      <c r="G236" s="213"/>
      <c r="H236" s="238"/>
      <c r="I236" s="213"/>
      <c r="J236" s="213"/>
      <c r="K236" s="213"/>
      <c r="L236" s="213"/>
      <c r="M236" s="213"/>
      <c r="N236" s="213"/>
      <c r="O236" s="213"/>
      <c r="P236" s="213"/>
      <c r="Q236" s="213"/>
      <c r="R236" s="210"/>
      <c r="S236" s="211"/>
      <c r="T236" s="212"/>
      <c r="U236" s="213"/>
      <c r="V236" s="214"/>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row>
    <row r="237" spans="2:72" s="302" customFormat="1">
      <c r="B237" s="303"/>
      <c r="C237" s="213"/>
      <c r="D237" s="213"/>
      <c r="E237" s="208"/>
      <c r="F237" s="213"/>
      <c r="G237" s="213"/>
      <c r="H237" s="238"/>
      <c r="I237" s="213"/>
      <c r="J237" s="213"/>
      <c r="K237" s="213"/>
      <c r="L237" s="213"/>
      <c r="M237" s="213"/>
      <c r="N237" s="213"/>
      <c r="O237" s="213"/>
      <c r="P237" s="213"/>
      <c r="Q237" s="213"/>
      <c r="R237" s="210"/>
      <c r="S237" s="211"/>
      <c r="T237" s="212"/>
      <c r="U237" s="213"/>
      <c r="V237" s="214"/>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row>
    <row r="238" spans="2:72" s="302" customFormat="1">
      <c r="B238" s="303"/>
      <c r="C238" s="213"/>
      <c r="D238" s="213"/>
      <c r="E238" s="208"/>
      <c r="F238" s="213"/>
      <c r="G238" s="213"/>
      <c r="H238" s="238"/>
      <c r="I238" s="213"/>
      <c r="J238" s="213"/>
      <c r="K238" s="213"/>
      <c r="L238" s="213"/>
      <c r="M238" s="213"/>
      <c r="N238" s="213"/>
      <c r="O238" s="213"/>
      <c r="P238" s="213"/>
      <c r="Q238" s="213"/>
      <c r="R238" s="210"/>
      <c r="S238" s="211"/>
      <c r="T238" s="212"/>
      <c r="U238" s="213"/>
      <c r="V238" s="214"/>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row>
    <row r="239" spans="2:72" s="302" customFormat="1">
      <c r="B239" s="303"/>
      <c r="C239" s="213"/>
      <c r="D239" s="213"/>
      <c r="E239" s="208"/>
      <c r="F239" s="213"/>
      <c r="G239" s="213"/>
      <c r="H239" s="238"/>
      <c r="I239" s="213"/>
      <c r="J239" s="213"/>
      <c r="K239" s="213"/>
      <c r="L239" s="213"/>
      <c r="M239" s="213"/>
      <c r="N239" s="213"/>
      <c r="O239" s="213"/>
      <c r="P239" s="213"/>
      <c r="Q239" s="213"/>
      <c r="R239" s="210"/>
      <c r="S239" s="211"/>
      <c r="T239" s="212"/>
      <c r="U239" s="213"/>
      <c r="V239" s="214"/>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row>
    <row r="240" spans="2:72" s="302" customFormat="1">
      <c r="B240" s="303"/>
      <c r="C240" s="213"/>
      <c r="D240" s="213"/>
      <c r="E240" s="208"/>
      <c r="F240" s="213"/>
      <c r="G240" s="213"/>
      <c r="H240" s="238"/>
      <c r="I240" s="213"/>
      <c r="J240" s="213"/>
      <c r="K240" s="213"/>
      <c r="L240" s="213"/>
      <c r="M240" s="213"/>
      <c r="N240" s="213"/>
      <c r="O240" s="213"/>
      <c r="P240" s="213"/>
      <c r="Q240" s="213"/>
      <c r="R240" s="210"/>
      <c r="S240" s="211"/>
      <c r="T240" s="212"/>
      <c r="U240" s="213"/>
      <c r="V240" s="214"/>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row>
    <row r="241" spans="2:72" s="302" customFormat="1">
      <c r="B241" s="303"/>
      <c r="C241" s="213"/>
      <c r="D241" s="213"/>
      <c r="E241" s="208"/>
      <c r="F241" s="213"/>
      <c r="G241" s="213"/>
      <c r="H241" s="238"/>
      <c r="I241" s="213"/>
      <c r="J241" s="213"/>
      <c r="K241" s="213"/>
      <c r="L241" s="213"/>
      <c r="M241" s="213"/>
      <c r="N241" s="213"/>
      <c r="O241" s="213"/>
      <c r="P241" s="213"/>
      <c r="Q241" s="213"/>
      <c r="R241" s="210"/>
      <c r="S241" s="211"/>
      <c r="T241" s="212"/>
      <c r="U241" s="213"/>
      <c r="V241" s="214"/>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row>
    <row r="242" spans="2:72" s="302" customFormat="1">
      <c r="B242" s="303"/>
      <c r="C242" s="213"/>
      <c r="D242" s="213"/>
      <c r="E242" s="208"/>
      <c r="F242" s="213"/>
      <c r="G242" s="213"/>
      <c r="H242" s="238"/>
      <c r="I242" s="213"/>
      <c r="J242" s="213"/>
      <c r="K242" s="213"/>
      <c r="L242" s="213"/>
      <c r="M242" s="213"/>
      <c r="N242" s="213"/>
      <c r="O242" s="213"/>
      <c r="P242" s="213"/>
      <c r="Q242" s="213"/>
      <c r="R242" s="210"/>
      <c r="S242" s="211"/>
      <c r="T242" s="212"/>
      <c r="U242" s="213"/>
      <c r="V242" s="214"/>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row>
    <row r="243" spans="2:72" s="302" customFormat="1">
      <c r="B243" s="303"/>
      <c r="C243" s="213"/>
      <c r="D243" s="213"/>
      <c r="E243" s="208"/>
      <c r="F243" s="213"/>
      <c r="G243" s="213"/>
      <c r="H243" s="238"/>
      <c r="I243" s="213"/>
      <c r="J243" s="213"/>
      <c r="K243" s="213"/>
      <c r="L243" s="213"/>
      <c r="M243" s="213"/>
      <c r="N243" s="213"/>
      <c r="O243" s="213"/>
      <c r="P243" s="213"/>
      <c r="Q243" s="213"/>
      <c r="R243" s="210"/>
      <c r="S243" s="211"/>
      <c r="T243" s="212"/>
      <c r="U243" s="213"/>
      <c r="V243" s="214"/>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row>
    <row r="244" spans="2:72" s="302" customFormat="1">
      <c r="B244" s="303"/>
      <c r="C244" s="213"/>
      <c r="D244" s="213"/>
      <c r="E244" s="208"/>
      <c r="F244" s="213"/>
      <c r="G244" s="213"/>
      <c r="H244" s="238"/>
      <c r="I244" s="213"/>
      <c r="J244" s="213"/>
      <c r="K244" s="213"/>
      <c r="L244" s="213"/>
      <c r="M244" s="213"/>
      <c r="N244" s="213"/>
      <c r="O244" s="213"/>
      <c r="P244" s="213"/>
      <c r="Q244" s="213"/>
      <c r="R244" s="210"/>
      <c r="S244" s="211"/>
      <c r="T244" s="212"/>
      <c r="U244" s="213"/>
      <c r="V244" s="214"/>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row>
    <row r="245" spans="2:72" s="302" customFormat="1">
      <c r="B245" s="303"/>
      <c r="C245" s="213"/>
      <c r="D245" s="213"/>
      <c r="E245" s="208"/>
      <c r="F245" s="213"/>
      <c r="G245" s="213"/>
      <c r="H245" s="238"/>
      <c r="I245" s="213"/>
      <c r="J245" s="213"/>
      <c r="K245" s="213"/>
      <c r="L245" s="213"/>
      <c r="M245" s="213"/>
      <c r="N245" s="213"/>
      <c r="O245" s="213"/>
      <c r="P245" s="213"/>
      <c r="Q245" s="213"/>
      <c r="R245" s="210"/>
      <c r="S245" s="211"/>
      <c r="T245" s="212"/>
      <c r="U245" s="213"/>
      <c r="V245" s="214"/>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row>
    <row r="246" spans="2:72" s="302" customFormat="1">
      <c r="B246" s="303"/>
      <c r="C246" s="213"/>
      <c r="D246" s="213"/>
      <c r="E246" s="208"/>
      <c r="F246" s="213"/>
      <c r="G246" s="213"/>
      <c r="H246" s="238"/>
      <c r="I246" s="213"/>
      <c r="J246" s="213"/>
      <c r="K246" s="213"/>
      <c r="L246" s="213"/>
      <c r="M246" s="213"/>
      <c r="N246" s="213"/>
      <c r="O246" s="213"/>
      <c r="P246" s="213"/>
      <c r="Q246" s="213"/>
      <c r="R246" s="210"/>
      <c r="S246" s="211"/>
      <c r="T246" s="212"/>
      <c r="U246" s="213"/>
      <c r="V246" s="214"/>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row>
    <row r="247" spans="2:72" s="302" customFormat="1">
      <c r="B247" s="303"/>
      <c r="C247" s="213"/>
      <c r="D247" s="213"/>
      <c r="E247" s="208"/>
      <c r="F247" s="213"/>
      <c r="G247" s="213"/>
      <c r="H247" s="238"/>
      <c r="I247" s="213"/>
      <c r="J247" s="213"/>
      <c r="K247" s="213"/>
      <c r="L247" s="213"/>
      <c r="M247" s="213"/>
      <c r="N247" s="213"/>
      <c r="O247" s="213"/>
      <c r="P247" s="213"/>
      <c r="Q247" s="213"/>
      <c r="R247" s="210"/>
      <c r="S247" s="211"/>
      <c r="T247" s="212"/>
      <c r="U247" s="213"/>
      <c r="V247" s="214"/>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c r="BM247" s="213"/>
      <c r="BN247" s="213"/>
      <c r="BO247" s="213"/>
      <c r="BP247" s="213"/>
      <c r="BQ247" s="213"/>
      <c r="BR247" s="213"/>
      <c r="BS247" s="213"/>
      <c r="BT247" s="213"/>
    </row>
    <row r="248" spans="2:72" s="302" customFormat="1">
      <c r="B248" s="303"/>
      <c r="C248" s="213"/>
      <c r="D248" s="213"/>
      <c r="E248" s="208"/>
      <c r="F248" s="213"/>
      <c r="G248" s="213"/>
      <c r="H248" s="238"/>
      <c r="I248" s="213"/>
      <c r="J248" s="213"/>
      <c r="K248" s="213"/>
      <c r="L248" s="213"/>
      <c r="M248" s="213"/>
      <c r="N248" s="213"/>
      <c r="O248" s="213"/>
      <c r="P248" s="213"/>
      <c r="Q248" s="213"/>
      <c r="R248" s="210"/>
      <c r="S248" s="211"/>
      <c r="T248" s="212"/>
      <c r="U248" s="213"/>
      <c r="V248" s="214"/>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row>
    <row r="249" spans="2:72" s="302" customFormat="1">
      <c r="B249" s="303"/>
      <c r="C249" s="213"/>
      <c r="D249" s="213"/>
      <c r="E249" s="208"/>
      <c r="F249" s="213"/>
      <c r="G249" s="213"/>
      <c r="H249" s="238"/>
      <c r="I249" s="213"/>
      <c r="J249" s="213"/>
      <c r="K249" s="213"/>
      <c r="L249" s="213"/>
      <c r="M249" s="213"/>
      <c r="N249" s="213"/>
      <c r="O249" s="213"/>
      <c r="P249" s="213"/>
      <c r="Q249" s="213"/>
      <c r="R249" s="210"/>
      <c r="S249" s="211"/>
      <c r="T249" s="212"/>
      <c r="U249" s="213"/>
      <c r="V249" s="214"/>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c r="BM249" s="213"/>
      <c r="BN249" s="213"/>
      <c r="BO249" s="213"/>
      <c r="BP249" s="213"/>
      <c r="BQ249" s="213"/>
      <c r="BR249" s="213"/>
      <c r="BS249" s="213"/>
      <c r="BT249" s="213"/>
    </row>
    <row r="250" spans="2:72" s="302" customFormat="1">
      <c r="B250" s="303"/>
      <c r="C250" s="213"/>
      <c r="D250" s="213"/>
      <c r="E250" s="208"/>
      <c r="F250" s="213"/>
      <c r="G250" s="213"/>
      <c r="H250" s="238"/>
      <c r="I250" s="213"/>
      <c r="J250" s="213"/>
      <c r="K250" s="213"/>
      <c r="L250" s="213"/>
      <c r="M250" s="213"/>
      <c r="N250" s="213"/>
      <c r="O250" s="213"/>
      <c r="P250" s="213"/>
      <c r="Q250" s="213"/>
      <c r="R250" s="210"/>
      <c r="S250" s="211"/>
      <c r="T250" s="212"/>
      <c r="U250" s="213"/>
      <c r="V250" s="214"/>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c r="BM250" s="213"/>
      <c r="BN250" s="213"/>
      <c r="BO250" s="213"/>
      <c r="BP250" s="213"/>
      <c r="BQ250" s="213"/>
      <c r="BR250" s="213"/>
      <c r="BS250" s="213"/>
      <c r="BT250" s="213"/>
    </row>
    <row r="251" spans="2:72" s="302" customFormat="1">
      <c r="B251" s="303"/>
      <c r="C251" s="213"/>
      <c r="D251" s="213"/>
      <c r="E251" s="208"/>
      <c r="F251" s="213"/>
      <c r="G251" s="213"/>
      <c r="H251" s="238"/>
      <c r="I251" s="213"/>
      <c r="J251" s="213"/>
      <c r="K251" s="213"/>
      <c r="L251" s="213"/>
      <c r="M251" s="213"/>
      <c r="N251" s="213"/>
      <c r="O251" s="213"/>
      <c r="P251" s="213"/>
      <c r="Q251" s="213"/>
      <c r="R251" s="210"/>
      <c r="S251" s="211"/>
      <c r="T251" s="212"/>
      <c r="U251" s="213"/>
      <c r="V251" s="214"/>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row>
    <row r="252" spans="2:72" s="302" customFormat="1">
      <c r="B252" s="303"/>
      <c r="C252" s="213"/>
      <c r="D252" s="213"/>
      <c r="E252" s="208"/>
      <c r="F252" s="213"/>
      <c r="G252" s="213"/>
      <c r="H252" s="238"/>
      <c r="I252" s="213"/>
      <c r="J252" s="213"/>
      <c r="K252" s="213"/>
      <c r="L252" s="213"/>
      <c r="M252" s="213"/>
      <c r="N252" s="213"/>
      <c r="O252" s="213"/>
      <c r="P252" s="213"/>
      <c r="Q252" s="213"/>
      <c r="R252" s="210"/>
      <c r="S252" s="211"/>
      <c r="T252" s="212"/>
      <c r="U252" s="213"/>
      <c r="V252" s="214"/>
      <c r="W252" s="213"/>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c r="BM252" s="213"/>
      <c r="BN252" s="213"/>
      <c r="BO252" s="213"/>
      <c r="BP252" s="213"/>
      <c r="BQ252" s="213"/>
      <c r="BR252" s="213"/>
      <c r="BS252" s="213"/>
      <c r="BT252" s="213"/>
    </row>
    <row r="253" spans="2:72" s="302" customFormat="1">
      <c r="B253" s="303"/>
      <c r="C253" s="213"/>
      <c r="D253" s="213"/>
      <c r="E253" s="208"/>
      <c r="F253" s="213"/>
      <c r="G253" s="213"/>
      <c r="H253" s="238"/>
      <c r="I253" s="213"/>
      <c r="J253" s="213"/>
      <c r="K253" s="213"/>
      <c r="L253" s="213"/>
      <c r="M253" s="213"/>
      <c r="N253" s="213"/>
      <c r="O253" s="213"/>
      <c r="P253" s="213"/>
      <c r="Q253" s="213"/>
      <c r="R253" s="210"/>
      <c r="S253" s="211"/>
      <c r="T253" s="212"/>
      <c r="U253" s="213"/>
      <c r="V253" s="214"/>
      <c r="W253" s="213"/>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row>
    <row r="254" spans="2:72" s="302" customFormat="1">
      <c r="B254" s="303"/>
      <c r="C254" s="213"/>
      <c r="D254" s="213"/>
      <c r="E254" s="208"/>
      <c r="F254" s="213"/>
      <c r="G254" s="213"/>
      <c r="H254" s="238"/>
      <c r="I254" s="213"/>
      <c r="J254" s="213"/>
      <c r="K254" s="213"/>
      <c r="L254" s="213"/>
      <c r="M254" s="213"/>
      <c r="N254" s="213"/>
      <c r="O254" s="213"/>
      <c r="P254" s="213"/>
      <c r="Q254" s="213"/>
      <c r="R254" s="210"/>
      <c r="S254" s="211"/>
      <c r="T254" s="212"/>
      <c r="U254" s="213"/>
      <c r="V254" s="214"/>
      <c r="W254" s="213"/>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row>
    <row r="255" spans="2:72" s="302" customFormat="1">
      <c r="B255" s="303"/>
      <c r="C255" s="213"/>
      <c r="D255" s="213"/>
      <c r="E255" s="208"/>
      <c r="F255" s="213"/>
      <c r="G255" s="213"/>
      <c r="H255" s="238"/>
      <c r="I255" s="213"/>
      <c r="J255" s="213"/>
      <c r="K255" s="213"/>
      <c r="L255" s="213"/>
      <c r="M255" s="213"/>
      <c r="N255" s="213"/>
      <c r="O255" s="213"/>
      <c r="P255" s="213"/>
      <c r="Q255" s="213"/>
      <c r="R255" s="210"/>
      <c r="S255" s="211"/>
      <c r="T255" s="212"/>
      <c r="U255" s="213"/>
      <c r="V255" s="214"/>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c r="BM255" s="213"/>
      <c r="BN255" s="213"/>
      <c r="BO255" s="213"/>
      <c r="BP255" s="213"/>
      <c r="BQ255" s="213"/>
      <c r="BR255" s="213"/>
      <c r="BS255" s="213"/>
      <c r="BT255" s="213"/>
    </row>
    <row r="256" spans="2:72" s="302" customFormat="1">
      <c r="B256" s="303"/>
      <c r="C256" s="213"/>
      <c r="D256" s="213"/>
      <c r="E256" s="208"/>
      <c r="F256" s="213"/>
      <c r="G256" s="213"/>
      <c r="H256" s="238"/>
      <c r="I256" s="213"/>
      <c r="J256" s="213"/>
      <c r="K256" s="213"/>
      <c r="L256" s="213"/>
      <c r="M256" s="213"/>
      <c r="N256" s="213"/>
      <c r="O256" s="213"/>
      <c r="P256" s="213"/>
      <c r="Q256" s="213"/>
      <c r="R256" s="210"/>
      <c r="S256" s="211"/>
      <c r="T256" s="212"/>
      <c r="U256" s="213"/>
      <c r="V256" s="214"/>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row>
    <row r="257" spans="2:72" s="302" customFormat="1">
      <c r="B257" s="303"/>
      <c r="C257" s="213"/>
      <c r="D257" s="213"/>
      <c r="E257" s="208"/>
      <c r="F257" s="213"/>
      <c r="G257" s="213"/>
      <c r="H257" s="238"/>
      <c r="I257" s="213"/>
      <c r="J257" s="213"/>
      <c r="K257" s="213"/>
      <c r="L257" s="213"/>
      <c r="M257" s="213"/>
      <c r="N257" s="213"/>
      <c r="O257" s="213"/>
      <c r="P257" s="213"/>
      <c r="Q257" s="213"/>
      <c r="R257" s="210"/>
      <c r="S257" s="211"/>
      <c r="T257" s="212"/>
      <c r="U257" s="213"/>
      <c r="V257" s="214"/>
      <c r="W257" s="213"/>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row>
    <row r="258" spans="2:72" s="302" customFormat="1">
      <c r="B258" s="303"/>
      <c r="C258" s="213"/>
      <c r="D258" s="213"/>
      <c r="E258" s="208"/>
      <c r="F258" s="213"/>
      <c r="G258" s="213"/>
      <c r="H258" s="238"/>
      <c r="I258" s="213"/>
      <c r="J258" s="213"/>
      <c r="K258" s="213"/>
      <c r="L258" s="213"/>
      <c r="M258" s="213"/>
      <c r="N258" s="213"/>
      <c r="O258" s="213"/>
      <c r="P258" s="213"/>
      <c r="Q258" s="213"/>
      <c r="R258" s="210"/>
      <c r="S258" s="211"/>
      <c r="T258" s="212"/>
      <c r="U258" s="213"/>
      <c r="V258" s="214"/>
      <c r="W258" s="213"/>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c r="BM258" s="213"/>
      <c r="BN258" s="213"/>
      <c r="BO258" s="213"/>
      <c r="BP258" s="213"/>
      <c r="BQ258" s="213"/>
      <c r="BR258" s="213"/>
      <c r="BS258" s="213"/>
      <c r="BT258" s="213"/>
    </row>
    <row r="259" spans="2:72" s="302" customFormat="1">
      <c r="B259" s="303"/>
      <c r="C259" s="213"/>
      <c r="D259" s="213"/>
      <c r="E259" s="208"/>
      <c r="F259" s="213"/>
      <c r="G259" s="213"/>
      <c r="H259" s="238"/>
      <c r="I259" s="213"/>
      <c r="J259" s="213"/>
      <c r="K259" s="213"/>
      <c r="L259" s="213"/>
      <c r="M259" s="213"/>
      <c r="N259" s="213"/>
      <c r="O259" s="213"/>
      <c r="P259" s="213"/>
      <c r="Q259" s="213"/>
      <c r="R259" s="210"/>
      <c r="S259" s="211"/>
      <c r="T259" s="212"/>
      <c r="U259" s="213"/>
      <c r="V259" s="214"/>
      <c r="W259" s="213"/>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c r="BM259" s="213"/>
      <c r="BN259" s="213"/>
      <c r="BO259" s="213"/>
      <c r="BP259" s="213"/>
      <c r="BQ259" s="213"/>
      <c r="BR259" s="213"/>
      <c r="BS259" s="213"/>
      <c r="BT259" s="213"/>
    </row>
    <row r="260" spans="2:72" s="302" customFormat="1">
      <c r="B260" s="303"/>
      <c r="C260" s="213"/>
      <c r="D260" s="213"/>
      <c r="E260" s="208"/>
      <c r="F260" s="213"/>
      <c r="G260" s="213"/>
      <c r="H260" s="238"/>
      <c r="I260" s="213"/>
      <c r="J260" s="213"/>
      <c r="K260" s="213"/>
      <c r="L260" s="213"/>
      <c r="M260" s="213"/>
      <c r="N260" s="213"/>
      <c r="O260" s="213"/>
      <c r="P260" s="213"/>
      <c r="Q260" s="213"/>
      <c r="R260" s="210"/>
      <c r="S260" s="211"/>
      <c r="T260" s="212"/>
      <c r="U260" s="213"/>
      <c r="V260" s="214"/>
      <c r="W260" s="213"/>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row>
    <row r="261" spans="2:72" s="302" customFormat="1">
      <c r="B261" s="303"/>
      <c r="C261" s="213"/>
      <c r="D261" s="213"/>
      <c r="E261" s="208"/>
      <c r="F261" s="213"/>
      <c r="G261" s="213"/>
      <c r="H261" s="238"/>
      <c r="I261" s="213"/>
      <c r="J261" s="213"/>
      <c r="K261" s="213"/>
      <c r="L261" s="213"/>
      <c r="M261" s="213"/>
      <c r="N261" s="213"/>
      <c r="O261" s="213"/>
      <c r="P261" s="213"/>
      <c r="Q261" s="213"/>
      <c r="R261" s="210"/>
      <c r="S261" s="211"/>
      <c r="T261" s="212"/>
      <c r="U261" s="213"/>
      <c r="V261" s="214"/>
      <c r="W261" s="213"/>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row>
    <row r="262" spans="2:72" s="302" customFormat="1">
      <c r="B262" s="303"/>
      <c r="C262" s="213"/>
      <c r="D262" s="213"/>
      <c r="E262" s="208"/>
      <c r="F262" s="213"/>
      <c r="G262" s="213"/>
      <c r="H262" s="238"/>
      <c r="I262" s="213"/>
      <c r="J262" s="213"/>
      <c r="K262" s="213"/>
      <c r="L262" s="213"/>
      <c r="M262" s="213"/>
      <c r="N262" s="213"/>
      <c r="O262" s="213"/>
      <c r="P262" s="213"/>
      <c r="Q262" s="213"/>
      <c r="R262" s="210"/>
      <c r="S262" s="211"/>
      <c r="T262" s="212"/>
      <c r="U262" s="213"/>
      <c r="V262" s="214"/>
      <c r="W262" s="213"/>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row>
    <row r="263" spans="2:72" s="302" customFormat="1">
      <c r="B263" s="303"/>
      <c r="C263" s="213"/>
      <c r="D263" s="213"/>
      <c r="E263" s="208"/>
      <c r="F263" s="213"/>
      <c r="G263" s="213"/>
      <c r="H263" s="238"/>
      <c r="I263" s="213"/>
      <c r="J263" s="213"/>
      <c r="K263" s="213"/>
      <c r="L263" s="213"/>
      <c r="M263" s="213"/>
      <c r="N263" s="213"/>
      <c r="O263" s="213"/>
      <c r="P263" s="213"/>
      <c r="Q263" s="213"/>
      <c r="R263" s="210"/>
      <c r="S263" s="211"/>
      <c r="T263" s="212"/>
      <c r="U263" s="213"/>
      <c r="V263" s="214"/>
      <c r="W263" s="213"/>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3"/>
      <c r="BR263" s="213"/>
      <c r="BS263" s="213"/>
      <c r="BT263" s="213"/>
    </row>
    <row r="264" spans="2:72" s="302" customFormat="1">
      <c r="B264" s="303"/>
      <c r="C264" s="213"/>
      <c r="D264" s="213"/>
      <c r="E264" s="208"/>
      <c r="F264" s="213"/>
      <c r="G264" s="213"/>
      <c r="H264" s="238"/>
      <c r="I264" s="213"/>
      <c r="J264" s="213"/>
      <c r="K264" s="213"/>
      <c r="L264" s="213"/>
      <c r="M264" s="213"/>
      <c r="N264" s="213"/>
      <c r="O264" s="213"/>
      <c r="P264" s="213"/>
      <c r="Q264" s="213"/>
      <c r="R264" s="210"/>
      <c r="S264" s="211"/>
      <c r="T264" s="212"/>
      <c r="U264" s="213"/>
      <c r="V264" s="214"/>
      <c r="W264" s="213"/>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c r="BI264" s="213"/>
      <c r="BJ264" s="213"/>
      <c r="BK264" s="213"/>
      <c r="BL264" s="213"/>
      <c r="BM264" s="213"/>
      <c r="BN264" s="213"/>
      <c r="BO264" s="213"/>
      <c r="BP264" s="213"/>
      <c r="BQ264" s="213"/>
      <c r="BR264" s="213"/>
      <c r="BS264" s="213"/>
      <c r="BT264" s="213"/>
    </row>
    <row r="265" spans="2:72" s="302" customFormat="1">
      <c r="B265" s="303"/>
      <c r="C265" s="213"/>
      <c r="D265" s="213"/>
      <c r="E265" s="208"/>
      <c r="F265" s="213"/>
      <c r="G265" s="213"/>
      <c r="H265" s="238"/>
      <c r="I265" s="213"/>
      <c r="J265" s="213"/>
      <c r="K265" s="213"/>
      <c r="L265" s="213"/>
      <c r="M265" s="213"/>
      <c r="N265" s="213"/>
      <c r="O265" s="213"/>
      <c r="P265" s="213"/>
      <c r="Q265" s="213"/>
      <c r="R265" s="210"/>
      <c r="S265" s="211"/>
      <c r="T265" s="212"/>
      <c r="U265" s="213"/>
      <c r="V265" s="214"/>
      <c r="W265" s="213"/>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c r="BM265" s="213"/>
      <c r="BN265" s="213"/>
      <c r="BO265" s="213"/>
      <c r="BP265" s="213"/>
      <c r="BQ265" s="213"/>
      <c r="BR265" s="213"/>
      <c r="BS265" s="213"/>
      <c r="BT265" s="213"/>
    </row>
    <row r="266" spans="2:72" s="302" customFormat="1">
      <c r="B266" s="303"/>
      <c r="C266" s="213"/>
      <c r="D266" s="213"/>
      <c r="E266" s="208"/>
      <c r="F266" s="213"/>
      <c r="G266" s="213"/>
      <c r="H266" s="238"/>
      <c r="I266" s="213"/>
      <c r="J266" s="213"/>
      <c r="K266" s="213"/>
      <c r="L266" s="213"/>
      <c r="M266" s="213"/>
      <c r="N266" s="213"/>
      <c r="O266" s="213"/>
      <c r="P266" s="213"/>
      <c r="Q266" s="213"/>
      <c r="R266" s="210"/>
      <c r="S266" s="211"/>
      <c r="T266" s="212"/>
      <c r="U266" s="213"/>
      <c r="V266" s="214"/>
      <c r="W266" s="213"/>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c r="BM266" s="213"/>
      <c r="BN266" s="213"/>
      <c r="BO266" s="213"/>
      <c r="BP266" s="213"/>
      <c r="BQ266" s="213"/>
      <c r="BR266" s="213"/>
      <c r="BS266" s="213"/>
      <c r="BT266" s="213"/>
    </row>
    <row r="267" spans="2:72" s="302" customFormat="1">
      <c r="B267" s="303"/>
      <c r="C267" s="213"/>
      <c r="D267" s="213"/>
      <c r="E267" s="208"/>
      <c r="F267" s="213"/>
      <c r="G267" s="213"/>
      <c r="H267" s="238"/>
      <c r="I267" s="213"/>
      <c r="J267" s="213"/>
      <c r="K267" s="213"/>
      <c r="L267" s="213"/>
      <c r="M267" s="213"/>
      <c r="N267" s="213"/>
      <c r="O267" s="213"/>
      <c r="P267" s="213"/>
      <c r="Q267" s="213"/>
      <c r="R267" s="210"/>
      <c r="S267" s="211"/>
      <c r="T267" s="212"/>
      <c r="U267" s="213"/>
      <c r="V267" s="214"/>
      <c r="W267" s="213"/>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c r="BM267" s="213"/>
      <c r="BN267" s="213"/>
      <c r="BO267" s="213"/>
      <c r="BP267" s="213"/>
      <c r="BQ267" s="213"/>
      <c r="BR267" s="213"/>
      <c r="BS267" s="213"/>
      <c r="BT267" s="213"/>
    </row>
    <row r="268" spans="2:72" s="302" customFormat="1">
      <c r="B268" s="303"/>
      <c r="C268" s="213"/>
      <c r="D268" s="213"/>
      <c r="E268" s="208"/>
      <c r="F268" s="213"/>
      <c r="G268" s="213"/>
      <c r="H268" s="238"/>
      <c r="I268" s="213"/>
      <c r="J268" s="213"/>
      <c r="K268" s="213"/>
      <c r="L268" s="213"/>
      <c r="M268" s="213"/>
      <c r="N268" s="213"/>
      <c r="O268" s="213"/>
      <c r="P268" s="213"/>
      <c r="Q268" s="213"/>
      <c r="R268" s="210"/>
      <c r="S268" s="211"/>
      <c r="T268" s="212"/>
      <c r="U268" s="213"/>
      <c r="V268" s="214"/>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row>
    <row r="269" spans="2:72" s="302" customFormat="1">
      <c r="B269" s="303"/>
      <c r="C269" s="213"/>
      <c r="D269" s="213"/>
      <c r="E269" s="208"/>
      <c r="F269" s="213"/>
      <c r="G269" s="213"/>
      <c r="H269" s="238"/>
      <c r="I269" s="213"/>
      <c r="J269" s="213"/>
      <c r="K269" s="213"/>
      <c r="L269" s="213"/>
      <c r="M269" s="213"/>
      <c r="N269" s="213"/>
      <c r="O269" s="213"/>
      <c r="P269" s="213"/>
      <c r="Q269" s="213"/>
      <c r="R269" s="210"/>
      <c r="S269" s="211"/>
      <c r="T269" s="212"/>
      <c r="U269" s="213"/>
      <c r="V269" s="214"/>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c r="BI269" s="213"/>
      <c r="BJ269" s="213"/>
      <c r="BK269" s="213"/>
      <c r="BL269" s="213"/>
      <c r="BM269" s="213"/>
      <c r="BN269" s="213"/>
      <c r="BO269" s="213"/>
      <c r="BP269" s="213"/>
      <c r="BQ269" s="213"/>
      <c r="BR269" s="213"/>
      <c r="BS269" s="213"/>
      <c r="BT269" s="213"/>
    </row>
    <row r="270" spans="2:72" s="302" customFormat="1">
      <c r="B270" s="303"/>
      <c r="C270" s="213"/>
      <c r="D270" s="213"/>
      <c r="E270" s="208"/>
      <c r="F270" s="213"/>
      <c r="G270" s="213"/>
      <c r="H270" s="238"/>
      <c r="I270" s="213"/>
      <c r="J270" s="213"/>
      <c r="K270" s="213"/>
      <c r="L270" s="213"/>
      <c r="M270" s="213"/>
      <c r="N270" s="213"/>
      <c r="O270" s="213"/>
      <c r="P270" s="213"/>
      <c r="Q270" s="213"/>
      <c r="R270" s="210"/>
      <c r="S270" s="211"/>
      <c r="T270" s="212"/>
      <c r="U270" s="213"/>
      <c r="V270" s="214"/>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c r="BI270" s="213"/>
      <c r="BJ270" s="213"/>
      <c r="BK270" s="213"/>
      <c r="BL270" s="213"/>
      <c r="BM270" s="213"/>
      <c r="BN270" s="213"/>
      <c r="BO270" s="213"/>
      <c r="BP270" s="213"/>
      <c r="BQ270" s="213"/>
      <c r="BR270" s="213"/>
      <c r="BS270" s="213"/>
      <c r="BT270" s="213"/>
    </row>
    <row r="271" spans="2:72" s="302" customFormat="1">
      <c r="B271" s="303"/>
      <c r="C271" s="213"/>
      <c r="D271" s="213"/>
      <c r="E271" s="208"/>
      <c r="F271" s="213"/>
      <c r="G271" s="213"/>
      <c r="H271" s="238"/>
      <c r="I271" s="213"/>
      <c r="J271" s="213"/>
      <c r="K271" s="213"/>
      <c r="L271" s="213"/>
      <c r="M271" s="213"/>
      <c r="N271" s="213"/>
      <c r="O271" s="213"/>
      <c r="P271" s="213"/>
      <c r="Q271" s="213"/>
      <c r="R271" s="210"/>
      <c r="S271" s="211"/>
      <c r="T271" s="212"/>
      <c r="U271" s="213"/>
      <c r="V271" s="214"/>
      <c r="W271" s="213"/>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c r="BI271" s="213"/>
      <c r="BJ271" s="213"/>
      <c r="BK271" s="213"/>
      <c r="BL271" s="213"/>
      <c r="BM271" s="213"/>
      <c r="BN271" s="213"/>
      <c r="BO271" s="213"/>
      <c r="BP271" s="213"/>
      <c r="BQ271" s="213"/>
      <c r="BR271" s="213"/>
      <c r="BS271" s="213"/>
      <c r="BT271" s="213"/>
    </row>
    <row r="272" spans="2:72" s="302" customFormat="1">
      <c r="B272" s="303"/>
      <c r="C272" s="213"/>
      <c r="D272" s="213"/>
      <c r="E272" s="208"/>
      <c r="F272" s="213"/>
      <c r="G272" s="213"/>
      <c r="H272" s="238"/>
      <c r="I272" s="213"/>
      <c r="J272" s="213"/>
      <c r="K272" s="213"/>
      <c r="L272" s="213"/>
      <c r="M272" s="213"/>
      <c r="N272" s="213"/>
      <c r="O272" s="213"/>
      <c r="P272" s="213"/>
      <c r="Q272" s="213"/>
      <c r="R272" s="210"/>
      <c r="S272" s="211"/>
      <c r="T272" s="212"/>
      <c r="U272" s="213"/>
      <c r="V272" s="214"/>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row>
    <row r="273" spans="2:72" s="302" customFormat="1">
      <c r="B273" s="303"/>
      <c r="C273" s="213"/>
      <c r="D273" s="213"/>
      <c r="E273" s="208"/>
      <c r="F273" s="213"/>
      <c r="G273" s="213"/>
      <c r="H273" s="238"/>
      <c r="I273" s="213"/>
      <c r="J273" s="213"/>
      <c r="K273" s="213"/>
      <c r="L273" s="213"/>
      <c r="M273" s="213"/>
      <c r="N273" s="213"/>
      <c r="O273" s="213"/>
      <c r="P273" s="213"/>
      <c r="Q273" s="213"/>
      <c r="R273" s="210"/>
      <c r="S273" s="211"/>
      <c r="T273" s="212"/>
      <c r="U273" s="213"/>
      <c r="V273" s="214"/>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row>
    <row r="274" spans="2:72" s="302" customFormat="1">
      <c r="B274" s="303"/>
      <c r="C274" s="213"/>
      <c r="D274" s="213"/>
      <c r="E274" s="208"/>
      <c r="F274" s="213"/>
      <c r="G274" s="213"/>
      <c r="H274" s="238"/>
      <c r="I274" s="213"/>
      <c r="J274" s="213"/>
      <c r="K274" s="213"/>
      <c r="L274" s="213"/>
      <c r="M274" s="213"/>
      <c r="N274" s="213"/>
      <c r="O274" s="213"/>
      <c r="P274" s="213"/>
      <c r="Q274" s="213"/>
      <c r="R274" s="210"/>
      <c r="S274" s="211"/>
      <c r="T274" s="212"/>
      <c r="U274" s="213"/>
      <c r="V274" s="214"/>
      <c r="W274" s="213"/>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row>
    <row r="275" spans="2:72" s="302" customFormat="1">
      <c r="B275" s="303"/>
      <c r="C275" s="213"/>
      <c r="D275" s="213"/>
      <c r="E275" s="208"/>
      <c r="F275" s="213"/>
      <c r="G275" s="213"/>
      <c r="H275" s="238"/>
      <c r="I275" s="213"/>
      <c r="J275" s="213"/>
      <c r="K275" s="213"/>
      <c r="L275" s="213"/>
      <c r="M275" s="213"/>
      <c r="N275" s="213"/>
      <c r="O275" s="213"/>
      <c r="P275" s="213"/>
      <c r="Q275" s="213"/>
      <c r="R275" s="210"/>
      <c r="S275" s="211"/>
      <c r="T275" s="212"/>
      <c r="U275" s="213"/>
      <c r="V275" s="214"/>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c r="BI275" s="213"/>
      <c r="BJ275" s="213"/>
      <c r="BK275" s="213"/>
      <c r="BL275" s="213"/>
      <c r="BM275" s="213"/>
      <c r="BN275" s="213"/>
      <c r="BO275" s="213"/>
      <c r="BP275" s="213"/>
      <c r="BQ275" s="213"/>
      <c r="BR275" s="213"/>
      <c r="BS275" s="213"/>
      <c r="BT275" s="213"/>
    </row>
    <row r="276" spans="2:72" s="302" customFormat="1">
      <c r="B276" s="303"/>
      <c r="C276" s="213"/>
      <c r="D276" s="213"/>
      <c r="E276" s="208"/>
      <c r="F276" s="213"/>
      <c r="G276" s="213"/>
      <c r="H276" s="238"/>
      <c r="I276" s="213"/>
      <c r="J276" s="213"/>
      <c r="K276" s="213"/>
      <c r="L276" s="213"/>
      <c r="M276" s="213"/>
      <c r="N276" s="213"/>
      <c r="O276" s="213"/>
      <c r="P276" s="213"/>
      <c r="Q276" s="213"/>
      <c r="R276" s="210"/>
      <c r="S276" s="211"/>
      <c r="T276" s="212"/>
      <c r="U276" s="213"/>
      <c r="V276" s="214"/>
      <c r="W276" s="213"/>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c r="BI276" s="213"/>
      <c r="BJ276" s="213"/>
      <c r="BK276" s="213"/>
      <c r="BL276" s="213"/>
      <c r="BM276" s="213"/>
      <c r="BN276" s="213"/>
      <c r="BO276" s="213"/>
      <c r="BP276" s="213"/>
      <c r="BQ276" s="213"/>
      <c r="BR276" s="213"/>
      <c r="BS276" s="213"/>
      <c r="BT276" s="213"/>
    </row>
    <row r="277" spans="2:72" s="302" customFormat="1">
      <c r="B277" s="303"/>
      <c r="C277" s="213"/>
      <c r="D277" s="213"/>
      <c r="E277" s="208"/>
      <c r="F277" s="213"/>
      <c r="G277" s="213"/>
      <c r="H277" s="238"/>
      <c r="I277" s="213"/>
      <c r="J277" s="213"/>
      <c r="K277" s="213"/>
      <c r="L277" s="213"/>
      <c r="M277" s="213"/>
      <c r="N277" s="213"/>
      <c r="O277" s="213"/>
      <c r="P277" s="213"/>
      <c r="Q277" s="213"/>
      <c r="R277" s="210"/>
      <c r="S277" s="211"/>
      <c r="T277" s="212"/>
      <c r="U277" s="213"/>
      <c r="V277" s="214"/>
      <c r="W277" s="213"/>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c r="BI277" s="213"/>
      <c r="BJ277" s="213"/>
      <c r="BK277" s="213"/>
      <c r="BL277" s="213"/>
      <c r="BM277" s="213"/>
      <c r="BN277" s="213"/>
      <c r="BO277" s="213"/>
      <c r="BP277" s="213"/>
      <c r="BQ277" s="213"/>
      <c r="BR277" s="213"/>
      <c r="BS277" s="213"/>
      <c r="BT277" s="213"/>
    </row>
    <row r="278" spans="2:72" s="302" customFormat="1">
      <c r="B278" s="303"/>
      <c r="C278" s="213"/>
      <c r="D278" s="213"/>
      <c r="E278" s="208"/>
      <c r="F278" s="213"/>
      <c r="G278" s="213"/>
      <c r="H278" s="238"/>
      <c r="I278" s="213"/>
      <c r="J278" s="213"/>
      <c r="K278" s="213"/>
      <c r="L278" s="213"/>
      <c r="M278" s="213"/>
      <c r="N278" s="213"/>
      <c r="O278" s="213"/>
      <c r="P278" s="213"/>
      <c r="Q278" s="213"/>
      <c r="R278" s="210"/>
      <c r="S278" s="211"/>
      <c r="T278" s="212"/>
      <c r="U278" s="213"/>
      <c r="V278" s="214"/>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row>
    <row r="279" spans="2:72" s="302" customFormat="1">
      <c r="B279" s="303"/>
      <c r="C279" s="213"/>
      <c r="D279" s="213"/>
      <c r="E279" s="208"/>
      <c r="F279" s="213"/>
      <c r="G279" s="213"/>
      <c r="H279" s="238"/>
      <c r="I279" s="213"/>
      <c r="J279" s="213"/>
      <c r="K279" s="213"/>
      <c r="L279" s="213"/>
      <c r="M279" s="213"/>
      <c r="N279" s="213"/>
      <c r="O279" s="213"/>
      <c r="P279" s="213"/>
      <c r="Q279" s="213"/>
      <c r="R279" s="210"/>
      <c r="S279" s="211"/>
      <c r="T279" s="212"/>
      <c r="U279" s="213"/>
      <c r="V279" s="214"/>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3"/>
      <c r="BJ279" s="213"/>
      <c r="BK279" s="213"/>
      <c r="BL279" s="213"/>
      <c r="BM279" s="213"/>
      <c r="BN279" s="213"/>
      <c r="BO279" s="213"/>
      <c r="BP279" s="213"/>
      <c r="BQ279" s="213"/>
      <c r="BR279" s="213"/>
      <c r="BS279" s="213"/>
      <c r="BT279" s="213"/>
    </row>
    <row r="280" spans="2:72" s="302" customFormat="1">
      <c r="B280" s="303"/>
      <c r="C280" s="213"/>
      <c r="D280" s="213"/>
      <c r="E280" s="208"/>
      <c r="F280" s="213"/>
      <c r="G280" s="213"/>
      <c r="H280" s="238"/>
      <c r="I280" s="213"/>
      <c r="J280" s="213"/>
      <c r="K280" s="213"/>
      <c r="L280" s="213"/>
      <c r="M280" s="213"/>
      <c r="N280" s="213"/>
      <c r="O280" s="213"/>
      <c r="P280" s="213"/>
      <c r="Q280" s="213"/>
      <c r="R280" s="210"/>
      <c r="S280" s="211"/>
      <c r="T280" s="212"/>
      <c r="U280" s="213"/>
      <c r="V280" s="214"/>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c r="BI280" s="213"/>
      <c r="BJ280" s="213"/>
      <c r="BK280" s="213"/>
      <c r="BL280" s="213"/>
      <c r="BM280" s="213"/>
      <c r="BN280" s="213"/>
      <c r="BO280" s="213"/>
      <c r="BP280" s="213"/>
      <c r="BQ280" s="213"/>
      <c r="BR280" s="213"/>
      <c r="BS280" s="213"/>
      <c r="BT280" s="213"/>
    </row>
    <row r="281" spans="2:72" s="302" customFormat="1">
      <c r="B281" s="303"/>
      <c r="C281" s="213"/>
      <c r="D281" s="213"/>
      <c r="E281" s="208"/>
      <c r="F281" s="213"/>
      <c r="G281" s="213"/>
      <c r="H281" s="238"/>
      <c r="I281" s="213"/>
      <c r="J281" s="213"/>
      <c r="K281" s="213"/>
      <c r="L281" s="213"/>
      <c r="M281" s="213"/>
      <c r="N281" s="213"/>
      <c r="O281" s="213"/>
      <c r="P281" s="213"/>
      <c r="Q281" s="213"/>
      <c r="R281" s="210"/>
      <c r="S281" s="211"/>
      <c r="T281" s="212"/>
      <c r="U281" s="213"/>
      <c r="V281" s="214"/>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row>
    <row r="282" spans="2:72" s="302" customFormat="1">
      <c r="B282" s="303"/>
      <c r="C282" s="213"/>
      <c r="D282" s="213"/>
      <c r="E282" s="208"/>
      <c r="F282" s="213"/>
      <c r="G282" s="213"/>
      <c r="H282" s="238"/>
      <c r="I282" s="213"/>
      <c r="J282" s="213"/>
      <c r="K282" s="213"/>
      <c r="L282" s="213"/>
      <c r="M282" s="213"/>
      <c r="N282" s="213"/>
      <c r="O282" s="213"/>
      <c r="P282" s="213"/>
      <c r="Q282" s="213"/>
      <c r="R282" s="210"/>
      <c r="S282" s="211"/>
      <c r="T282" s="212"/>
      <c r="U282" s="213"/>
      <c r="V282" s="214"/>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row>
    <row r="283" spans="2:72" s="302" customFormat="1">
      <c r="B283" s="303"/>
      <c r="C283" s="213"/>
      <c r="D283" s="213"/>
      <c r="E283" s="208"/>
      <c r="F283" s="213"/>
      <c r="G283" s="213"/>
      <c r="H283" s="238"/>
      <c r="I283" s="213"/>
      <c r="J283" s="213"/>
      <c r="K283" s="213"/>
      <c r="L283" s="213"/>
      <c r="M283" s="213"/>
      <c r="N283" s="213"/>
      <c r="O283" s="213"/>
      <c r="P283" s="213"/>
      <c r="Q283" s="213"/>
      <c r="R283" s="210"/>
      <c r="S283" s="211"/>
      <c r="T283" s="212"/>
      <c r="U283" s="213"/>
      <c r="V283" s="214"/>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c r="BI283" s="213"/>
      <c r="BJ283" s="213"/>
      <c r="BK283" s="213"/>
      <c r="BL283" s="213"/>
      <c r="BM283" s="213"/>
      <c r="BN283" s="213"/>
      <c r="BO283" s="213"/>
      <c r="BP283" s="213"/>
      <c r="BQ283" s="213"/>
      <c r="BR283" s="213"/>
      <c r="BS283" s="213"/>
      <c r="BT283" s="213"/>
    </row>
    <row r="284" spans="2:72" s="302" customFormat="1">
      <c r="B284" s="303"/>
      <c r="C284" s="213"/>
      <c r="D284" s="213"/>
      <c r="E284" s="208"/>
      <c r="F284" s="213"/>
      <c r="G284" s="213"/>
      <c r="H284" s="238"/>
      <c r="I284" s="213"/>
      <c r="J284" s="213"/>
      <c r="K284" s="213"/>
      <c r="L284" s="213"/>
      <c r="M284" s="213"/>
      <c r="N284" s="213"/>
      <c r="O284" s="213"/>
      <c r="P284" s="213"/>
      <c r="Q284" s="213"/>
      <c r="R284" s="210"/>
      <c r="S284" s="211"/>
      <c r="T284" s="212"/>
      <c r="U284" s="213"/>
      <c r="V284" s="214"/>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c r="BI284" s="213"/>
      <c r="BJ284" s="213"/>
      <c r="BK284" s="213"/>
      <c r="BL284" s="213"/>
      <c r="BM284" s="213"/>
      <c r="BN284" s="213"/>
      <c r="BO284" s="213"/>
      <c r="BP284" s="213"/>
      <c r="BQ284" s="213"/>
      <c r="BR284" s="213"/>
      <c r="BS284" s="213"/>
      <c r="BT284" s="213"/>
    </row>
    <row r="285" spans="2:72" s="302" customFormat="1">
      <c r="B285" s="303"/>
      <c r="C285" s="213"/>
      <c r="D285" s="213"/>
      <c r="E285" s="208"/>
      <c r="F285" s="213"/>
      <c r="G285" s="213"/>
      <c r="H285" s="238"/>
      <c r="I285" s="213"/>
      <c r="J285" s="213"/>
      <c r="K285" s="213"/>
      <c r="L285" s="213"/>
      <c r="M285" s="213"/>
      <c r="N285" s="213"/>
      <c r="O285" s="213"/>
      <c r="P285" s="213"/>
      <c r="Q285" s="213"/>
      <c r="R285" s="210"/>
      <c r="S285" s="211"/>
      <c r="T285" s="212"/>
      <c r="U285" s="213"/>
      <c r="V285" s="214"/>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c r="BI285" s="213"/>
      <c r="BJ285" s="213"/>
      <c r="BK285" s="213"/>
      <c r="BL285" s="213"/>
      <c r="BM285" s="213"/>
      <c r="BN285" s="213"/>
      <c r="BO285" s="213"/>
      <c r="BP285" s="213"/>
      <c r="BQ285" s="213"/>
      <c r="BR285" s="213"/>
      <c r="BS285" s="213"/>
      <c r="BT285" s="213"/>
    </row>
    <row r="286" spans="2:72" s="302" customFormat="1">
      <c r="B286" s="303"/>
      <c r="C286" s="213"/>
      <c r="D286" s="213"/>
      <c r="E286" s="208"/>
      <c r="F286" s="213"/>
      <c r="G286" s="213"/>
      <c r="H286" s="238"/>
      <c r="I286" s="213"/>
      <c r="J286" s="213"/>
      <c r="K286" s="213"/>
      <c r="L286" s="213"/>
      <c r="M286" s="213"/>
      <c r="N286" s="213"/>
      <c r="O286" s="213"/>
      <c r="P286" s="213"/>
      <c r="Q286" s="213"/>
      <c r="R286" s="210"/>
      <c r="S286" s="211"/>
      <c r="T286" s="212"/>
      <c r="U286" s="213"/>
      <c r="V286" s="214"/>
      <c r="W286" s="213"/>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c r="BI286" s="213"/>
      <c r="BJ286" s="213"/>
      <c r="BK286" s="213"/>
      <c r="BL286" s="213"/>
      <c r="BM286" s="213"/>
      <c r="BN286" s="213"/>
      <c r="BO286" s="213"/>
      <c r="BP286" s="213"/>
      <c r="BQ286" s="213"/>
      <c r="BR286" s="213"/>
      <c r="BS286" s="213"/>
      <c r="BT286" s="213"/>
    </row>
    <row r="287" spans="2:72" s="302" customFormat="1">
      <c r="B287" s="303"/>
      <c r="C287" s="213"/>
      <c r="D287" s="213"/>
      <c r="E287" s="208"/>
      <c r="F287" s="213"/>
      <c r="G287" s="213"/>
      <c r="H287" s="238"/>
      <c r="I287" s="213"/>
      <c r="J287" s="213"/>
      <c r="K287" s="213"/>
      <c r="L287" s="213"/>
      <c r="M287" s="213"/>
      <c r="N287" s="213"/>
      <c r="O287" s="213"/>
      <c r="P287" s="213"/>
      <c r="Q287" s="213"/>
      <c r="R287" s="210"/>
      <c r="S287" s="211"/>
      <c r="T287" s="212"/>
      <c r="U287" s="213"/>
      <c r="V287" s="214"/>
      <c r="W287" s="213"/>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c r="BI287" s="213"/>
      <c r="BJ287" s="213"/>
      <c r="BK287" s="213"/>
      <c r="BL287" s="213"/>
      <c r="BM287" s="213"/>
      <c r="BN287" s="213"/>
      <c r="BO287" s="213"/>
      <c r="BP287" s="213"/>
      <c r="BQ287" s="213"/>
      <c r="BR287" s="213"/>
      <c r="BS287" s="213"/>
      <c r="BT287" s="213"/>
    </row>
    <row r="288" spans="2:72" s="302" customFormat="1">
      <c r="B288" s="303"/>
      <c r="C288" s="213"/>
      <c r="D288" s="213"/>
      <c r="E288" s="208"/>
      <c r="F288" s="213"/>
      <c r="G288" s="213"/>
      <c r="H288" s="238"/>
      <c r="I288" s="213"/>
      <c r="J288" s="213"/>
      <c r="K288" s="213"/>
      <c r="L288" s="213"/>
      <c r="M288" s="213"/>
      <c r="N288" s="213"/>
      <c r="O288" s="213"/>
      <c r="P288" s="213"/>
      <c r="Q288" s="213"/>
      <c r="R288" s="210"/>
      <c r="S288" s="211"/>
      <c r="T288" s="212"/>
      <c r="U288" s="213"/>
      <c r="V288" s="214"/>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3"/>
      <c r="BR288" s="213"/>
      <c r="BS288" s="213"/>
      <c r="BT288" s="213"/>
    </row>
    <row r="289" spans="2:72" s="302" customFormat="1">
      <c r="B289" s="303"/>
      <c r="C289" s="213"/>
      <c r="D289" s="213"/>
      <c r="E289" s="208"/>
      <c r="F289" s="213"/>
      <c r="G289" s="213"/>
      <c r="H289" s="238"/>
      <c r="I289" s="213"/>
      <c r="J289" s="213"/>
      <c r="K289" s="213"/>
      <c r="L289" s="213"/>
      <c r="M289" s="213"/>
      <c r="N289" s="213"/>
      <c r="O289" s="213"/>
      <c r="P289" s="213"/>
      <c r="Q289" s="213"/>
      <c r="R289" s="210"/>
      <c r="S289" s="211"/>
      <c r="T289" s="212"/>
      <c r="U289" s="213"/>
      <c r="V289" s="214"/>
      <c r="W289" s="213"/>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c r="BI289" s="213"/>
      <c r="BJ289" s="213"/>
      <c r="BK289" s="213"/>
      <c r="BL289" s="213"/>
      <c r="BM289" s="213"/>
      <c r="BN289" s="213"/>
      <c r="BO289" s="213"/>
      <c r="BP289" s="213"/>
      <c r="BQ289" s="213"/>
      <c r="BR289" s="213"/>
      <c r="BS289" s="213"/>
      <c r="BT289" s="213"/>
    </row>
    <row r="290" spans="2:72" s="302" customFormat="1">
      <c r="B290" s="303"/>
      <c r="C290" s="213"/>
      <c r="D290" s="213"/>
      <c r="E290" s="208"/>
      <c r="F290" s="213"/>
      <c r="G290" s="213"/>
      <c r="H290" s="238"/>
      <c r="I290" s="213"/>
      <c r="J290" s="213"/>
      <c r="K290" s="213"/>
      <c r="L290" s="213"/>
      <c r="M290" s="213"/>
      <c r="N290" s="213"/>
      <c r="O290" s="213"/>
      <c r="P290" s="213"/>
      <c r="Q290" s="213"/>
      <c r="R290" s="210"/>
      <c r="S290" s="211"/>
      <c r="T290" s="212"/>
      <c r="U290" s="213"/>
      <c r="V290" s="214"/>
      <c r="W290" s="213"/>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c r="BI290" s="213"/>
      <c r="BJ290" s="213"/>
      <c r="BK290" s="213"/>
      <c r="BL290" s="213"/>
      <c r="BM290" s="213"/>
      <c r="BN290" s="213"/>
      <c r="BO290" s="213"/>
      <c r="BP290" s="213"/>
      <c r="BQ290" s="213"/>
      <c r="BR290" s="213"/>
      <c r="BS290" s="213"/>
      <c r="BT290" s="213"/>
    </row>
    <row r="291" spans="2:72" s="302" customFormat="1">
      <c r="B291" s="303"/>
      <c r="C291" s="213"/>
      <c r="D291" s="213"/>
      <c r="E291" s="208"/>
      <c r="F291" s="213"/>
      <c r="G291" s="213"/>
      <c r="H291" s="238"/>
      <c r="I291" s="213"/>
      <c r="J291" s="213"/>
      <c r="K291" s="213"/>
      <c r="L291" s="213"/>
      <c r="M291" s="213"/>
      <c r="N291" s="213"/>
      <c r="O291" s="213"/>
      <c r="P291" s="213"/>
      <c r="Q291" s="213"/>
      <c r="R291" s="210"/>
      <c r="S291" s="211"/>
      <c r="T291" s="212"/>
      <c r="U291" s="213"/>
      <c r="V291" s="214"/>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c r="BT291" s="213"/>
    </row>
    <row r="292" spans="2:72" s="302" customFormat="1">
      <c r="B292" s="303"/>
      <c r="C292" s="213"/>
      <c r="D292" s="213"/>
      <c r="E292" s="208"/>
      <c r="F292" s="213"/>
      <c r="G292" s="213"/>
      <c r="H292" s="238"/>
      <c r="I292" s="213"/>
      <c r="J292" s="213"/>
      <c r="K292" s="213"/>
      <c r="L292" s="213"/>
      <c r="M292" s="213"/>
      <c r="N292" s="213"/>
      <c r="O292" s="213"/>
      <c r="P292" s="213"/>
      <c r="Q292" s="213"/>
      <c r="R292" s="210"/>
      <c r="S292" s="211"/>
      <c r="T292" s="212"/>
      <c r="U292" s="213"/>
      <c r="V292" s="214"/>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c r="BQ292" s="213"/>
      <c r="BR292" s="213"/>
      <c r="BS292" s="213"/>
      <c r="BT292" s="213"/>
    </row>
    <row r="293" spans="2:72" s="302" customFormat="1">
      <c r="B293" s="303"/>
      <c r="C293" s="213"/>
      <c r="D293" s="213"/>
      <c r="E293" s="208"/>
      <c r="F293" s="213"/>
      <c r="G293" s="213"/>
      <c r="H293" s="238"/>
      <c r="I293" s="213"/>
      <c r="J293" s="213"/>
      <c r="K293" s="213"/>
      <c r="L293" s="213"/>
      <c r="M293" s="213"/>
      <c r="N293" s="213"/>
      <c r="O293" s="213"/>
      <c r="P293" s="213"/>
      <c r="Q293" s="213"/>
      <c r="R293" s="210"/>
      <c r="S293" s="211"/>
      <c r="T293" s="212"/>
      <c r="U293" s="213"/>
      <c r="V293" s="214"/>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c r="BT293" s="213"/>
    </row>
    <row r="294" spans="2:72" s="302" customFormat="1">
      <c r="B294" s="303"/>
      <c r="C294" s="213"/>
      <c r="D294" s="213"/>
      <c r="E294" s="208"/>
      <c r="F294" s="213"/>
      <c r="G294" s="213"/>
      <c r="H294" s="238"/>
      <c r="I294" s="213"/>
      <c r="J294" s="213"/>
      <c r="K294" s="213"/>
      <c r="L294" s="213"/>
      <c r="M294" s="213"/>
      <c r="N294" s="213"/>
      <c r="O294" s="213"/>
      <c r="P294" s="213"/>
      <c r="Q294" s="213"/>
      <c r="R294" s="210"/>
      <c r="S294" s="211"/>
      <c r="T294" s="212"/>
      <c r="U294" s="213"/>
      <c r="V294" s="214"/>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row>
    <row r="295" spans="2:72" s="302" customFormat="1">
      <c r="B295" s="303"/>
      <c r="C295" s="213"/>
      <c r="D295" s="213"/>
      <c r="E295" s="208"/>
      <c r="F295" s="213"/>
      <c r="G295" s="213"/>
      <c r="H295" s="238"/>
      <c r="I295" s="213"/>
      <c r="J295" s="213"/>
      <c r="K295" s="213"/>
      <c r="L295" s="213"/>
      <c r="M295" s="213"/>
      <c r="N295" s="213"/>
      <c r="O295" s="213"/>
      <c r="P295" s="213"/>
      <c r="Q295" s="213"/>
      <c r="R295" s="210"/>
      <c r="S295" s="211"/>
      <c r="T295" s="212"/>
      <c r="U295" s="213"/>
      <c r="V295" s="214"/>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c r="BT295" s="213"/>
    </row>
    <row r="296" spans="2:72" s="302" customFormat="1">
      <c r="B296" s="303"/>
      <c r="C296" s="213"/>
      <c r="D296" s="213"/>
      <c r="E296" s="208"/>
      <c r="F296" s="213"/>
      <c r="G296" s="213"/>
      <c r="H296" s="238"/>
      <c r="I296" s="213"/>
      <c r="J296" s="213"/>
      <c r="K296" s="213"/>
      <c r="L296" s="213"/>
      <c r="M296" s="213"/>
      <c r="N296" s="213"/>
      <c r="O296" s="213"/>
      <c r="P296" s="213"/>
      <c r="Q296" s="213"/>
      <c r="R296" s="210"/>
      <c r="S296" s="211"/>
      <c r="T296" s="212"/>
      <c r="U296" s="213"/>
      <c r="V296" s="214"/>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c r="BI296" s="213"/>
      <c r="BJ296" s="213"/>
      <c r="BK296" s="213"/>
      <c r="BL296" s="213"/>
      <c r="BM296" s="213"/>
      <c r="BN296" s="213"/>
      <c r="BO296" s="213"/>
      <c r="BP296" s="213"/>
      <c r="BQ296" s="213"/>
      <c r="BR296" s="213"/>
      <c r="BS296" s="213"/>
      <c r="BT296" s="213"/>
    </row>
    <row r="297" spans="2:72" s="302" customFormat="1">
      <c r="B297" s="303"/>
      <c r="C297" s="213"/>
      <c r="D297" s="213"/>
      <c r="E297" s="208"/>
      <c r="F297" s="213"/>
      <c r="G297" s="213"/>
      <c r="H297" s="238"/>
      <c r="I297" s="213"/>
      <c r="J297" s="213"/>
      <c r="K297" s="213"/>
      <c r="L297" s="213"/>
      <c r="M297" s="213"/>
      <c r="N297" s="213"/>
      <c r="O297" s="213"/>
      <c r="P297" s="213"/>
      <c r="Q297" s="213"/>
      <c r="R297" s="210"/>
      <c r="S297" s="211"/>
      <c r="T297" s="212"/>
      <c r="U297" s="213"/>
      <c r="V297" s="214"/>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c r="BT297" s="213"/>
    </row>
    <row r="298" spans="2:72" s="302" customFormat="1">
      <c r="B298" s="303"/>
      <c r="C298" s="213"/>
      <c r="D298" s="213"/>
      <c r="E298" s="208"/>
      <c r="F298" s="213"/>
      <c r="G298" s="213"/>
      <c r="H298" s="238"/>
      <c r="I298" s="213"/>
      <c r="J298" s="213"/>
      <c r="K298" s="213"/>
      <c r="L298" s="213"/>
      <c r="M298" s="213"/>
      <c r="N298" s="213"/>
      <c r="O298" s="213"/>
      <c r="P298" s="213"/>
      <c r="Q298" s="213"/>
      <c r="R298" s="210"/>
      <c r="S298" s="211"/>
      <c r="T298" s="212"/>
      <c r="U298" s="213"/>
      <c r="V298" s="214"/>
      <c r="W298" s="213"/>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3"/>
      <c r="BQ298" s="213"/>
      <c r="BR298" s="213"/>
      <c r="BS298" s="213"/>
      <c r="BT298" s="213"/>
    </row>
    <row r="299" spans="2:72" s="302" customFormat="1">
      <c r="B299" s="303"/>
      <c r="C299" s="213"/>
      <c r="D299" s="213"/>
      <c r="E299" s="208"/>
      <c r="F299" s="213"/>
      <c r="G299" s="213"/>
      <c r="H299" s="238"/>
      <c r="I299" s="213"/>
      <c r="J299" s="213"/>
      <c r="K299" s="213"/>
      <c r="L299" s="213"/>
      <c r="M299" s="213"/>
      <c r="N299" s="213"/>
      <c r="O299" s="213"/>
      <c r="P299" s="213"/>
      <c r="Q299" s="213"/>
      <c r="R299" s="210"/>
      <c r="S299" s="211"/>
      <c r="T299" s="212"/>
      <c r="U299" s="213"/>
      <c r="V299" s="214"/>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c r="BI299" s="213"/>
      <c r="BJ299" s="213"/>
      <c r="BK299" s="213"/>
      <c r="BL299" s="213"/>
      <c r="BM299" s="213"/>
      <c r="BN299" s="213"/>
      <c r="BO299" s="213"/>
      <c r="BP299" s="213"/>
      <c r="BQ299" s="213"/>
      <c r="BR299" s="213"/>
      <c r="BS299" s="213"/>
      <c r="BT299" s="213"/>
    </row>
    <row r="300" spans="2:72" s="302" customFormat="1">
      <c r="B300" s="303"/>
      <c r="C300" s="213"/>
      <c r="D300" s="213"/>
      <c r="E300" s="208"/>
      <c r="F300" s="213"/>
      <c r="G300" s="213"/>
      <c r="H300" s="238"/>
      <c r="I300" s="213"/>
      <c r="J300" s="213"/>
      <c r="K300" s="213"/>
      <c r="L300" s="213"/>
      <c r="M300" s="213"/>
      <c r="N300" s="213"/>
      <c r="O300" s="213"/>
      <c r="P300" s="213"/>
      <c r="Q300" s="213"/>
      <c r="R300" s="210"/>
      <c r="S300" s="211"/>
      <c r="T300" s="212"/>
      <c r="U300" s="213"/>
      <c r="V300" s="214"/>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c r="BI300" s="213"/>
      <c r="BJ300" s="213"/>
      <c r="BK300" s="213"/>
      <c r="BL300" s="213"/>
      <c r="BM300" s="213"/>
      <c r="BN300" s="213"/>
      <c r="BO300" s="213"/>
      <c r="BP300" s="213"/>
      <c r="BQ300" s="213"/>
      <c r="BR300" s="213"/>
      <c r="BS300" s="213"/>
      <c r="BT300" s="213"/>
    </row>
    <row r="301" spans="2:72" s="302" customFormat="1">
      <c r="B301" s="303"/>
      <c r="C301" s="213"/>
      <c r="D301" s="213"/>
      <c r="E301" s="208"/>
      <c r="F301" s="213"/>
      <c r="G301" s="213"/>
      <c r="H301" s="238"/>
      <c r="I301" s="213"/>
      <c r="J301" s="213"/>
      <c r="K301" s="213"/>
      <c r="L301" s="213"/>
      <c r="M301" s="213"/>
      <c r="N301" s="213"/>
      <c r="O301" s="213"/>
      <c r="P301" s="213"/>
      <c r="Q301" s="213"/>
      <c r="R301" s="210"/>
      <c r="S301" s="211"/>
      <c r="T301" s="212"/>
      <c r="U301" s="213"/>
      <c r="V301" s="214"/>
      <c r="W301" s="213"/>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c r="BI301" s="213"/>
      <c r="BJ301" s="213"/>
      <c r="BK301" s="213"/>
      <c r="BL301" s="213"/>
      <c r="BM301" s="213"/>
      <c r="BN301" s="213"/>
      <c r="BO301" s="213"/>
      <c r="BP301" s="213"/>
      <c r="BQ301" s="213"/>
      <c r="BR301" s="213"/>
      <c r="BS301" s="213"/>
      <c r="BT301" s="213"/>
    </row>
    <row r="302" spans="2:72" s="302" customFormat="1">
      <c r="B302" s="303"/>
      <c r="C302" s="213"/>
      <c r="D302" s="213"/>
      <c r="E302" s="208"/>
      <c r="F302" s="213"/>
      <c r="G302" s="213"/>
      <c r="H302" s="238"/>
      <c r="I302" s="213"/>
      <c r="J302" s="213"/>
      <c r="K302" s="213"/>
      <c r="L302" s="213"/>
      <c r="M302" s="213"/>
      <c r="N302" s="213"/>
      <c r="O302" s="213"/>
      <c r="P302" s="213"/>
      <c r="Q302" s="213"/>
      <c r="R302" s="210"/>
      <c r="S302" s="211"/>
      <c r="T302" s="212"/>
      <c r="U302" s="213"/>
      <c r="V302" s="214"/>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c r="BO302" s="213"/>
      <c r="BP302" s="213"/>
      <c r="BQ302" s="213"/>
      <c r="BR302" s="213"/>
      <c r="BS302" s="213"/>
      <c r="BT302" s="213"/>
    </row>
    <row r="303" spans="2:72" s="302" customFormat="1">
      <c r="B303" s="303"/>
      <c r="C303" s="213"/>
      <c r="D303" s="213"/>
      <c r="E303" s="208"/>
      <c r="F303" s="213"/>
      <c r="G303" s="213"/>
      <c r="H303" s="238"/>
      <c r="I303" s="213"/>
      <c r="J303" s="213"/>
      <c r="K303" s="213"/>
      <c r="L303" s="213"/>
      <c r="M303" s="213"/>
      <c r="N303" s="213"/>
      <c r="O303" s="213"/>
      <c r="P303" s="213"/>
      <c r="Q303" s="213"/>
      <c r="R303" s="210"/>
      <c r="S303" s="211"/>
      <c r="T303" s="212"/>
      <c r="U303" s="213"/>
      <c r="V303" s="214"/>
      <c r="W303" s="213"/>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c r="BI303" s="213"/>
      <c r="BJ303" s="213"/>
      <c r="BK303" s="213"/>
      <c r="BL303" s="213"/>
      <c r="BM303" s="213"/>
      <c r="BN303" s="213"/>
      <c r="BO303" s="213"/>
      <c r="BP303" s="213"/>
      <c r="BQ303" s="213"/>
      <c r="BR303" s="213"/>
      <c r="BS303" s="213"/>
      <c r="BT303" s="213"/>
    </row>
    <row r="304" spans="2:72" s="302" customFormat="1">
      <c r="B304" s="303"/>
      <c r="C304" s="213"/>
      <c r="D304" s="213"/>
      <c r="E304" s="208"/>
      <c r="F304" s="213"/>
      <c r="G304" s="213"/>
      <c r="H304" s="238"/>
      <c r="I304" s="213"/>
      <c r="J304" s="213"/>
      <c r="K304" s="213"/>
      <c r="L304" s="213"/>
      <c r="M304" s="213"/>
      <c r="N304" s="213"/>
      <c r="O304" s="213"/>
      <c r="P304" s="213"/>
      <c r="Q304" s="213"/>
      <c r="R304" s="210"/>
      <c r="S304" s="211"/>
      <c r="T304" s="212"/>
      <c r="U304" s="213"/>
      <c r="V304" s="214"/>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c r="BI304" s="213"/>
      <c r="BJ304" s="213"/>
      <c r="BK304" s="213"/>
      <c r="BL304" s="213"/>
      <c r="BM304" s="213"/>
      <c r="BN304" s="213"/>
      <c r="BO304" s="213"/>
      <c r="BP304" s="213"/>
      <c r="BQ304" s="213"/>
      <c r="BR304" s="213"/>
      <c r="BS304" s="213"/>
      <c r="BT304" s="213"/>
    </row>
    <row r="305" spans="2:72" s="302" customFormat="1">
      <c r="B305" s="303"/>
      <c r="C305" s="213"/>
      <c r="D305" s="213"/>
      <c r="E305" s="208"/>
      <c r="F305" s="213"/>
      <c r="G305" s="213"/>
      <c r="H305" s="238"/>
      <c r="I305" s="213"/>
      <c r="J305" s="213"/>
      <c r="K305" s="213"/>
      <c r="L305" s="213"/>
      <c r="M305" s="213"/>
      <c r="N305" s="213"/>
      <c r="O305" s="213"/>
      <c r="P305" s="213"/>
      <c r="Q305" s="213"/>
      <c r="R305" s="210"/>
      <c r="S305" s="211"/>
      <c r="T305" s="212"/>
      <c r="U305" s="213"/>
      <c r="V305" s="214"/>
      <c r="W305" s="213"/>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c r="BI305" s="213"/>
      <c r="BJ305" s="213"/>
      <c r="BK305" s="213"/>
      <c r="BL305" s="213"/>
      <c r="BM305" s="213"/>
      <c r="BN305" s="213"/>
      <c r="BO305" s="213"/>
      <c r="BP305" s="213"/>
      <c r="BQ305" s="213"/>
      <c r="BR305" s="213"/>
      <c r="BS305" s="213"/>
      <c r="BT305" s="213"/>
    </row>
    <row r="306" spans="2:72" s="302" customFormat="1">
      <c r="B306" s="303"/>
      <c r="C306" s="213"/>
      <c r="D306" s="213"/>
      <c r="E306" s="208"/>
      <c r="F306" s="213"/>
      <c r="G306" s="213"/>
      <c r="H306" s="238"/>
      <c r="I306" s="213"/>
      <c r="J306" s="213"/>
      <c r="K306" s="213"/>
      <c r="L306" s="213"/>
      <c r="M306" s="213"/>
      <c r="N306" s="213"/>
      <c r="O306" s="213"/>
      <c r="P306" s="213"/>
      <c r="Q306" s="213"/>
      <c r="R306" s="210"/>
      <c r="S306" s="211"/>
      <c r="T306" s="212"/>
      <c r="U306" s="213"/>
      <c r="V306" s="214"/>
      <c r="W306" s="213"/>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c r="BI306" s="213"/>
      <c r="BJ306" s="213"/>
      <c r="BK306" s="213"/>
      <c r="BL306" s="213"/>
      <c r="BM306" s="213"/>
      <c r="BN306" s="213"/>
      <c r="BO306" s="213"/>
      <c r="BP306" s="213"/>
      <c r="BQ306" s="213"/>
      <c r="BR306" s="213"/>
      <c r="BS306" s="213"/>
      <c r="BT306" s="213"/>
    </row>
    <row r="307" spans="2:72" s="302" customFormat="1">
      <c r="B307" s="303"/>
      <c r="C307" s="213"/>
      <c r="D307" s="213"/>
      <c r="E307" s="208"/>
      <c r="F307" s="213"/>
      <c r="G307" s="213"/>
      <c r="H307" s="238"/>
      <c r="I307" s="213"/>
      <c r="J307" s="213"/>
      <c r="K307" s="213"/>
      <c r="L307" s="213"/>
      <c r="M307" s="213"/>
      <c r="N307" s="213"/>
      <c r="O307" s="213"/>
      <c r="P307" s="213"/>
      <c r="Q307" s="213"/>
      <c r="R307" s="210"/>
      <c r="S307" s="211"/>
      <c r="T307" s="212"/>
      <c r="U307" s="213"/>
      <c r="V307" s="214"/>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row>
    <row r="308" spans="2:72" s="302" customFormat="1">
      <c r="B308" s="303"/>
      <c r="C308" s="213"/>
      <c r="D308" s="213"/>
      <c r="E308" s="208"/>
      <c r="F308" s="213"/>
      <c r="G308" s="213"/>
      <c r="H308" s="238"/>
      <c r="I308" s="213"/>
      <c r="J308" s="213"/>
      <c r="K308" s="213"/>
      <c r="L308" s="213"/>
      <c r="M308" s="213"/>
      <c r="N308" s="213"/>
      <c r="O308" s="213"/>
      <c r="P308" s="213"/>
      <c r="Q308" s="213"/>
      <c r="R308" s="210"/>
      <c r="S308" s="211"/>
      <c r="T308" s="212"/>
      <c r="U308" s="213"/>
      <c r="V308" s="214"/>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c r="BI308" s="213"/>
      <c r="BJ308" s="213"/>
      <c r="BK308" s="213"/>
      <c r="BL308" s="213"/>
      <c r="BM308" s="213"/>
      <c r="BN308" s="213"/>
      <c r="BO308" s="213"/>
      <c r="BP308" s="213"/>
      <c r="BQ308" s="213"/>
      <c r="BR308" s="213"/>
      <c r="BS308" s="213"/>
      <c r="BT308" s="213"/>
    </row>
    <row r="309" spans="2:72" s="302" customFormat="1">
      <c r="B309" s="303"/>
      <c r="C309" s="213"/>
      <c r="D309" s="213"/>
      <c r="E309" s="208"/>
      <c r="F309" s="213"/>
      <c r="G309" s="213"/>
      <c r="H309" s="238"/>
      <c r="I309" s="213"/>
      <c r="J309" s="213"/>
      <c r="K309" s="213"/>
      <c r="L309" s="213"/>
      <c r="M309" s="213"/>
      <c r="N309" s="213"/>
      <c r="O309" s="213"/>
      <c r="P309" s="213"/>
      <c r="Q309" s="213"/>
      <c r="R309" s="210"/>
      <c r="S309" s="211"/>
      <c r="T309" s="212"/>
      <c r="U309" s="213"/>
      <c r="V309" s="214"/>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c r="BI309" s="213"/>
      <c r="BJ309" s="213"/>
      <c r="BK309" s="213"/>
      <c r="BL309" s="213"/>
      <c r="BM309" s="213"/>
      <c r="BN309" s="213"/>
      <c r="BO309" s="213"/>
      <c r="BP309" s="213"/>
      <c r="BQ309" s="213"/>
      <c r="BR309" s="213"/>
      <c r="BS309" s="213"/>
      <c r="BT309" s="213"/>
    </row>
    <row r="310" spans="2:72" s="302" customFormat="1">
      <c r="B310" s="303"/>
      <c r="C310" s="213"/>
      <c r="D310" s="213"/>
      <c r="E310" s="208"/>
      <c r="F310" s="213"/>
      <c r="G310" s="213"/>
      <c r="H310" s="238"/>
      <c r="I310" s="213"/>
      <c r="J310" s="213"/>
      <c r="K310" s="213"/>
      <c r="L310" s="213"/>
      <c r="M310" s="213"/>
      <c r="N310" s="213"/>
      <c r="O310" s="213"/>
      <c r="P310" s="213"/>
      <c r="Q310" s="213"/>
      <c r="R310" s="210"/>
      <c r="S310" s="211"/>
      <c r="T310" s="212"/>
      <c r="U310" s="213"/>
      <c r="V310" s="214"/>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c r="BI310" s="213"/>
      <c r="BJ310" s="213"/>
      <c r="BK310" s="213"/>
      <c r="BL310" s="213"/>
      <c r="BM310" s="213"/>
      <c r="BN310" s="213"/>
      <c r="BO310" s="213"/>
      <c r="BP310" s="213"/>
      <c r="BQ310" s="213"/>
      <c r="BR310" s="213"/>
      <c r="BS310" s="213"/>
      <c r="BT310" s="213"/>
    </row>
    <row r="311" spans="2:72" s="302" customFormat="1">
      <c r="B311" s="303"/>
      <c r="C311" s="213"/>
      <c r="D311" s="213"/>
      <c r="E311" s="208"/>
      <c r="F311" s="213"/>
      <c r="G311" s="213"/>
      <c r="H311" s="238"/>
      <c r="I311" s="213"/>
      <c r="J311" s="213"/>
      <c r="K311" s="213"/>
      <c r="L311" s="213"/>
      <c r="M311" s="213"/>
      <c r="N311" s="213"/>
      <c r="O311" s="213"/>
      <c r="P311" s="213"/>
      <c r="Q311" s="213"/>
      <c r="R311" s="210"/>
      <c r="S311" s="211"/>
      <c r="T311" s="212"/>
      <c r="U311" s="213"/>
      <c r="V311" s="214"/>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c r="BI311" s="213"/>
      <c r="BJ311" s="213"/>
      <c r="BK311" s="213"/>
      <c r="BL311" s="213"/>
      <c r="BM311" s="213"/>
      <c r="BN311" s="213"/>
      <c r="BO311" s="213"/>
      <c r="BP311" s="213"/>
      <c r="BQ311" s="213"/>
      <c r="BR311" s="213"/>
      <c r="BS311" s="213"/>
      <c r="BT311" s="213"/>
    </row>
    <row r="312" spans="2:72" s="302" customFormat="1">
      <c r="B312" s="303"/>
      <c r="C312" s="213"/>
      <c r="D312" s="213"/>
      <c r="E312" s="208"/>
      <c r="F312" s="213"/>
      <c r="G312" s="213"/>
      <c r="H312" s="238"/>
      <c r="I312" s="213"/>
      <c r="J312" s="213"/>
      <c r="K312" s="213"/>
      <c r="L312" s="213"/>
      <c r="M312" s="213"/>
      <c r="N312" s="213"/>
      <c r="O312" s="213"/>
      <c r="P312" s="213"/>
      <c r="Q312" s="213"/>
      <c r="R312" s="210"/>
      <c r="S312" s="211"/>
      <c r="T312" s="212"/>
      <c r="U312" s="213"/>
      <c r="V312" s="214"/>
      <c r="W312" s="213"/>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c r="BI312" s="213"/>
      <c r="BJ312" s="213"/>
      <c r="BK312" s="213"/>
      <c r="BL312" s="213"/>
      <c r="BM312" s="213"/>
      <c r="BN312" s="213"/>
      <c r="BO312" s="213"/>
      <c r="BP312" s="213"/>
      <c r="BQ312" s="213"/>
      <c r="BR312" s="213"/>
      <c r="BS312" s="213"/>
      <c r="BT312" s="213"/>
    </row>
    <row r="313" spans="2:72" s="302" customFormat="1">
      <c r="B313" s="303"/>
      <c r="C313" s="213"/>
      <c r="D313" s="213"/>
      <c r="E313" s="208"/>
      <c r="F313" s="213"/>
      <c r="G313" s="213"/>
      <c r="H313" s="238"/>
      <c r="I313" s="213"/>
      <c r="J313" s="213"/>
      <c r="K313" s="213"/>
      <c r="L313" s="213"/>
      <c r="M313" s="213"/>
      <c r="N313" s="213"/>
      <c r="O313" s="213"/>
      <c r="P313" s="213"/>
      <c r="Q313" s="213"/>
      <c r="R313" s="210"/>
      <c r="S313" s="211"/>
      <c r="T313" s="212"/>
      <c r="U313" s="213"/>
      <c r="V313" s="214"/>
      <c r="W313" s="213"/>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c r="BI313" s="213"/>
      <c r="BJ313" s="213"/>
      <c r="BK313" s="213"/>
      <c r="BL313" s="213"/>
      <c r="BM313" s="213"/>
      <c r="BN313" s="213"/>
      <c r="BO313" s="213"/>
      <c r="BP313" s="213"/>
      <c r="BQ313" s="213"/>
      <c r="BR313" s="213"/>
      <c r="BS313" s="213"/>
      <c r="BT313" s="213"/>
    </row>
    <row r="314" spans="2:72" s="302" customFormat="1">
      <c r="B314" s="303"/>
      <c r="C314" s="213"/>
      <c r="D314" s="213"/>
      <c r="E314" s="208"/>
      <c r="F314" s="213"/>
      <c r="G314" s="213"/>
      <c r="H314" s="238"/>
      <c r="I314" s="213"/>
      <c r="J314" s="213"/>
      <c r="K314" s="213"/>
      <c r="L314" s="213"/>
      <c r="M314" s="213"/>
      <c r="N314" s="213"/>
      <c r="O314" s="213"/>
      <c r="P314" s="213"/>
      <c r="Q314" s="213"/>
      <c r="R314" s="210"/>
      <c r="S314" s="211"/>
      <c r="T314" s="212"/>
      <c r="U314" s="213"/>
      <c r="V314" s="214"/>
      <c r="W314" s="213"/>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c r="BI314" s="213"/>
      <c r="BJ314" s="213"/>
      <c r="BK314" s="213"/>
      <c r="BL314" s="213"/>
      <c r="BM314" s="213"/>
      <c r="BN314" s="213"/>
      <c r="BO314" s="213"/>
      <c r="BP314" s="213"/>
      <c r="BQ314" s="213"/>
      <c r="BR314" s="213"/>
      <c r="BS314" s="213"/>
      <c r="BT314" s="213"/>
    </row>
    <row r="315" spans="2:72" s="302" customFormat="1">
      <c r="B315" s="303"/>
      <c r="C315" s="213"/>
      <c r="D315" s="213"/>
      <c r="E315" s="208"/>
      <c r="F315" s="213"/>
      <c r="G315" s="213"/>
      <c r="H315" s="238"/>
      <c r="I315" s="213"/>
      <c r="J315" s="213"/>
      <c r="K315" s="213"/>
      <c r="L315" s="213"/>
      <c r="M315" s="213"/>
      <c r="N315" s="213"/>
      <c r="O315" s="213"/>
      <c r="P315" s="213"/>
      <c r="Q315" s="213"/>
      <c r="R315" s="210"/>
      <c r="S315" s="211"/>
      <c r="T315" s="212"/>
      <c r="U315" s="213"/>
      <c r="V315" s="214"/>
      <c r="W315" s="213"/>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c r="BI315" s="213"/>
      <c r="BJ315" s="213"/>
      <c r="BK315" s="213"/>
      <c r="BL315" s="213"/>
      <c r="BM315" s="213"/>
      <c r="BN315" s="213"/>
      <c r="BO315" s="213"/>
      <c r="BP315" s="213"/>
      <c r="BQ315" s="213"/>
      <c r="BR315" s="213"/>
      <c r="BS315" s="213"/>
      <c r="BT315" s="213"/>
    </row>
    <row r="316" spans="2:72" s="302" customFormat="1">
      <c r="B316" s="303"/>
      <c r="C316" s="213"/>
      <c r="D316" s="213"/>
      <c r="E316" s="208"/>
      <c r="F316" s="213"/>
      <c r="G316" s="213"/>
      <c r="H316" s="238"/>
      <c r="I316" s="213"/>
      <c r="J316" s="213"/>
      <c r="K316" s="213"/>
      <c r="L316" s="213"/>
      <c r="M316" s="213"/>
      <c r="N316" s="213"/>
      <c r="O316" s="213"/>
      <c r="P316" s="213"/>
      <c r="Q316" s="213"/>
      <c r="R316" s="210"/>
      <c r="S316" s="211"/>
      <c r="T316" s="212"/>
      <c r="U316" s="213"/>
      <c r="V316" s="214"/>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c r="BT316" s="213"/>
    </row>
    <row r="317" spans="2:72" s="302" customFormat="1">
      <c r="B317" s="303"/>
      <c r="C317" s="213"/>
      <c r="D317" s="213"/>
      <c r="E317" s="208"/>
      <c r="F317" s="213"/>
      <c r="G317" s="213"/>
      <c r="H317" s="238"/>
      <c r="I317" s="213"/>
      <c r="J317" s="213"/>
      <c r="K317" s="213"/>
      <c r="L317" s="213"/>
      <c r="M317" s="213"/>
      <c r="N317" s="213"/>
      <c r="O317" s="213"/>
      <c r="P317" s="213"/>
      <c r="Q317" s="213"/>
      <c r="R317" s="210"/>
      <c r="S317" s="211"/>
      <c r="T317" s="212"/>
      <c r="U317" s="213"/>
      <c r="V317" s="214"/>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c r="BT317" s="213"/>
    </row>
    <row r="318" spans="2:72" s="302" customFormat="1">
      <c r="B318" s="303"/>
      <c r="C318" s="213"/>
      <c r="D318" s="213"/>
      <c r="E318" s="208"/>
      <c r="F318" s="213"/>
      <c r="G318" s="213"/>
      <c r="H318" s="238"/>
      <c r="I318" s="213"/>
      <c r="J318" s="213"/>
      <c r="K318" s="213"/>
      <c r="L318" s="213"/>
      <c r="M318" s="213"/>
      <c r="N318" s="213"/>
      <c r="O318" s="213"/>
      <c r="P318" s="213"/>
      <c r="Q318" s="213"/>
      <c r="R318" s="210"/>
      <c r="S318" s="211"/>
      <c r="T318" s="212"/>
      <c r="U318" s="213"/>
      <c r="V318" s="214"/>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c r="BT318" s="213"/>
    </row>
    <row r="319" spans="2:72" s="302" customFormat="1">
      <c r="B319" s="303"/>
      <c r="C319" s="213"/>
      <c r="D319" s="213"/>
      <c r="E319" s="208"/>
      <c r="F319" s="213"/>
      <c r="G319" s="213"/>
      <c r="H319" s="238"/>
      <c r="I319" s="213"/>
      <c r="J319" s="213"/>
      <c r="K319" s="213"/>
      <c r="L319" s="213"/>
      <c r="M319" s="213"/>
      <c r="N319" s="213"/>
      <c r="O319" s="213"/>
      <c r="P319" s="213"/>
      <c r="Q319" s="213"/>
      <c r="R319" s="210"/>
      <c r="S319" s="211"/>
      <c r="T319" s="212"/>
      <c r="U319" s="213"/>
      <c r="V319" s="214"/>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c r="BT319" s="213"/>
    </row>
    <row r="320" spans="2:72" s="302" customFormat="1">
      <c r="B320" s="303"/>
      <c r="C320" s="213"/>
      <c r="D320" s="213"/>
      <c r="E320" s="208"/>
      <c r="F320" s="213"/>
      <c r="G320" s="213"/>
      <c r="H320" s="238"/>
      <c r="I320" s="213"/>
      <c r="J320" s="213"/>
      <c r="K320" s="213"/>
      <c r="L320" s="213"/>
      <c r="M320" s="213"/>
      <c r="N320" s="213"/>
      <c r="O320" s="213"/>
      <c r="P320" s="213"/>
      <c r="Q320" s="213"/>
      <c r="R320" s="210"/>
      <c r="S320" s="211"/>
      <c r="T320" s="212"/>
      <c r="U320" s="213"/>
      <c r="V320" s="214"/>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c r="BT320" s="213"/>
    </row>
    <row r="321" spans="2:72" s="302" customFormat="1">
      <c r="B321" s="303"/>
      <c r="C321" s="213"/>
      <c r="D321" s="213"/>
      <c r="E321" s="208"/>
      <c r="F321" s="213"/>
      <c r="G321" s="213"/>
      <c r="H321" s="238"/>
      <c r="I321" s="213"/>
      <c r="J321" s="213"/>
      <c r="K321" s="213"/>
      <c r="L321" s="213"/>
      <c r="M321" s="213"/>
      <c r="N321" s="213"/>
      <c r="O321" s="213"/>
      <c r="P321" s="213"/>
      <c r="Q321" s="213"/>
      <c r="R321" s="210"/>
      <c r="S321" s="211"/>
      <c r="T321" s="212"/>
      <c r="U321" s="213"/>
      <c r="V321" s="214"/>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c r="BT321" s="213"/>
    </row>
    <row r="322" spans="2:72" s="302" customFormat="1">
      <c r="B322" s="303"/>
      <c r="C322" s="213"/>
      <c r="D322" s="213"/>
      <c r="E322" s="208"/>
      <c r="F322" s="213"/>
      <c r="G322" s="213"/>
      <c r="H322" s="238"/>
      <c r="I322" s="213"/>
      <c r="J322" s="213"/>
      <c r="K322" s="213"/>
      <c r="L322" s="213"/>
      <c r="M322" s="213"/>
      <c r="N322" s="213"/>
      <c r="O322" s="213"/>
      <c r="P322" s="213"/>
      <c r="Q322" s="213"/>
      <c r="R322" s="210"/>
      <c r="S322" s="211"/>
      <c r="T322" s="212"/>
      <c r="U322" s="213"/>
      <c r="V322" s="214"/>
      <c r="W322" s="213"/>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c r="BI322" s="213"/>
      <c r="BJ322" s="213"/>
      <c r="BK322" s="213"/>
      <c r="BL322" s="213"/>
      <c r="BM322" s="213"/>
      <c r="BN322" s="213"/>
      <c r="BO322" s="213"/>
      <c r="BP322" s="213"/>
      <c r="BQ322" s="213"/>
      <c r="BR322" s="213"/>
      <c r="BS322" s="213"/>
      <c r="BT322" s="213"/>
    </row>
    <row r="323" spans="2:72" s="302" customFormat="1">
      <c r="B323" s="303"/>
      <c r="C323" s="213"/>
      <c r="D323" s="213"/>
      <c r="E323" s="208"/>
      <c r="F323" s="213"/>
      <c r="G323" s="213"/>
      <c r="H323" s="238"/>
      <c r="I323" s="213"/>
      <c r="J323" s="213"/>
      <c r="K323" s="213"/>
      <c r="L323" s="213"/>
      <c r="M323" s="213"/>
      <c r="N323" s="213"/>
      <c r="O323" s="213"/>
      <c r="P323" s="213"/>
      <c r="Q323" s="213"/>
      <c r="R323" s="210"/>
      <c r="S323" s="211"/>
      <c r="T323" s="212"/>
      <c r="U323" s="213"/>
      <c r="V323" s="214"/>
      <c r="W323" s="213"/>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c r="BI323" s="213"/>
      <c r="BJ323" s="213"/>
      <c r="BK323" s="213"/>
      <c r="BL323" s="213"/>
      <c r="BM323" s="213"/>
      <c r="BN323" s="213"/>
      <c r="BO323" s="213"/>
      <c r="BP323" s="213"/>
      <c r="BQ323" s="213"/>
      <c r="BR323" s="213"/>
      <c r="BS323" s="213"/>
      <c r="BT323" s="213"/>
    </row>
    <row r="324" spans="2:72" s="302" customFormat="1">
      <c r="B324" s="303"/>
      <c r="C324" s="213"/>
      <c r="D324" s="213"/>
      <c r="E324" s="208"/>
      <c r="F324" s="213"/>
      <c r="G324" s="213"/>
      <c r="H324" s="238"/>
      <c r="I324" s="213"/>
      <c r="J324" s="213"/>
      <c r="K324" s="213"/>
      <c r="L324" s="213"/>
      <c r="M324" s="213"/>
      <c r="N324" s="213"/>
      <c r="O324" s="213"/>
      <c r="P324" s="213"/>
      <c r="Q324" s="213"/>
      <c r="R324" s="210"/>
      <c r="S324" s="211"/>
      <c r="T324" s="212"/>
      <c r="U324" s="213"/>
      <c r="V324" s="214"/>
      <c r="W324" s="213"/>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c r="BI324" s="213"/>
      <c r="BJ324" s="213"/>
      <c r="BK324" s="213"/>
      <c r="BL324" s="213"/>
      <c r="BM324" s="213"/>
      <c r="BN324" s="213"/>
      <c r="BO324" s="213"/>
      <c r="BP324" s="213"/>
      <c r="BQ324" s="213"/>
      <c r="BR324" s="213"/>
      <c r="BS324" s="213"/>
      <c r="BT324" s="213"/>
    </row>
    <row r="325" spans="2:72" s="302" customFormat="1">
      <c r="B325" s="303"/>
      <c r="C325" s="213"/>
      <c r="D325" s="213"/>
      <c r="E325" s="208"/>
      <c r="F325" s="213"/>
      <c r="G325" s="213"/>
      <c r="H325" s="238"/>
      <c r="I325" s="213"/>
      <c r="J325" s="213"/>
      <c r="K325" s="213"/>
      <c r="L325" s="213"/>
      <c r="M325" s="213"/>
      <c r="N325" s="213"/>
      <c r="O325" s="213"/>
      <c r="P325" s="213"/>
      <c r="Q325" s="213"/>
      <c r="R325" s="210"/>
      <c r="S325" s="211"/>
      <c r="T325" s="212"/>
      <c r="U325" s="213"/>
      <c r="V325" s="214"/>
      <c r="W325" s="213"/>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c r="BI325" s="213"/>
      <c r="BJ325" s="213"/>
      <c r="BK325" s="213"/>
      <c r="BL325" s="213"/>
      <c r="BM325" s="213"/>
      <c r="BN325" s="213"/>
      <c r="BO325" s="213"/>
      <c r="BP325" s="213"/>
      <c r="BQ325" s="213"/>
      <c r="BR325" s="213"/>
      <c r="BS325" s="213"/>
      <c r="BT325" s="213"/>
    </row>
    <row r="326" spans="2:72" s="302" customFormat="1">
      <c r="B326" s="303"/>
      <c r="C326" s="213"/>
      <c r="D326" s="213"/>
      <c r="E326" s="208"/>
      <c r="F326" s="213"/>
      <c r="G326" s="213"/>
      <c r="H326" s="238"/>
      <c r="I326" s="213"/>
      <c r="J326" s="213"/>
      <c r="K326" s="213"/>
      <c r="L326" s="213"/>
      <c r="M326" s="213"/>
      <c r="N326" s="213"/>
      <c r="O326" s="213"/>
      <c r="P326" s="213"/>
      <c r="Q326" s="213"/>
      <c r="R326" s="210"/>
      <c r="S326" s="211"/>
      <c r="T326" s="212"/>
      <c r="U326" s="213"/>
      <c r="V326" s="214"/>
      <c r="W326" s="213"/>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c r="BI326" s="213"/>
      <c r="BJ326" s="213"/>
      <c r="BK326" s="213"/>
      <c r="BL326" s="213"/>
      <c r="BM326" s="213"/>
      <c r="BN326" s="213"/>
      <c r="BO326" s="213"/>
      <c r="BP326" s="213"/>
      <c r="BQ326" s="213"/>
      <c r="BR326" s="213"/>
      <c r="BS326" s="213"/>
      <c r="BT326" s="213"/>
    </row>
    <row r="327" spans="2:72" s="302" customFormat="1">
      <c r="B327" s="303"/>
      <c r="C327" s="213"/>
      <c r="D327" s="213"/>
      <c r="E327" s="208"/>
      <c r="F327" s="213"/>
      <c r="G327" s="213"/>
      <c r="H327" s="238"/>
      <c r="I327" s="213"/>
      <c r="J327" s="213"/>
      <c r="K327" s="213"/>
      <c r="L327" s="213"/>
      <c r="M327" s="213"/>
      <c r="N327" s="213"/>
      <c r="O327" s="213"/>
      <c r="P327" s="213"/>
      <c r="Q327" s="213"/>
      <c r="R327" s="210"/>
      <c r="S327" s="211"/>
      <c r="T327" s="212"/>
      <c r="U327" s="213"/>
      <c r="V327" s="214"/>
      <c r="W327" s="213"/>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c r="BI327" s="213"/>
      <c r="BJ327" s="213"/>
      <c r="BK327" s="213"/>
      <c r="BL327" s="213"/>
      <c r="BM327" s="213"/>
      <c r="BN327" s="213"/>
      <c r="BO327" s="213"/>
      <c r="BP327" s="213"/>
      <c r="BQ327" s="213"/>
      <c r="BR327" s="213"/>
      <c r="BS327" s="213"/>
      <c r="BT327" s="213"/>
    </row>
    <row r="328" spans="2:72" s="302" customFormat="1">
      <c r="B328" s="303"/>
      <c r="C328" s="213"/>
      <c r="D328" s="213"/>
      <c r="E328" s="208"/>
      <c r="F328" s="213"/>
      <c r="G328" s="213"/>
      <c r="H328" s="238"/>
      <c r="I328" s="213"/>
      <c r="J328" s="213"/>
      <c r="K328" s="213"/>
      <c r="L328" s="213"/>
      <c r="M328" s="213"/>
      <c r="N328" s="213"/>
      <c r="O328" s="213"/>
      <c r="P328" s="213"/>
      <c r="Q328" s="213"/>
      <c r="R328" s="210"/>
      <c r="S328" s="211"/>
      <c r="T328" s="212"/>
      <c r="U328" s="213"/>
      <c r="V328" s="214"/>
      <c r="W328" s="213"/>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c r="BI328" s="213"/>
      <c r="BJ328" s="213"/>
      <c r="BK328" s="213"/>
      <c r="BL328" s="213"/>
      <c r="BM328" s="213"/>
      <c r="BN328" s="213"/>
      <c r="BO328" s="213"/>
      <c r="BP328" s="213"/>
      <c r="BQ328" s="213"/>
      <c r="BR328" s="213"/>
      <c r="BS328" s="213"/>
      <c r="BT328" s="213"/>
    </row>
    <row r="329" spans="2:72" s="302" customFormat="1">
      <c r="B329" s="303"/>
      <c r="C329" s="213"/>
      <c r="D329" s="213"/>
      <c r="E329" s="208"/>
      <c r="F329" s="213"/>
      <c r="G329" s="213"/>
      <c r="H329" s="238"/>
      <c r="I329" s="213"/>
      <c r="J329" s="213"/>
      <c r="K329" s="213"/>
      <c r="L329" s="213"/>
      <c r="M329" s="213"/>
      <c r="N329" s="213"/>
      <c r="O329" s="213"/>
      <c r="P329" s="213"/>
      <c r="Q329" s="213"/>
      <c r="R329" s="210"/>
      <c r="S329" s="211"/>
      <c r="T329" s="212"/>
      <c r="U329" s="213"/>
      <c r="V329" s="214"/>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c r="BT329" s="213"/>
    </row>
    <row r="330" spans="2:72" s="302" customFormat="1">
      <c r="B330" s="303"/>
      <c r="C330" s="213"/>
      <c r="D330" s="213"/>
      <c r="E330" s="208"/>
      <c r="F330" s="213"/>
      <c r="G330" s="213"/>
      <c r="H330" s="238"/>
      <c r="I330" s="213"/>
      <c r="J330" s="213"/>
      <c r="K330" s="213"/>
      <c r="L330" s="213"/>
      <c r="M330" s="213"/>
      <c r="N330" s="213"/>
      <c r="O330" s="213"/>
      <c r="P330" s="213"/>
      <c r="Q330" s="213"/>
      <c r="R330" s="210"/>
      <c r="S330" s="211"/>
      <c r="T330" s="212"/>
      <c r="U330" s="213"/>
      <c r="V330" s="214"/>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c r="BT330" s="213"/>
    </row>
    <row r="331" spans="2:72" s="302" customFormat="1">
      <c r="B331" s="303"/>
      <c r="C331" s="213"/>
      <c r="D331" s="213"/>
      <c r="E331" s="208"/>
      <c r="F331" s="213"/>
      <c r="G331" s="213"/>
      <c r="H331" s="238"/>
      <c r="I331" s="213"/>
      <c r="J331" s="213"/>
      <c r="K331" s="213"/>
      <c r="L331" s="213"/>
      <c r="M331" s="213"/>
      <c r="N331" s="213"/>
      <c r="O331" s="213"/>
      <c r="P331" s="213"/>
      <c r="Q331" s="213"/>
      <c r="R331" s="210"/>
      <c r="S331" s="211"/>
      <c r="T331" s="212"/>
      <c r="U331" s="213"/>
      <c r="V331" s="214"/>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c r="BT331" s="213"/>
    </row>
    <row r="332" spans="2:72" s="302" customFormat="1">
      <c r="B332" s="303"/>
      <c r="C332" s="213"/>
      <c r="D332" s="213"/>
      <c r="E332" s="208"/>
      <c r="F332" s="213"/>
      <c r="G332" s="213"/>
      <c r="H332" s="238"/>
      <c r="I332" s="213"/>
      <c r="J332" s="213"/>
      <c r="K332" s="213"/>
      <c r="L332" s="213"/>
      <c r="M332" s="213"/>
      <c r="N332" s="213"/>
      <c r="O332" s="213"/>
      <c r="P332" s="213"/>
      <c r="Q332" s="213"/>
      <c r="R332" s="210"/>
      <c r="S332" s="211"/>
      <c r="T332" s="212"/>
      <c r="U332" s="213"/>
      <c r="V332" s="214"/>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c r="BT332" s="213"/>
    </row>
    <row r="333" spans="2:72" s="302" customFormat="1">
      <c r="B333" s="303"/>
      <c r="C333" s="213"/>
      <c r="D333" s="213"/>
      <c r="E333" s="208"/>
      <c r="F333" s="213"/>
      <c r="G333" s="213"/>
      <c r="H333" s="238"/>
      <c r="I333" s="213"/>
      <c r="J333" s="213"/>
      <c r="K333" s="213"/>
      <c r="L333" s="213"/>
      <c r="M333" s="213"/>
      <c r="N333" s="213"/>
      <c r="O333" s="213"/>
      <c r="P333" s="213"/>
      <c r="Q333" s="213"/>
      <c r="R333" s="210"/>
      <c r="S333" s="211"/>
      <c r="T333" s="212"/>
      <c r="U333" s="213"/>
      <c r="V333" s="214"/>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c r="BT333" s="213"/>
    </row>
    <row r="334" spans="2:72" s="302" customFormat="1">
      <c r="B334" s="303"/>
      <c r="C334" s="213"/>
      <c r="D334" s="213"/>
      <c r="E334" s="208"/>
      <c r="F334" s="213"/>
      <c r="G334" s="213"/>
      <c r="H334" s="238"/>
      <c r="I334" s="213"/>
      <c r="J334" s="213"/>
      <c r="K334" s="213"/>
      <c r="L334" s="213"/>
      <c r="M334" s="213"/>
      <c r="N334" s="213"/>
      <c r="O334" s="213"/>
      <c r="P334" s="213"/>
      <c r="Q334" s="213"/>
      <c r="R334" s="210"/>
      <c r="S334" s="211"/>
      <c r="T334" s="212"/>
      <c r="U334" s="213"/>
      <c r="V334" s="214"/>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c r="BT334" s="213"/>
    </row>
    <row r="335" spans="2:72" s="302" customFormat="1">
      <c r="B335" s="303"/>
      <c r="C335" s="213"/>
      <c r="D335" s="213"/>
      <c r="E335" s="208"/>
      <c r="F335" s="213"/>
      <c r="G335" s="213"/>
      <c r="H335" s="238"/>
      <c r="I335" s="213"/>
      <c r="J335" s="213"/>
      <c r="K335" s="213"/>
      <c r="L335" s="213"/>
      <c r="M335" s="213"/>
      <c r="N335" s="213"/>
      <c r="O335" s="213"/>
      <c r="P335" s="213"/>
      <c r="Q335" s="213"/>
      <c r="R335" s="210"/>
      <c r="S335" s="211"/>
      <c r="T335" s="212"/>
      <c r="U335" s="213"/>
      <c r="V335" s="214"/>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c r="BT335" s="213"/>
    </row>
    <row r="336" spans="2:72" s="302" customFormat="1">
      <c r="B336" s="303"/>
      <c r="C336" s="213"/>
      <c r="D336" s="213"/>
      <c r="E336" s="208"/>
      <c r="F336" s="213"/>
      <c r="G336" s="213"/>
      <c r="H336" s="238"/>
      <c r="I336" s="213"/>
      <c r="J336" s="213"/>
      <c r="K336" s="213"/>
      <c r="L336" s="213"/>
      <c r="M336" s="213"/>
      <c r="N336" s="213"/>
      <c r="O336" s="213"/>
      <c r="P336" s="213"/>
      <c r="Q336" s="213"/>
      <c r="R336" s="210"/>
      <c r="S336" s="211"/>
      <c r="T336" s="212"/>
      <c r="U336" s="213"/>
      <c r="V336" s="214"/>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c r="BT336" s="213"/>
    </row>
    <row r="337" spans="2:72" s="302" customFormat="1">
      <c r="B337" s="303"/>
      <c r="C337" s="213"/>
      <c r="D337" s="213"/>
      <c r="E337" s="208"/>
      <c r="F337" s="213"/>
      <c r="G337" s="213"/>
      <c r="H337" s="238"/>
      <c r="I337" s="213"/>
      <c r="J337" s="213"/>
      <c r="K337" s="213"/>
      <c r="L337" s="213"/>
      <c r="M337" s="213"/>
      <c r="N337" s="213"/>
      <c r="O337" s="213"/>
      <c r="P337" s="213"/>
      <c r="Q337" s="213"/>
      <c r="R337" s="210"/>
      <c r="S337" s="211"/>
      <c r="T337" s="212"/>
      <c r="U337" s="213"/>
      <c r="V337" s="214"/>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c r="BT337" s="213"/>
    </row>
    <row r="338" spans="2:72" s="302" customFormat="1">
      <c r="B338" s="303"/>
      <c r="C338" s="213"/>
      <c r="D338" s="213"/>
      <c r="E338" s="208"/>
      <c r="F338" s="213"/>
      <c r="G338" s="213"/>
      <c r="H338" s="238"/>
      <c r="I338" s="213"/>
      <c r="J338" s="213"/>
      <c r="K338" s="213"/>
      <c r="L338" s="213"/>
      <c r="M338" s="213"/>
      <c r="N338" s="213"/>
      <c r="O338" s="213"/>
      <c r="P338" s="213"/>
      <c r="Q338" s="213"/>
      <c r="R338" s="210"/>
      <c r="S338" s="211"/>
      <c r="T338" s="212"/>
      <c r="U338" s="213"/>
      <c r="V338" s="214"/>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c r="BT338" s="213"/>
    </row>
    <row r="339" spans="2:72" s="302" customFormat="1">
      <c r="B339" s="303"/>
      <c r="C339" s="213"/>
      <c r="D339" s="213"/>
      <c r="E339" s="208"/>
      <c r="F339" s="213"/>
      <c r="G339" s="213"/>
      <c r="H339" s="238"/>
      <c r="I339" s="213"/>
      <c r="J339" s="213"/>
      <c r="K339" s="213"/>
      <c r="L339" s="213"/>
      <c r="M339" s="213"/>
      <c r="N339" s="213"/>
      <c r="O339" s="213"/>
      <c r="P339" s="213"/>
      <c r="Q339" s="213"/>
      <c r="R339" s="210"/>
      <c r="S339" s="211"/>
      <c r="T339" s="212"/>
      <c r="U339" s="213"/>
      <c r="V339" s="214"/>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c r="BT339" s="213"/>
    </row>
    <row r="340" spans="2:72" s="302" customFormat="1">
      <c r="B340" s="303"/>
      <c r="C340" s="213"/>
      <c r="D340" s="213"/>
      <c r="E340" s="208"/>
      <c r="F340" s="213"/>
      <c r="G340" s="213"/>
      <c r="H340" s="238"/>
      <c r="I340" s="213"/>
      <c r="J340" s="213"/>
      <c r="K340" s="213"/>
      <c r="L340" s="213"/>
      <c r="M340" s="213"/>
      <c r="N340" s="213"/>
      <c r="O340" s="213"/>
      <c r="P340" s="213"/>
      <c r="Q340" s="213"/>
      <c r="R340" s="210"/>
      <c r="S340" s="211"/>
      <c r="T340" s="212"/>
      <c r="U340" s="213"/>
      <c r="V340" s="214"/>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c r="BT340" s="213"/>
    </row>
    <row r="341" spans="2:72" s="302" customFormat="1">
      <c r="B341" s="303"/>
      <c r="C341" s="213"/>
      <c r="D341" s="213"/>
      <c r="E341" s="208"/>
      <c r="F341" s="213"/>
      <c r="G341" s="213"/>
      <c r="H341" s="238"/>
      <c r="I341" s="213"/>
      <c r="J341" s="213"/>
      <c r="K341" s="213"/>
      <c r="L341" s="213"/>
      <c r="M341" s="213"/>
      <c r="N341" s="213"/>
      <c r="O341" s="213"/>
      <c r="P341" s="213"/>
      <c r="Q341" s="213"/>
      <c r="R341" s="210"/>
      <c r="S341" s="211"/>
      <c r="T341" s="212"/>
      <c r="U341" s="213"/>
      <c r="V341" s="214"/>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c r="BT341" s="213"/>
    </row>
    <row r="342" spans="2:72" s="302" customFormat="1">
      <c r="B342" s="303"/>
      <c r="C342" s="213"/>
      <c r="D342" s="213"/>
      <c r="E342" s="208"/>
      <c r="F342" s="213"/>
      <c r="G342" s="213"/>
      <c r="H342" s="238"/>
      <c r="I342" s="213"/>
      <c r="J342" s="213"/>
      <c r="K342" s="213"/>
      <c r="L342" s="213"/>
      <c r="M342" s="213"/>
      <c r="N342" s="213"/>
      <c r="O342" s="213"/>
      <c r="P342" s="213"/>
      <c r="Q342" s="213"/>
      <c r="R342" s="210"/>
      <c r="S342" s="211"/>
      <c r="T342" s="212"/>
      <c r="U342" s="213"/>
      <c r="V342" s="214"/>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c r="BT342" s="213"/>
    </row>
    <row r="343" spans="2:72" s="302" customFormat="1">
      <c r="B343" s="303"/>
      <c r="C343" s="213"/>
      <c r="D343" s="213"/>
      <c r="E343" s="208"/>
      <c r="F343" s="213"/>
      <c r="G343" s="213"/>
      <c r="H343" s="238"/>
      <c r="I343" s="213"/>
      <c r="J343" s="213"/>
      <c r="K343" s="213"/>
      <c r="L343" s="213"/>
      <c r="M343" s="213"/>
      <c r="N343" s="213"/>
      <c r="O343" s="213"/>
      <c r="P343" s="213"/>
      <c r="Q343" s="213"/>
      <c r="R343" s="210"/>
      <c r="S343" s="211"/>
      <c r="T343" s="212"/>
      <c r="U343" s="213"/>
      <c r="V343" s="214"/>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c r="BT343" s="213"/>
    </row>
    <row r="344" spans="2:72" s="302" customFormat="1">
      <c r="B344" s="303"/>
      <c r="C344" s="213"/>
      <c r="D344" s="213"/>
      <c r="E344" s="208"/>
      <c r="F344" s="213"/>
      <c r="G344" s="213"/>
      <c r="H344" s="238"/>
      <c r="I344" s="213"/>
      <c r="J344" s="213"/>
      <c r="K344" s="213"/>
      <c r="L344" s="213"/>
      <c r="M344" s="213"/>
      <c r="N344" s="213"/>
      <c r="O344" s="213"/>
      <c r="P344" s="213"/>
      <c r="Q344" s="213"/>
      <c r="R344" s="210"/>
      <c r="S344" s="211"/>
      <c r="T344" s="212"/>
      <c r="U344" s="213"/>
      <c r="V344" s="214"/>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c r="BT344" s="213"/>
    </row>
    <row r="345" spans="2:72" s="302" customFormat="1">
      <c r="B345" s="303"/>
      <c r="C345" s="213"/>
      <c r="D345" s="213"/>
      <c r="E345" s="208"/>
      <c r="F345" s="213"/>
      <c r="G345" s="213"/>
      <c r="H345" s="238"/>
      <c r="I345" s="213"/>
      <c r="J345" s="213"/>
      <c r="K345" s="213"/>
      <c r="L345" s="213"/>
      <c r="M345" s="213"/>
      <c r="N345" s="213"/>
      <c r="O345" s="213"/>
      <c r="P345" s="213"/>
      <c r="Q345" s="213"/>
      <c r="R345" s="210"/>
      <c r="S345" s="211"/>
      <c r="T345" s="212"/>
      <c r="U345" s="213"/>
      <c r="V345" s="214"/>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c r="BT345" s="213"/>
    </row>
    <row r="346" spans="2:72" s="302" customFormat="1">
      <c r="B346" s="303"/>
      <c r="C346" s="213"/>
      <c r="D346" s="213"/>
      <c r="E346" s="208"/>
      <c r="F346" s="213"/>
      <c r="G346" s="213"/>
      <c r="H346" s="238"/>
      <c r="I346" s="213"/>
      <c r="J346" s="213"/>
      <c r="K346" s="213"/>
      <c r="L346" s="213"/>
      <c r="M346" s="213"/>
      <c r="N346" s="213"/>
      <c r="O346" s="213"/>
      <c r="P346" s="213"/>
      <c r="Q346" s="213"/>
      <c r="R346" s="210"/>
      <c r="S346" s="211"/>
      <c r="T346" s="212"/>
      <c r="U346" s="213"/>
      <c r="V346" s="214"/>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c r="BT346" s="213"/>
    </row>
    <row r="347" spans="2:72" s="302" customFormat="1">
      <c r="B347" s="303"/>
      <c r="C347" s="213"/>
      <c r="D347" s="213"/>
      <c r="E347" s="208"/>
      <c r="F347" s="213"/>
      <c r="G347" s="213"/>
      <c r="H347" s="238"/>
      <c r="I347" s="213"/>
      <c r="J347" s="213"/>
      <c r="K347" s="213"/>
      <c r="L347" s="213"/>
      <c r="M347" s="213"/>
      <c r="N347" s="213"/>
      <c r="O347" s="213"/>
      <c r="P347" s="213"/>
      <c r="Q347" s="213"/>
      <c r="R347" s="210"/>
      <c r="S347" s="211"/>
      <c r="T347" s="212"/>
      <c r="U347" s="213"/>
      <c r="V347" s="214"/>
      <c r="W347" s="213"/>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c r="BI347" s="213"/>
      <c r="BJ347" s="213"/>
      <c r="BK347" s="213"/>
      <c r="BL347" s="213"/>
      <c r="BM347" s="213"/>
      <c r="BN347" s="213"/>
      <c r="BO347" s="213"/>
      <c r="BP347" s="213"/>
      <c r="BQ347" s="213"/>
      <c r="BR347" s="213"/>
      <c r="BS347" s="213"/>
      <c r="BT347" s="213"/>
    </row>
    <row r="348" spans="2:72" s="302" customFormat="1">
      <c r="B348" s="303"/>
      <c r="C348" s="213"/>
      <c r="D348" s="213"/>
      <c r="E348" s="208"/>
      <c r="F348" s="213"/>
      <c r="G348" s="213"/>
      <c r="H348" s="238"/>
      <c r="I348" s="213"/>
      <c r="J348" s="213"/>
      <c r="K348" s="213"/>
      <c r="L348" s="213"/>
      <c r="M348" s="213"/>
      <c r="N348" s="213"/>
      <c r="O348" s="213"/>
      <c r="P348" s="213"/>
      <c r="Q348" s="213"/>
      <c r="R348" s="210"/>
      <c r="S348" s="211"/>
      <c r="T348" s="212"/>
      <c r="U348" s="213"/>
      <c r="V348" s="214"/>
      <c r="W348" s="213"/>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c r="BI348" s="213"/>
      <c r="BJ348" s="213"/>
      <c r="BK348" s="213"/>
      <c r="BL348" s="213"/>
      <c r="BM348" s="213"/>
      <c r="BN348" s="213"/>
      <c r="BO348" s="213"/>
      <c r="BP348" s="213"/>
      <c r="BQ348" s="213"/>
      <c r="BR348" s="213"/>
      <c r="BS348" s="213"/>
      <c r="BT348" s="213"/>
    </row>
    <row r="349" spans="2:72" s="302" customFormat="1">
      <c r="B349" s="303"/>
      <c r="C349" s="213"/>
      <c r="D349" s="213"/>
      <c r="E349" s="208"/>
      <c r="F349" s="213"/>
      <c r="G349" s="213"/>
      <c r="H349" s="238"/>
      <c r="I349" s="213"/>
      <c r="J349" s="213"/>
      <c r="K349" s="213"/>
      <c r="L349" s="213"/>
      <c r="M349" s="213"/>
      <c r="N349" s="213"/>
      <c r="O349" s="213"/>
      <c r="P349" s="213"/>
      <c r="Q349" s="213"/>
      <c r="R349" s="210"/>
      <c r="S349" s="211"/>
      <c r="T349" s="212"/>
      <c r="U349" s="213"/>
      <c r="V349" s="214"/>
      <c r="W349" s="213"/>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3"/>
      <c r="BR349" s="213"/>
      <c r="BS349" s="213"/>
      <c r="BT349" s="213"/>
    </row>
    <row r="350" spans="2:72" s="302" customFormat="1">
      <c r="B350" s="303"/>
      <c r="C350" s="213"/>
      <c r="D350" s="213"/>
      <c r="E350" s="208"/>
      <c r="F350" s="213"/>
      <c r="G350" s="213"/>
      <c r="H350" s="238"/>
      <c r="I350" s="213"/>
      <c r="J350" s="213"/>
      <c r="K350" s="213"/>
      <c r="L350" s="213"/>
      <c r="M350" s="213"/>
      <c r="N350" s="213"/>
      <c r="O350" s="213"/>
      <c r="P350" s="213"/>
      <c r="Q350" s="213"/>
      <c r="R350" s="210"/>
      <c r="S350" s="211"/>
      <c r="T350" s="212"/>
      <c r="U350" s="213"/>
      <c r="V350" s="214"/>
      <c r="W350" s="213"/>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c r="BI350" s="213"/>
      <c r="BJ350" s="213"/>
      <c r="BK350" s="213"/>
      <c r="BL350" s="213"/>
      <c r="BM350" s="213"/>
      <c r="BN350" s="213"/>
      <c r="BO350" s="213"/>
      <c r="BP350" s="213"/>
      <c r="BQ350" s="213"/>
      <c r="BR350" s="213"/>
      <c r="BS350" s="213"/>
      <c r="BT350" s="213"/>
    </row>
    <row r="351" spans="2:72" s="302" customFormat="1">
      <c r="B351" s="303"/>
      <c r="C351" s="213"/>
      <c r="D351" s="213"/>
      <c r="E351" s="208"/>
      <c r="F351" s="213"/>
      <c r="G351" s="213"/>
      <c r="H351" s="238"/>
      <c r="I351" s="213"/>
      <c r="J351" s="213"/>
      <c r="K351" s="213"/>
      <c r="L351" s="213"/>
      <c r="M351" s="213"/>
      <c r="N351" s="213"/>
      <c r="O351" s="213"/>
      <c r="P351" s="213"/>
      <c r="Q351" s="213"/>
      <c r="R351" s="210"/>
      <c r="S351" s="211"/>
      <c r="T351" s="212"/>
      <c r="U351" s="213"/>
      <c r="V351" s="214"/>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c r="BI351" s="213"/>
      <c r="BJ351" s="213"/>
      <c r="BK351" s="213"/>
      <c r="BL351" s="213"/>
      <c r="BM351" s="213"/>
      <c r="BN351" s="213"/>
      <c r="BO351" s="213"/>
      <c r="BP351" s="213"/>
      <c r="BQ351" s="213"/>
      <c r="BR351" s="213"/>
      <c r="BS351" s="213"/>
      <c r="BT351" s="213"/>
    </row>
    <row r="352" spans="2:72" s="302" customFormat="1">
      <c r="B352" s="303"/>
      <c r="C352" s="213"/>
      <c r="D352" s="213"/>
      <c r="E352" s="208"/>
      <c r="F352" s="213"/>
      <c r="G352" s="213"/>
      <c r="H352" s="238"/>
      <c r="I352" s="213"/>
      <c r="J352" s="213"/>
      <c r="K352" s="213"/>
      <c r="L352" s="213"/>
      <c r="M352" s="213"/>
      <c r="N352" s="213"/>
      <c r="O352" s="213"/>
      <c r="P352" s="213"/>
      <c r="Q352" s="213"/>
      <c r="R352" s="210"/>
      <c r="S352" s="211"/>
      <c r="T352" s="212"/>
      <c r="U352" s="213"/>
      <c r="V352" s="214"/>
      <c r="W352" s="213"/>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c r="BI352" s="213"/>
      <c r="BJ352" s="213"/>
      <c r="BK352" s="213"/>
      <c r="BL352" s="213"/>
      <c r="BM352" s="213"/>
      <c r="BN352" s="213"/>
      <c r="BO352" s="213"/>
      <c r="BP352" s="213"/>
      <c r="BQ352" s="213"/>
      <c r="BR352" s="213"/>
      <c r="BS352" s="213"/>
      <c r="BT352" s="213"/>
    </row>
    <row r="353" spans="2:72" s="302" customFormat="1">
      <c r="B353" s="303"/>
      <c r="C353" s="213"/>
      <c r="D353" s="213"/>
      <c r="E353" s="208"/>
      <c r="F353" s="213"/>
      <c r="G353" s="213"/>
      <c r="H353" s="238"/>
      <c r="I353" s="213"/>
      <c r="J353" s="213"/>
      <c r="K353" s="213"/>
      <c r="L353" s="213"/>
      <c r="M353" s="213"/>
      <c r="N353" s="213"/>
      <c r="O353" s="213"/>
      <c r="P353" s="213"/>
      <c r="Q353" s="213"/>
      <c r="R353" s="210"/>
      <c r="S353" s="211"/>
      <c r="T353" s="212"/>
      <c r="U353" s="213"/>
      <c r="V353" s="214"/>
      <c r="W353" s="213"/>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c r="BI353" s="213"/>
      <c r="BJ353" s="213"/>
      <c r="BK353" s="213"/>
      <c r="BL353" s="213"/>
      <c r="BM353" s="213"/>
      <c r="BN353" s="213"/>
      <c r="BO353" s="213"/>
      <c r="BP353" s="213"/>
      <c r="BQ353" s="213"/>
      <c r="BR353" s="213"/>
      <c r="BS353" s="213"/>
      <c r="BT353" s="213"/>
    </row>
    <row r="354" spans="2:72" s="302" customFormat="1">
      <c r="B354" s="303"/>
      <c r="C354" s="213"/>
      <c r="D354" s="213"/>
      <c r="E354" s="208"/>
      <c r="F354" s="213"/>
      <c r="G354" s="213"/>
      <c r="H354" s="238"/>
      <c r="I354" s="213"/>
      <c r="J354" s="213"/>
      <c r="K354" s="213"/>
      <c r="L354" s="213"/>
      <c r="M354" s="213"/>
      <c r="N354" s="213"/>
      <c r="O354" s="213"/>
      <c r="P354" s="213"/>
      <c r="Q354" s="213"/>
      <c r="R354" s="210"/>
      <c r="S354" s="211"/>
      <c r="T354" s="212"/>
      <c r="U354" s="213"/>
      <c r="V354" s="214"/>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c r="BT354" s="213"/>
    </row>
    <row r="355" spans="2:72" s="302" customFormat="1">
      <c r="B355" s="303"/>
      <c r="C355" s="213"/>
      <c r="D355" s="213"/>
      <c r="E355" s="208"/>
      <c r="F355" s="213"/>
      <c r="G355" s="213"/>
      <c r="H355" s="238"/>
      <c r="I355" s="213"/>
      <c r="J355" s="213"/>
      <c r="K355" s="213"/>
      <c r="L355" s="213"/>
      <c r="M355" s="213"/>
      <c r="N355" s="213"/>
      <c r="O355" s="213"/>
      <c r="P355" s="213"/>
      <c r="Q355" s="213"/>
      <c r="R355" s="210"/>
      <c r="S355" s="211"/>
      <c r="T355" s="212"/>
      <c r="U355" s="213"/>
      <c r="V355" s="214"/>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c r="BT355" s="213"/>
    </row>
    <row r="356" spans="2:72" s="302" customFormat="1">
      <c r="B356" s="303"/>
      <c r="C356" s="213"/>
      <c r="D356" s="213"/>
      <c r="E356" s="208"/>
      <c r="F356" s="213"/>
      <c r="G356" s="213"/>
      <c r="H356" s="238"/>
      <c r="I356" s="213"/>
      <c r="J356" s="213"/>
      <c r="K356" s="213"/>
      <c r="L356" s="213"/>
      <c r="M356" s="213"/>
      <c r="N356" s="213"/>
      <c r="O356" s="213"/>
      <c r="P356" s="213"/>
      <c r="Q356" s="213"/>
      <c r="R356" s="210"/>
      <c r="S356" s="211"/>
      <c r="T356" s="212"/>
      <c r="U356" s="213"/>
      <c r="V356" s="214"/>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c r="BT356" s="213"/>
    </row>
    <row r="357" spans="2:72" s="302" customFormat="1">
      <c r="B357" s="303"/>
      <c r="C357" s="213"/>
      <c r="D357" s="213"/>
      <c r="E357" s="208"/>
      <c r="F357" s="213"/>
      <c r="G357" s="213"/>
      <c r="H357" s="238"/>
      <c r="I357" s="213"/>
      <c r="J357" s="213"/>
      <c r="K357" s="213"/>
      <c r="L357" s="213"/>
      <c r="M357" s="213"/>
      <c r="N357" s="213"/>
      <c r="O357" s="213"/>
      <c r="P357" s="213"/>
      <c r="Q357" s="213"/>
      <c r="R357" s="210"/>
      <c r="S357" s="211"/>
      <c r="T357" s="212"/>
      <c r="U357" s="213"/>
      <c r="V357" s="214"/>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c r="BT357" s="213"/>
    </row>
    <row r="358" spans="2:72" s="302" customFormat="1">
      <c r="B358" s="303"/>
      <c r="C358" s="213"/>
      <c r="D358" s="213"/>
      <c r="E358" s="208"/>
      <c r="F358" s="213"/>
      <c r="G358" s="213"/>
      <c r="H358" s="238"/>
      <c r="I358" s="213"/>
      <c r="J358" s="213"/>
      <c r="K358" s="213"/>
      <c r="L358" s="213"/>
      <c r="M358" s="213"/>
      <c r="N358" s="213"/>
      <c r="O358" s="213"/>
      <c r="P358" s="213"/>
      <c r="Q358" s="213"/>
      <c r="R358" s="210"/>
      <c r="S358" s="211"/>
      <c r="T358" s="212"/>
      <c r="U358" s="213"/>
      <c r="V358" s="214"/>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c r="BT358" s="213"/>
    </row>
    <row r="359" spans="2:72" s="302" customFormat="1">
      <c r="B359" s="303"/>
      <c r="C359" s="213"/>
      <c r="D359" s="213"/>
      <c r="E359" s="208"/>
      <c r="F359" s="213"/>
      <c r="G359" s="213"/>
      <c r="H359" s="238"/>
      <c r="I359" s="213"/>
      <c r="J359" s="213"/>
      <c r="K359" s="213"/>
      <c r="L359" s="213"/>
      <c r="M359" s="213"/>
      <c r="N359" s="213"/>
      <c r="O359" s="213"/>
      <c r="P359" s="213"/>
      <c r="Q359" s="213"/>
      <c r="R359" s="210"/>
      <c r="S359" s="211"/>
      <c r="T359" s="212"/>
      <c r="U359" s="213"/>
      <c r="V359" s="214"/>
      <c r="W359" s="213"/>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c r="BI359" s="213"/>
      <c r="BJ359" s="213"/>
      <c r="BK359" s="213"/>
      <c r="BL359" s="213"/>
      <c r="BM359" s="213"/>
      <c r="BN359" s="213"/>
      <c r="BO359" s="213"/>
      <c r="BP359" s="213"/>
      <c r="BQ359" s="213"/>
      <c r="BR359" s="213"/>
      <c r="BS359" s="213"/>
      <c r="BT359" s="213"/>
    </row>
    <row r="360" spans="2:72" s="302" customFormat="1">
      <c r="B360" s="303"/>
      <c r="C360" s="213"/>
      <c r="D360" s="213"/>
      <c r="E360" s="208"/>
      <c r="F360" s="213"/>
      <c r="G360" s="213"/>
      <c r="H360" s="238"/>
      <c r="I360" s="213"/>
      <c r="J360" s="213"/>
      <c r="K360" s="213"/>
      <c r="L360" s="213"/>
      <c r="M360" s="213"/>
      <c r="N360" s="213"/>
      <c r="O360" s="213"/>
      <c r="P360" s="213"/>
      <c r="Q360" s="213"/>
      <c r="R360" s="210"/>
      <c r="S360" s="211"/>
      <c r="T360" s="212"/>
      <c r="U360" s="213"/>
      <c r="V360" s="214"/>
      <c r="W360" s="213"/>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c r="BI360" s="213"/>
      <c r="BJ360" s="213"/>
      <c r="BK360" s="213"/>
      <c r="BL360" s="213"/>
      <c r="BM360" s="213"/>
      <c r="BN360" s="213"/>
      <c r="BO360" s="213"/>
      <c r="BP360" s="213"/>
      <c r="BQ360" s="213"/>
      <c r="BR360" s="213"/>
      <c r="BS360" s="213"/>
      <c r="BT360" s="213"/>
    </row>
    <row r="361" spans="2:72" s="302" customFormat="1">
      <c r="B361" s="303"/>
      <c r="C361" s="213"/>
      <c r="D361" s="213"/>
      <c r="E361" s="208"/>
      <c r="F361" s="213"/>
      <c r="G361" s="213"/>
      <c r="H361" s="238"/>
      <c r="I361" s="213"/>
      <c r="J361" s="213"/>
      <c r="K361" s="213"/>
      <c r="L361" s="213"/>
      <c r="M361" s="213"/>
      <c r="N361" s="213"/>
      <c r="O361" s="213"/>
      <c r="P361" s="213"/>
      <c r="Q361" s="213"/>
      <c r="R361" s="210"/>
      <c r="S361" s="211"/>
      <c r="T361" s="212"/>
      <c r="U361" s="213"/>
      <c r="V361" s="214"/>
      <c r="W361" s="213"/>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c r="BI361" s="213"/>
      <c r="BJ361" s="213"/>
      <c r="BK361" s="213"/>
      <c r="BL361" s="213"/>
      <c r="BM361" s="213"/>
      <c r="BN361" s="213"/>
      <c r="BO361" s="213"/>
      <c r="BP361" s="213"/>
      <c r="BQ361" s="213"/>
      <c r="BR361" s="213"/>
      <c r="BS361" s="213"/>
      <c r="BT361" s="213"/>
    </row>
    <row r="362" spans="2:72" s="302" customFormat="1">
      <c r="B362" s="303"/>
      <c r="C362" s="213"/>
      <c r="D362" s="213"/>
      <c r="E362" s="208"/>
      <c r="F362" s="213"/>
      <c r="G362" s="213"/>
      <c r="H362" s="238"/>
      <c r="I362" s="213"/>
      <c r="J362" s="213"/>
      <c r="K362" s="213"/>
      <c r="L362" s="213"/>
      <c r="M362" s="213"/>
      <c r="N362" s="213"/>
      <c r="O362" s="213"/>
      <c r="P362" s="213"/>
      <c r="Q362" s="213"/>
      <c r="R362" s="210"/>
      <c r="S362" s="211"/>
      <c r="T362" s="212"/>
      <c r="U362" s="213"/>
      <c r="V362" s="214"/>
      <c r="W362" s="213"/>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c r="BI362" s="213"/>
      <c r="BJ362" s="213"/>
      <c r="BK362" s="213"/>
      <c r="BL362" s="213"/>
      <c r="BM362" s="213"/>
      <c r="BN362" s="213"/>
      <c r="BO362" s="213"/>
      <c r="BP362" s="213"/>
      <c r="BQ362" s="213"/>
      <c r="BR362" s="213"/>
      <c r="BS362" s="213"/>
      <c r="BT362" s="213"/>
    </row>
    <row r="363" spans="2:72" s="302" customFormat="1">
      <c r="B363" s="303"/>
      <c r="C363" s="213"/>
      <c r="D363" s="213"/>
      <c r="E363" s="208"/>
      <c r="F363" s="213"/>
      <c r="G363" s="213"/>
      <c r="H363" s="238"/>
      <c r="I363" s="213"/>
      <c r="J363" s="213"/>
      <c r="K363" s="213"/>
      <c r="L363" s="213"/>
      <c r="M363" s="213"/>
      <c r="N363" s="213"/>
      <c r="O363" s="213"/>
      <c r="P363" s="213"/>
      <c r="Q363" s="213"/>
      <c r="R363" s="210"/>
      <c r="S363" s="211"/>
      <c r="T363" s="212"/>
      <c r="U363" s="213"/>
      <c r="V363" s="214"/>
      <c r="W363" s="213"/>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c r="BI363" s="213"/>
      <c r="BJ363" s="213"/>
      <c r="BK363" s="213"/>
      <c r="BL363" s="213"/>
      <c r="BM363" s="213"/>
      <c r="BN363" s="213"/>
      <c r="BO363" s="213"/>
      <c r="BP363" s="213"/>
      <c r="BQ363" s="213"/>
      <c r="BR363" s="213"/>
      <c r="BS363" s="213"/>
      <c r="BT363" s="213"/>
    </row>
    <row r="364" spans="2:72" s="302" customFormat="1">
      <c r="B364" s="303"/>
      <c r="C364" s="213"/>
      <c r="D364" s="213"/>
      <c r="E364" s="208"/>
      <c r="F364" s="213"/>
      <c r="G364" s="213"/>
      <c r="H364" s="238"/>
      <c r="I364" s="213"/>
      <c r="J364" s="213"/>
      <c r="K364" s="213"/>
      <c r="L364" s="213"/>
      <c r="M364" s="213"/>
      <c r="N364" s="213"/>
      <c r="O364" s="213"/>
      <c r="P364" s="213"/>
      <c r="Q364" s="213"/>
      <c r="R364" s="210"/>
      <c r="S364" s="211"/>
      <c r="T364" s="212"/>
      <c r="U364" s="213"/>
      <c r="V364" s="214"/>
      <c r="W364" s="213"/>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c r="BI364" s="213"/>
      <c r="BJ364" s="213"/>
      <c r="BK364" s="213"/>
      <c r="BL364" s="213"/>
      <c r="BM364" s="213"/>
      <c r="BN364" s="213"/>
      <c r="BO364" s="213"/>
      <c r="BP364" s="213"/>
      <c r="BQ364" s="213"/>
      <c r="BR364" s="213"/>
      <c r="BS364" s="213"/>
      <c r="BT364" s="213"/>
    </row>
    <row r="365" spans="2:72" s="302" customFormat="1">
      <c r="B365" s="303"/>
      <c r="C365" s="213"/>
      <c r="D365" s="213"/>
      <c r="E365" s="208"/>
      <c r="F365" s="213"/>
      <c r="G365" s="213"/>
      <c r="H365" s="238"/>
      <c r="I365" s="213"/>
      <c r="J365" s="213"/>
      <c r="K365" s="213"/>
      <c r="L365" s="213"/>
      <c r="M365" s="213"/>
      <c r="N365" s="213"/>
      <c r="O365" s="213"/>
      <c r="P365" s="213"/>
      <c r="Q365" s="213"/>
      <c r="R365" s="210"/>
      <c r="S365" s="211"/>
      <c r="T365" s="212"/>
      <c r="U365" s="213"/>
      <c r="V365" s="214"/>
      <c r="W365" s="213"/>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c r="BI365" s="213"/>
      <c r="BJ365" s="213"/>
      <c r="BK365" s="213"/>
      <c r="BL365" s="213"/>
      <c r="BM365" s="213"/>
      <c r="BN365" s="213"/>
      <c r="BO365" s="213"/>
      <c r="BP365" s="213"/>
      <c r="BQ365" s="213"/>
      <c r="BR365" s="213"/>
      <c r="BS365" s="213"/>
      <c r="BT365" s="213"/>
    </row>
    <row r="366" spans="2:72" s="302" customFormat="1">
      <c r="B366" s="303"/>
      <c r="C366" s="213"/>
      <c r="D366" s="213"/>
      <c r="E366" s="208"/>
      <c r="F366" s="213"/>
      <c r="G366" s="213"/>
      <c r="H366" s="238"/>
      <c r="I366" s="213"/>
      <c r="J366" s="213"/>
      <c r="K366" s="213"/>
      <c r="L366" s="213"/>
      <c r="M366" s="213"/>
      <c r="N366" s="213"/>
      <c r="O366" s="213"/>
      <c r="P366" s="213"/>
      <c r="Q366" s="213"/>
      <c r="R366" s="210"/>
      <c r="S366" s="211"/>
      <c r="T366" s="212"/>
      <c r="U366" s="213"/>
      <c r="V366" s="214"/>
      <c r="W366" s="213"/>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c r="BI366" s="213"/>
      <c r="BJ366" s="213"/>
      <c r="BK366" s="213"/>
      <c r="BL366" s="213"/>
      <c r="BM366" s="213"/>
      <c r="BN366" s="213"/>
      <c r="BO366" s="213"/>
      <c r="BP366" s="213"/>
      <c r="BQ366" s="213"/>
      <c r="BR366" s="213"/>
      <c r="BS366" s="213"/>
      <c r="BT366" s="213"/>
    </row>
    <row r="367" spans="2:72" s="302" customFormat="1">
      <c r="B367" s="303"/>
      <c r="C367" s="213"/>
      <c r="D367" s="213"/>
      <c r="E367" s="208"/>
      <c r="F367" s="213"/>
      <c r="G367" s="213"/>
      <c r="H367" s="238"/>
      <c r="I367" s="213"/>
      <c r="J367" s="213"/>
      <c r="K367" s="213"/>
      <c r="L367" s="213"/>
      <c r="M367" s="213"/>
      <c r="N367" s="213"/>
      <c r="O367" s="213"/>
      <c r="P367" s="213"/>
      <c r="Q367" s="213"/>
      <c r="R367" s="210"/>
      <c r="S367" s="211"/>
      <c r="T367" s="212"/>
      <c r="U367" s="213"/>
      <c r="V367" s="214"/>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c r="BI367" s="213"/>
      <c r="BJ367" s="213"/>
      <c r="BK367" s="213"/>
      <c r="BL367" s="213"/>
      <c r="BM367" s="213"/>
      <c r="BN367" s="213"/>
      <c r="BO367" s="213"/>
      <c r="BP367" s="213"/>
      <c r="BQ367" s="213"/>
      <c r="BR367" s="213"/>
      <c r="BS367" s="213"/>
      <c r="BT367" s="213"/>
    </row>
    <row r="368" spans="2:72" s="302" customFormat="1">
      <c r="B368" s="303"/>
      <c r="C368" s="213"/>
      <c r="D368" s="213"/>
      <c r="E368" s="208"/>
      <c r="F368" s="213"/>
      <c r="G368" s="213"/>
      <c r="H368" s="238"/>
      <c r="I368" s="213"/>
      <c r="J368" s="213"/>
      <c r="K368" s="213"/>
      <c r="L368" s="213"/>
      <c r="M368" s="213"/>
      <c r="N368" s="213"/>
      <c r="O368" s="213"/>
      <c r="P368" s="213"/>
      <c r="Q368" s="213"/>
      <c r="R368" s="210"/>
      <c r="S368" s="211"/>
      <c r="T368" s="212"/>
      <c r="U368" s="213"/>
      <c r="V368" s="214"/>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c r="BI368" s="213"/>
      <c r="BJ368" s="213"/>
      <c r="BK368" s="213"/>
      <c r="BL368" s="213"/>
      <c r="BM368" s="213"/>
      <c r="BN368" s="213"/>
      <c r="BO368" s="213"/>
      <c r="BP368" s="213"/>
      <c r="BQ368" s="213"/>
      <c r="BR368" s="213"/>
      <c r="BS368" s="213"/>
      <c r="BT368" s="213"/>
    </row>
    <row r="369" spans="2:72" s="302" customFormat="1">
      <c r="B369" s="303"/>
      <c r="C369" s="213"/>
      <c r="D369" s="213"/>
      <c r="E369" s="208"/>
      <c r="F369" s="213"/>
      <c r="G369" s="213"/>
      <c r="H369" s="238"/>
      <c r="I369" s="213"/>
      <c r="J369" s="213"/>
      <c r="K369" s="213"/>
      <c r="L369" s="213"/>
      <c r="M369" s="213"/>
      <c r="N369" s="213"/>
      <c r="O369" s="213"/>
      <c r="P369" s="213"/>
      <c r="Q369" s="213"/>
      <c r="R369" s="210"/>
      <c r="S369" s="211"/>
      <c r="T369" s="212"/>
      <c r="U369" s="213"/>
      <c r="V369" s="214"/>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c r="BI369" s="213"/>
      <c r="BJ369" s="213"/>
      <c r="BK369" s="213"/>
      <c r="BL369" s="213"/>
      <c r="BM369" s="213"/>
      <c r="BN369" s="213"/>
      <c r="BO369" s="213"/>
      <c r="BP369" s="213"/>
      <c r="BQ369" s="213"/>
      <c r="BR369" s="213"/>
      <c r="BS369" s="213"/>
      <c r="BT369" s="213"/>
    </row>
    <row r="370" spans="2:72" s="302" customFormat="1">
      <c r="B370" s="303"/>
      <c r="C370" s="213"/>
      <c r="D370" s="213"/>
      <c r="E370" s="208"/>
      <c r="F370" s="213"/>
      <c r="G370" s="213"/>
      <c r="H370" s="238"/>
      <c r="I370" s="213"/>
      <c r="J370" s="213"/>
      <c r="K370" s="213"/>
      <c r="L370" s="213"/>
      <c r="M370" s="213"/>
      <c r="N370" s="213"/>
      <c r="O370" s="213"/>
      <c r="P370" s="213"/>
      <c r="Q370" s="213"/>
      <c r="R370" s="210"/>
      <c r="S370" s="211"/>
      <c r="T370" s="212"/>
      <c r="U370" s="213"/>
      <c r="V370" s="214"/>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c r="BI370" s="213"/>
      <c r="BJ370" s="213"/>
      <c r="BK370" s="213"/>
      <c r="BL370" s="213"/>
      <c r="BM370" s="213"/>
      <c r="BN370" s="213"/>
      <c r="BO370" s="213"/>
      <c r="BP370" s="213"/>
      <c r="BQ370" s="213"/>
      <c r="BR370" s="213"/>
      <c r="BS370" s="213"/>
      <c r="BT370" s="213"/>
    </row>
    <row r="371" spans="2:72" s="302" customFormat="1">
      <c r="B371" s="303"/>
      <c r="C371" s="213"/>
      <c r="D371" s="213"/>
      <c r="E371" s="208"/>
      <c r="F371" s="213"/>
      <c r="G371" s="213"/>
      <c r="H371" s="238"/>
      <c r="I371" s="213"/>
      <c r="J371" s="213"/>
      <c r="K371" s="213"/>
      <c r="L371" s="213"/>
      <c r="M371" s="213"/>
      <c r="N371" s="213"/>
      <c r="O371" s="213"/>
      <c r="P371" s="213"/>
      <c r="Q371" s="213"/>
      <c r="R371" s="210"/>
      <c r="S371" s="211"/>
      <c r="T371" s="212"/>
      <c r="U371" s="213"/>
      <c r="V371" s="214"/>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c r="BI371" s="213"/>
      <c r="BJ371" s="213"/>
      <c r="BK371" s="213"/>
      <c r="BL371" s="213"/>
      <c r="BM371" s="213"/>
      <c r="BN371" s="213"/>
      <c r="BO371" s="213"/>
      <c r="BP371" s="213"/>
      <c r="BQ371" s="213"/>
      <c r="BR371" s="213"/>
      <c r="BS371" s="213"/>
      <c r="BT371" s="213"/>
    </row>
    <row r="372" spans="2:72" s="302" customFormat="1">
      <c r="B372" s="303"/>
      <c r="C372" s="213"/>
      <c r="D372" s="213"/>
      <c r="E372" s="208"/>
      <c r="F372" s="213"/>
      <c r="G372" s="213"/>
      <c r="H372" s="238"/>
      <c r="I372" s="213"/>
      <c r="J372" s="213"/>
      <c r="K372" s="213"/>
      <c r="L372" s="213"/>
      <c r="M372" s="213"/>
      <c r="N372" s="213"/>
      <c r="O372" s="213"/>
      <c r="P372" s="213"/>
      <c r="Q372" s="213"/>
      <c r="R372" s="210"/>
      <c r="S372" s="211"/>
      <c r="T372" s="212"/>
      <c r="U372" s="213"/>
      <c r="V372" s="214"/>
      <c r="W372" s="213"/>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c r="BI372" s="213"/>
      <c r="BJ372" s="213"/>
      <c r="BK372" s="213"/>
      <c r="BL372" s="213"/>
      <c r="BM372" s="213"/>
      <c r="BN372" s="213"/>
      <c r="BO372" s="213"/>
      <c r="BP372" s="213"/>
      <c r="BQ372" s="213"/>
      <c r="BR372" s="213"/>
      <c r="BS372" s="213"/>
      <c r="BT372" s="213"/>
    </row>
    <row r="373" spans="2:72" s="302" customFormat="1">
      <c r="B373" s="303"/>
      <c r="C373" s="213"/>
      <c r="D373" s="213"/>
      <c r="E373" s="208"/>
      <c r="F373" s="213"/>
      <c r="G373" s="213"/>
      <c r="H373" s="238"/>
      <c r="I373" s="213"/>
      <c r="J373" s="213"/>
      <c r="K373" s="213"/>
      <c r="L373" s="213"/>
      <c r="M373" s="213"/>
      <c r="N373" s="213"/>
      <c r="O373" s="213"/>
      <c r="P373" s="213"/>
      <c r="Q373" s="213"/>
      <c r="R373" s="210"/>
      <c r="S373" s="211"/>
      <c r="T373" s="212"/>
      <c r="U373" s="213"/>
      <c r="V373" s="214"/>
      <c r="W373" s="213"/>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c r="BI373" s="213"/>
      <c r="BJ373" s="213"/>
      <c r="BK373" s="213"/>
      <c r="BL373" s="213"/>
      <c r="BM373" s="213"/>
      <c r="BN373" s="213"/>
      <c r="BO373" s="213"/>
      <c r="BP373" s="213"/>
      <c r="BQ373" s="213"/>
      <c r="BR373" s="213"/>
      <c r="BS373" s="213"/>
      <c r="BT373" s="213"/>
    </row>
    <row r="374" spans="2:72" s="302" customFormat="1">
      <c r="B374" s="303"/>
      <c r="C374" s="213"/>
      <c r="D374" s="213"/>
      <c r="E374" s="208"/>
      <c r="F374" s="213"/>
      <c r="G374" s="213"/>
      <c r="H374" s="238"/>
      <c r="I374" s="213"/>
      <c r="J374" s="213"/>
      <c r="K374" s="213"/>
      <c r="L374" s="213"/>
      <c r="M374" s="213"/>
      <c r="N374" s="213"/>
      <c r="O374" s="213"/>
      <c r="P374" s="213"/>
      <c r="Q374" s="213"/>
      <c r="R374" s="210"/>
      <c r="S374" s="211"/>
      <c r="T374" s="212"/>
      <c r="U374" s="213"/>
      <c r="V374" s="214"/>
      <c r="W374" s="213"/>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c r="BI374" s="213"/>
      <c r="BJ374" s="213"/>
      <c r="BK374" s="213"/>
      <c r="BL374" s="213"/>
      <c r="BM374" s="213"/>
      <c r="BN374" s="213"/>
      <c r="BO374" s="213"/>
      <c r="BP374" s="213"/>
      <c r="BQ374" s="213"/>
      <c r="BR374" s="213"/>
      <c r="BS374" s="213"/>
      <c r="BT374" s="213"/>
    </row>
    <row r="375" spans="2:72" s="302" customFormat="1">
      <c r="B375" s="303"/>
      <c r="C375" s="213"/>
      <c r="D375" s="213"/>
      <c r="E375" s="208"/>
      <c r="F375" s="213"/>
      <c r="G375" s="213"/>
      <c r="H375" s="238"/>
      <c r="I375" s="213"/>
      <c r="J375" s="213"/>
      <c r="K375" s="213"/>
      <c r="L375" s="213"/>
      <c r="M375" s="213"/>
      <c r="N375" s="213"/>
      <c r="O375" s="213"/>
      <c r="P375" s="213"/>
      <c r="Q375" s="213"/>
      <c r="R375" s="210"/>
      <c r="S375" s="211"/>
      <c r="T375" s="212"/>
      <c r="U375" s="213"/>
      <c r="V375" s="214"/>
      <c r="W375" s="213"/>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c r="BI375" s="213"/>
      <c r="BJ375" s="213"/>
      <c r="BK375" s="213"/>
      <c r="BL375" s="213"/>
      <c r="BM375" s="213"/>
      <c r="BN375" s="213"/>
      <c r="BO375" s="213"/>
      <c r="BP375" s="213"/>
      <c r="BQ375" s="213"/>
      <c r="BR375" s="213"/>
      <c r="BS375" s="213"/>
      <c r="BT375" s="213"/>
    </row>
    <row r="376" spans="2:72" s="302" customFormat="1">
      <c r="B376" s="303"/>
      <c r="C376" s="213"/>
      <c r="D376" s="213"/>
      <c r="E376" s="208"/>
      <c r="F376" s="213"/>
      <c r="G376" s="213"/>
      <c r="H376" s="238"/>
      <c r="I376" s="213"/>
      <c r="J376" s="213"/>
      <c r="K376" s="213"/>
      <c r="L376" s="213"/>
      <c r="M376" s="213"/>
      <c r="N376" s="213"/>
      <c r="O376" s="213"/>
      <c r="P376" s="213"/>
      <c r="Q376" s="213"/>
      <c r="R376" s="210"/>
      <c r="S376" s="211"/>
      <c r="T376" s="212"/>
      <c r="U376" s="213"/>
      <c r="V376" s="214"/>
      <c r="W376" s="213"/>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c r="BI376" s="213"/>
      <c r="BJ376" s="213"/>
      <c r="BK376" s="213"/>
      <c r="BL376" s="213"/>
      <c r="BM376" s="213"/>
      <c r="BN376" s="213"/>
      <c r="BO376" s="213"/>
      <c r="BP376" s="213"/>
      <c r="BQ376" s="213"/>
      <c r="BR376" s="213"/>
      <c r="BS376" s="213"/>
      <c r="BT376" s="213"/>
    </row>
    <row r="377" spans="2:72" s="302" customFormat="1">
      <c r="B377" s="303"/>
      <c r="C377" s="213"/>
      <c r="D377" s="213"/>
      <c r="E377" s="208"/>
      <c r="F377" s="213"/>
      <c r="G377" s="213"/>
      <c r="H377" s="238"/>
      <c r="I377" s="213"/>
      <c r="J377" s="213"/>
      <c r="K377" s="213"/>
      <c r="L377" s="213"/>
      <c r="M377" s="213"/>
      <c r="N377" s="213"/>
      <c r="O377" s="213"/>
      <c r="P377" s="213"/>
      <c r="Q377" s="213"/>
      <c r="R377" s="210"/>
      <c r="S377" s="211"/>
      <c r="T377" s="212"/>
      <c r="U377" s="213"/>
      <c r="V377" s="214"/>
      <c r="W377" s="213"/>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c r="BI377" s="213"/>
      <c r="BJ377" s="213"/>
      <c r="BK377" s="213"/>
      <c r="BL377" s="213"/>
      <c r="BM377" s="213"/>
      <c r="BN377" s="213"/>
      <c r="BO377" s="213"/>
      <c r="BP377" s="213"/>
      <c r="BQ377" s="213"/>
      <c r="BR377" s="213"/>
      <c r="BS377" s="213"/>
      <c r="BT377" s="213"/>
    </row>
    <row r="378" spans="2:72" s="302" customFormat="1">
      <c r="B378" s="303"/>
      <c r="C378" s="213"/>
      <c r="D378" s="213"/>
      <c r="E378" s="208"/>
      <c r="F378" s="213"/>
      <c r="G378" s="213"/>
      <c r="H378" s="238"/>
      <c r="I378" s="213"/>
      <c r="J378" s="213"/>
      <c r="K378" s="213"/>
      <c r="L378" s="213"/>
      <c r="M378" s="213"/>
      <c r="N378" s="213"/>
      <c r="O378" s="213"/>
      <c r="P378" s="213"/>
      <c r="Q378" s="213"/>
      <c r="R378" s="210"/>
      <c r="S378" s="211"/>
      <c r="T378" s="212"/>
      <c r="U378" s="213"/>
      <c r="V378" s="214"/>
      <c r="W378" s="213"/>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c r="BI378" s="213"/>
      <c r="BJ378" s="213"/>
      <c r="BK378" s="213"/>
      <c r="BL378" s="213"/>
      <c r="BM378" s="213"/>
      <c r="BN378" s="213"/>
      <c r="BO378" s="213"/>
      <c r="BP378" s="213"/>
      <c r="BQ378" s="213"/>
      <c r="BR378" s="213"/>
      <c r="BS378" s="213"/>
      <c r="BT378" s="213"/>
    </row>
    <row r="379" spans="2:72" s="302" customFormat="1">
      <c r="B379" s="303"/>
      <c r="C379" s="213"/>
      <c r="D379" s="213"/>
      <c r="E379" s="208"/>
      <c r="F379" s="213"/>
      <c r="G379" s="213"/>
      <c r="H379" s="238"/>
      <c r="I379" s="213"/>
      <c r="J379" s="213"/>
      <c r="K379" s="213"/>
      <c r="L379" s="213"/>
      <c r="M379" s="213"/>
      <c r="N379" s="213"/>
      <c r="O379" s="213"/>
      <c r="P379" s="213"/>
      <c r="Q379" s="213"/>
      <c r="R379" s="210"/>
      <c r="S379" s="211"/>
      <c r="T379" s="212"/>
      <c r="U379" s="213"/>
      <c r="V379" s="214"/>
      <c r="W379" s="213"/>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c r="BI379" s="213"/>
      <c r="BJ379" s="213"/>
      <c r="BK379" s="213"/>
      <c r="BL379" s="213"/>
      <c r="BM379" s="213"/>
      <c r="BN379" s="213"/>
      <c r="BO379" s="213"/>
      <c r="BP379" s="213"/>
      <c r="BQ379" s="213"/>
      <c r="BR379" s="213"/>
      <c r="BS379" s="213"/>
      <c r="BT379" s="213"/>
    </row>
    <row r="380" spans="2:72" s="302" customFormat="1">
      <c r="B380" s="303"/>
      <c r="C380" s="213"/>
      <c r="D380" s="213"/>
      <c r="E380" s="208"/>
      <c r="F380" s="213"/>
      <c r="G380" s="213"/>
      <c r="H380" s="238"/>
      <c r="I380" s="213"/>
      <c r="J380" s="213"/>
      <c r="K380" s="213"/>
      <c r="L380" s="213"/>
      <c r="M380" s="213"/>
      <c r="N380" s="213"/>
      <c r="O380" s="213"/>
      <c r="P380" s="213"/>
      <c r="Q380" s="213"/>
      <c r="R380" s="210"/>
      <c r="S380" s="211"/>
      <c r="T380" s="212"/>
      <c r="U380" s="213"/>
      <c r="V380" s="214"/>
      <c r="W380" s="213"/>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c r="BI380" s="213"/>
      <c r="BJ380" s="213"/>
      <c r="BK380" s="213"/>
      <c r="BL380" s="213"/>
      <c r="BM380" s="213"/>
      <c r="BN380" s="213"/>
      <c r="BO380" s="213"/>
      <c r="BP380" s="213"/>
      <c r="BQ380" s="213"/>
      <c r="BR380" s="213"/>
      <c r="BS380" s="213"/>
      <c r="BT380" s="213"/>
    </row>
    <row r="381" spans="2:72" s="302" customFormat="1">
      <c r="B381" s="303"/>
      <c r="C381" s="213"/>
      <c r="D381" s="213"/>
      <c r="E381" s="208"/>
      <c r="F381" s="213"/>
      <c r="G381" s="213"/>
      <c r="H381" s="238"/>
      <c r="I381" s="213"/>
      <c r="J381" s="213"/>
      <c r="K381" s="213"/>
      <c r="L381" s="213"/>
      <c r="M381" s="213"/>
      <c r="N381" s="213"/>
      <c r="O381" s="213"/>
      <c r="P381" s="213"/>
      <c r="Q381" s="213"/>
      <c r="R381" s="210"/>
      <c r="S381" s="211"/>
      <c r="T381" s="212"/>
      <c r="U381" s="213"/>
      <c r="V381" s="214"/>
      <c r="W381" s="213"/>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c r="BI381" s="213"/>
      <c r="BJ381" s="213"/>
      <c r="BK381" s="213"/>
      <c r="BL381" s="213"/>
      <c r="BM381" s="213"/>
      <c r="BN381" s="213"/>
      <c r="BO381" s="213"/>
      <c r="BP381" s="213"/>
      <c r="BQ381" s="213"/>
      <c r="BR381" s="213"/>
      <c r="BS381" s="213"/>
      <c r="BT381" s="213"/>
    </row>
    <row r="382" spans="2:72" s="302" customFormat="1">
      <c r="B382" s="303"/>
      <c r="C382" s="213"/>
      <c r="D382" s="213"/>
      <c r="E382" s="208"/>
      <c r="F382" s="213"/>
      <c r="G382" s="213"/>
      <c r="H382" s="238"/>
      <c r="I382" s="213"/>
      <c r="J382" s="213"/>
      <c r="K382" s="213"/>
      <c r="L382" s="213"/>
      <c r="M382" s="213"/>
      <c r="N382" s="213"/>
      <c r="O382" s="213"/>
      <c r="P382" s="213"/>
      <c r="Q382" s="213"/>
      <c r="R382" s="210"/>
      <c r="S382" s="211"/>
      <c r="T382" s="212"/>
      <c r="U382" s="213"/>
      <c r="V382" s="214"/>
      <c r="W382" s="213"/>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c r="BI382" s="213"/>
      <c r="BJ382" s="213"/>
      <c r="BK382" s="213"/>
      <c r="BL382" s="213"/>
      <c r="BM382" s="213"/>
      <c r="BN382" s="213"/>
      <c r="BO382" s="213"/>
      <c r="BP382" s="213"/>
      <c r="BQ382" s="213"/>
      <c r="BR382" s="213"/>
      <c r="BS382" s="213"/>
      <c r="BT382" s="213"/>
    </row>
    <row r="383" spans="2:72" s="302" customFormat="1">
      <c r="B383" s="303"/>
      <c r="C383" s="213"/>
      <c r="D383" s="213"/>
      <c r="E383" s="208"/>
      <c r="F383" s="213"/>
      <c r="G383" s="213"/>
      <c r="H383" s="238"/>
      <c r="I383" s="213"/>
      <c r="J383" s="213"/>
      <c r="K383" s="213"/>
      <c r="L383" s="213"/>
      <c r="M383" s="213"/>
      <c r="N383" s="213"/>
      <c r="O383" s="213"/>
      <c r="P383" s="213"/>
      <c r="Q383" s="213"/>
      <c r="R383" s="210"/>
      <c r="S383" s="211"/>
      <c r="T383" s="212"/>
      <c r="U383" s="213"/>
      <c r="V383" s="214"/>
      <c r="W383" s="213"/>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c r="BI383" s="213"/>
      <c r="BJ383" s="213"/>
      <c r="BK383" s="213"/>
      <c r="BL383" s="213"/>
      <c r="BM383" s="213"/>
      <c r="BN383" s="213"/>
      <c r="BO383" s="213"/>
      <c r="BP383" s="213"/>
      <c r="BQ383" s="213"/>
      <c r="BR383" s="213"/>
      <c r="BS383" s="213"/>
      <c r="BT383" s="213"/>
    </row>
    <row r="384" spans="2:72" s="302" customFormat="1">
      <c r="B384" s="303"/>
      <c r="C384" s="213"/>
      <c r="D384" s="213"/>
      <c r="E384" s="208"/>
      <c r="F384" s="213"/>
      <c r="G384" s="213"/>
      <c r="H384" s="238"/>
      <c r="I384" s="213"/>
      <c r="J384" s="213"/>
      <c r="K384" s="213"/>
      <c r="L384" s="213"/>
      <c r="M384" s="213"/>
      <c r="N384" s="213"/>
      <c r="O384" s="213"/>
      <c r="P384" s="213"/>
      <c r="Q384" s="213"/>
      <c r="R384" s="210"/>
      <c r="S384" s="211"/>
      <c r="T384" s="212"/>
      <c r="U384" s="213"/>
      <c r="V384" s="214"/>
      <c r="W384" s="213"/>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c r="BI384" s="213"/>
      <c r="BJ384" s="213"/>
      <c r="BK384" s="213"/>
      <c r="BL384" s="213"/>
      <c r="BM384" s="213"/>
      <c r="BN384" s="213"/>
      <c r="BO384" s="213"/>
      <c r="BP384" s="213"/>
      <c r="BQ384" s="213"/>
      <c r="BR384" s="213"/>
      <c r="BS384" s="213"/>
      <c r="BT384" s="213"/>
    </row>
    <row r="385" spans="2:72" s="302" customFormat="1">
      <c r="B385" s="303"/>
      <c r="C385" s="213"/>
      <c r="D385" s="213"/>
      <c r="E385" s="208"/>
      <c r="F385" s="213"/>
      <c r="G385" s="213"/>
      <c r="H385" s="238"/>
      <c r="I385" s="213"/>
      <c r="J385" s="213"/>
      <c r="K385" s="213"/>
      <c r="L385" s="213"/>
      <c r="M385" s="213"/>
      <c r="N385" s="213"/>
      <c r="O385" s="213"/>
      <c r="P385" s="213"/>
      <c r="Q385" s="213"/>
      <c r="R385" s="210"/>
      <c r="S385" s="211"/>
      <c r="T385" s="212"/>
      <c r="U385" s="213"/>
      <c r="V385" s="214"/>
      <c r="W385" s="213"/>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c r="BI385" s="213"/>
      <c r="BJ385" s="213"/>
      <c r="BK385" s="213"/>
      <c r="BL385" s="213"/>
      <c r="BM385" s="213"/>
      <c r="BN385" s="213"/>
      <c r="BO385" s="213"/>
      <c r="BP385" s="213"/>
      <c r="BQ385" s="213"/>
      <c r="BR385" s="213"/>
      <c r="BS385" s="213"/>
      <c r="BT385" s="213"/>
    </row>
    <row r="386" spans="2:72" s="302" customFormat="1">
      <c r="B386" s="303"/>
      <c r="C386" s="213"/>
      <c r="D386" s="213"/>
      <c r="E386" s="208"/>
      <c r="F386" s="213"/>
      <c r="G386" s="213"/>
      <c r="H386" s="238"/>
      <c r="I386" s="213"/>
      <c r="J386" s="213"/>
      <c r="K386" s="213"/>
      <c r="L386" s="213"/>
      <c r="M386" s="213"/>
      <c r="N386" s="213"/>
      <c r="O386" s="213"/>
      <c r="P386" s="213"/>
      <c r="Q386" s="213"/>
      <c r="R386" s="210"/>
      <c r="S386" s="211"/>
      <c r="T386" s="212"/>
      <c r="U386" s="213"/>
      <c r="V386" s="214"/>
      <c r="W386" s="213"/>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c r="BI386" s="213"/>
      <c r="BJ386" s="213"/>
      <c r="BK386" s="213"/>
      <c r="BL386" s="213"/>
      <c r="BM386" s="213"/>
      <c r="BN386" s="213"/>
      <c r="BO386" s="213"/>
      <c r="BP386" s="213"/>
      <c r="BQ386" s="213"/>
      <c r="BR386" s="213"/>
      <c r="BS386" s="213"/>
      <c r="BT386" s="213"/>
    </row>
    <row r="387" spans="2:72" s="302" customFormat="1">
      <c r="B387" s="303"/>
      <c r="C387" s="213"/>
      <c r="D387" s="213"/>
      <c r="E387" s="208"/>
      <c r="F387" s="213"/>
      <c r="G387" s="213"/>
      <c r="H387" s="238"/>
      <c r="I387" s="213"/>
      <c r="J387" s="213"/>
      <c r="K387" s="213"/>
      <c r="L387" s="213"/>
      <c r="M387" s="213"/>
      <c r="N387" s="213"/>
      <c r="O387" s="213"/>
      <c r="P387" s="213"/>
      <c r="Q387" s="213"/>
      <c r="R387" s="210"/>
      <c r="S387" s="211"/>
      <c r="T387" s="212"/>
      <c r="U387" s="213"/>
      <c r="V387" s="214"/>
      <c r="W387" s="213"/>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c r="BI387" s="213"/>
      <c r="BJ387" s="213"/>
      <c r="BK387" s="213"/>
      <c r="BL387" s="213"/>
      <c r="BM387" s="213"/>
      <c r="BN387" s="213"/>
      <c r="BO387" s="213"/>
      <c r="BP387" s="213"/>
      <c r="BQ387" s="213"/>
      <c r="BR387" s="213"/>
      <c r="BS387" s="213"/>
      <c r="BT387" s="213"/>
    </row>
    <row r="388" spans="2:72" s="302" customFormat="1">
      <c r="B388" s="303"/>
      <c r="C388" s="213"/>
      <c r="D388" s="213"/>
      <c r="E388" s="208"/>
      <c r="F388" s="213"/>
      <c r="G388" s="213"/>
      <c r="H388" s="238"/>
      <c r="I388" s="213"/>
      <c r="J388" s="213"/>
      <c r="K388" s="213"/>
      <c r="L388" s="213"/>
      <c r="M388" s="213"/>
      <c r="N388" s="213"/>
      <c r="O388" s="213"/>
      <c r="P388" s="213"/>
      <c r="Q388" s="213"/>
      <c r="R388" s="210"/>
      <c r="S388" s="211"/>
      <c r="T388" s="212"/>
      <c r="U388" s="213"/>
      <c r="V388" s="214"/>
      <c r="W388" s="213"/>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c r="BI388" s="213"/>
      <c r="BJ388" s="213"/>
      <c r="BK388" s="213"/>
      <c r="BL388" s="213"/>
      <c r="BM388" s="213"/>
      <c r="BN388" s="213"/>
      <c r="BO388" s="213"/>
      <c r="BP388" s="213"/>
      <c r="BQ388" s="213"/>
      <c r="BR388" s="213"/>
      <c r="BS388" s="213"/>
      <c r="BT388" s="213"/>
    </row>
    <row r="389" spans="2:72" s="302" customFormat="1">
      <c r="B389" s="303"/>
      <c r="C389" s="213"/>
      <c r="D389" s="213"/>
      <c r="E389" s="208"/>
      <c r="F389" s="213"/>
      <c r="G389" s="213"/>
      <c r="H389" s="238"/>
      <c r="I389" s="213"/>
      <c r="J389" s="213"/>
      <c r="K389" s="213"/>
      <c r="L389" s="213"/>
      <c r="M389" s="213"/>
      <c r="N389" s="213"/>
      <c r="O389" s="213"/>
      <c r="P389" s="213"/>
      <c r="Q389" s="213"/>
      <c r="R389" s="210"/>
      <c r="S389" s="211"/>
      <c r="T389" s="212"/>
      <c r="U389" s="213"/>
      <c r="V389" s="214"/>
      <c r="W389" s="213"/>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c r="BI389" s="213"/>
      <c r="BJ389" s="213"/>
      <c r="BK389" s="213"/>
      <c r="BL389" s="213"/>
      <c r="BM389" s="213"/>
      <c r="BN389" s="213"/>
      <c r="BO389" s="213"/>
      <c r="BP389" s="213"/>
      <c r="BQ389" s="213"/>
      <c r="BR389" s="213"/>
      <c r="BS389" s="213"/>
      <c r="BT389" s="213"/>
    </row>
    <row r="390" spans="2:72" s="302" customFormat="1">
      <c r="B390" s="303"/>
      <c r="C390" s="213"/>
      <c r="D390" s="213"/>
      <c r="E390" s="208"/>
      <c r="F390" s="213"/>
      <c r="G390" s="213"/>
      <c r="H390" s="238"/>
      <c r="I390" s="213"/>
      <c r="J390" s="213"/>
      <c r="K390" s="213"/>
      <c r="L390" s="213"/>
      <c r="M390" s="213"/>
      <c r="N390" s="213"/>
      <c r="O390" s="213"/>
      <c r="P390" s="213"/>
      <c r="Q390" s="213"/>
      <c r="R390" s="210"/>
      <c r="S390" s="211"/>
      <c r="T390" s="212"/>
      <c r="U390" s="213"/>
      <c r="V390" s="214"/>
      <c r="W390" s="213"/>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c r="BI390" s="213"/>
      <c r="BJ390" s="213"/>
      <c r="BK390" s="213"/>
      <c r="BL390" s="213"/>
      <c r="BM390" s="213"/>
      <c r="BN390" s="213"/>
      <c r="BO390" s="213"/>
      <c r="BP390" s="213"/>
      <c r="BQ390" s="213"/>
      <c r="BR390" s="213"/>
      <c r="BS390" s="213"/>
      <c r="BT390" s="213"/>
    </row>
    <row r="391" spans="2:72" s="302" customFormat="1">
      <c r="B391" s="303"/>
      <c r="C391" s="213"/>
      <c r="D391" s="213"/>
      <c r="E391" s="208"/>
      <c r="F391" s="213"/>
      <c r="G391" s="213"/>
      <c r="H391" s="238"/>
      <c r="I391" s="213"/>
      <c r="J391" s="213"/>
      <c r="K391" s="213"/>
      <c r="L391" s="213"/>
      <c r="M391" s="213"/>
      <c r="N391" s="213"/>
      <c r="O391" s="213"/>
      <c r="P391" s="213"/>
      <c r="Q391" s="213"/>
      <c r="R391" s="210"/>
      <c r="S391" s="211"/>
      <c r="T391" s="212"/>
      <c r="U391" s="213"/>
      <c r="V391" s="214"/>
      <c r="W391" s="213"/>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3"/>
      <c r="BK391" s="213"/>
      <c r="BL391" s="213"/>
      <c r="BM391" s="213"/>
      <c r="BN391" s="213"/>
      <c r="BO391" s="213"/>
      <c r="BP391" s="213"/>
      <c r="BQ391" s="213"/>
      <c r="BR391" s="213"/>
      <c r="BS391" s="213"/>
      <c r="BT391" s="213"/>
    </row>
    <row r="392" spans="2:72" s="302" customFormat="1">
      <c r="B392" s="303"/>
      <c r="C392" s="213"/>
      <c r="D392" s="213"/>
      <c r="E392" s="208"/>
      <c r="F392" s="213"/>
      <c r="G392" s="213"/>
      <c r="H392" s="238"/>
      <c r="I392" s="213"/>
      <c r="J392" s="213"/>
      <c r="K392" s="213"/>
      <c r="L392" s="213"/>
      <c r="M392" s="213"/>
      <c r="N392" s="213"/>
      <c r="O392" s="213"/>
      <c r="P392" s="213"/>
      <c r="Q392" s="213"/>
      <c r="R392" s="210"/>
      <c r="S392" s="211"/>
      <c r="T392" s="212"/>
      <c r="U392" s="213"/>
      <c r="V392" s="214"/>
      <c r="W392" s="213"/>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c r="BI392" s="213"/>
      <c r="BJ392" s="213"/>
      <c r="BK392" s="213"/>
      <c r="BL392" s="213"/>
      <c r="BM392" s="213"/>
      <c r="BN392" s="213"/>
      <c r="BO392" s="213"/>
      <c r="BP392" s="213"/>
      <c r="BQ392" s="213"/>
      <c r="BR392" s="213"/>
      <c r="BS392" s="213"/>
      <c r="BT392" s="213"/>
    </row>
    <row r="393" spans="2:72" s="302" customFormat="1">
      <c r="B393" s="303"/>
      <c r="C393" s="213"/>
      <c r="D393" s="213"/>
      <c r="E393" s="208"/>
      <c r="F393" s="213"/>
      <c r="G393" s="213"/>
      <c r="H393" s="238"/>
      <c r="I393" s="213"/>
      <c r="J393" s="213"/>
      <c r="K393" s="213"/>
      <c r="L393" s="213"/>
      <c r="M393" s="213"/>
      <c r="N393" s="213"/>
      <c r="O393" s="213"/>
      <c r="P393" s="213"/>
      <c r="Q393" s="213"/>
      <c r="R393" s="210"/>
      <c r="S393" s="211"/>
      <c r="T393" s="212"/>
      <c r="U393" s="213"/>
      <c r="V393" s="214"/>
      <c r="W393" s="213"/>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c r="BI393" s="213"/>
      <c r="BJ393" s="213"/>
      <c r="BK393" s="213"/>
      <c r="BL393" s="213"/>
      <c r="BM393" s="213"/>
      <c r="BN393" s="213"/>
      <c r="BO393" s="213"/>
      <c r="BP393" s="213"/>
      <c r="BQ393" s="213"/>
      <c r="BR393" s="213"/>
      <c r="BS393" s="213"/>
      <c r="BT393" s="213"/>
    </row>
    <row r="394" spans="2:72" s="302" customFormat="1">
      <c r="B394" s="303"/>
      <c r="C394" s="213"/>
      <c r="D394" s="213"/>
      <c r="E394" s="208"/>
      <c r="F394" s="213"/>
      <c r="G394" s="213"/>
      <c r="H394" s="238"/>
      <c r="I394" s="213"/>
      <c r="J394" s="213"/>
      <c r="K394" s="213"/>
      <c r="L394" s="213"/>
      <c r="M394" s="213"/>
      <c r="N394" s="213"/>
      <c r="O394" s="213"/>
      <c r="P394" s="213"/>
      <c r="Q394" s="213"/>
      <c r="R394" s="210"/>
      <c r="S394" s="211"/>
      <c r="T394" s="212"/>
      <c r="U394" s="213"/>
      <c r="V394" s="214"/>
      <c r="W394" s="213"/>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c r="BI394" s="213"/>
      <c r="BJ394" s="213"/>
      <c r="BK394" s="213"/>
      <c r="BL394" s="213"/>
      <c r="BM394" s="213"/>
      <c r="BN394" s="213"/>
      <c r="BO394" s="213"/>
      <c r="BP394" s="213"/>
      <c r="BQ394" s="213"/>
      <c r="BR394" s="213"/>
      <c r="BS394" s="213"/>
      <c r="BT394" s="213"/>
    </row>
    <row r="395" spans="2:72" s="302" customFormat="1">
      <c r="B395" s="303"/>
      <c r="C395" s="213"/>
      <c r="D395" s="213"/>
      <c r="E395" s="208"/>
      <c r="F395" s="213"/>
      <c r="G395" s="213"/>
      <c r="H395" s="238"/>
      <c r="I395" s="213"/>
      <c r="J395" s="213"/>
      <c r="K395" s="213"/>
      <c r="L395" s="213"/>
      <c r="M395" s="213"/>
      <c r="N395" s="213"/>
      <c r="O395" s="213"/>
      <c r="P395" s="213"/>
      <c r="Q395" s="213"/>
      <c r="R395" s="210"/>
      <c r="S395" s="211"/>
      <c r="T395" s="212"/>
      <c r="U395" s="213"/>
      <c r="V395" s="214"/>
      <c r="W395" s="213"/>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c r="BI395" s="213"/>
      <c r="BJ395" s="213"/>
      <c r="BK395" s="213"/>
      <c r="BL395" s="213"/>
      <c r="BM395" s="213"/>
      <c r="BN395" s="213"/>
      <c r="BO395" s="213"/>
      <c r="BP395" s="213"/>
      <c r="BQ395" s="213"/>
      <c r="BR395" s="213"/>
      <c r="BS395" s="213"/>
      <c r="BT395" s="213"/>
    </row>
    <row r="396" spans="2:72" s="302" customFormat="1">
      <c r="B396" s="303"/>
      <c r="C396" s="213"/>
      <c r="D396" s="213"/>
      <c r="E396" s="208"/>
      <c r="F396" s="213"/>
      <c r="G396" s="213"/>
      <c r="H396" s="238"/>
      <c r="I396" s="213"/>
      <c r="J396" s="213"/>
      <c r="K396" s="213"/>
      <c r="L396" s="213"/>
      <c r="M396" s="213"/>
      <c r="N396" s="213"/>
      <c r="O396" s="213"/>
      <c r="P396" s="213"/>
      <c r="Q396" s="213"/>
      <c r="R396" s="210"/>
      <c r="S396" s="211"/>
      <c r="T396" s="212"/>
      <c r="U396" s="213"/>
      <c r="V396" s="214"/>
      <c r="W396" s="213"/>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c r="BI396" s="213"/>
      <c r="BJ396" s="213"/>
      <c r="BK396" s="213"/>
      <c r="BL396" s="213"/>
      <c r="BM396" s="213"/>
      <c r="BN396" s="213"/>
      <c r="BO396" s="213"/>
      <c r="BP396" s="213"/>
      <c r="BQ396" s="213"/>
      <c r="BR396" s="213"/>
      <c r="BS396" s="213"/>
      <c r="BT396" s="213"/>
    </row>
    <row r="397" spans="2:72" s="302" customFormat="1">
      <c r="B397" s="303"/>
      <c r="C397" s="213"/>
      <c r="D397" s="213"/>
      <c r="E397" s="208"/>
      <c r="F397" s="213"/>
      <c r="G397" s="213"/>
      <c r="H397" s="238"/>
      <c r="I397" s="213"/>
      <c r="J397" s="213"/>
      <c r="K397" s="213"/>
      <c r="L397" s="213"/>
      <c r="M397" s="213"/>
      <c r="N397" s="213"/>
      <c r="O397" s="213"/>
      <c r="P397" s="213"/>
      <c r="Q397" s="213"/>
      <c r="R397" s="210"/>
      <c r="S397" s="211"/>
      <c r="T397" s="212"/>
      <c r="U397" s="213"/>
      <c r="V397" s="214"/>
      <c r="W397" s="213"/>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c r="BI397" s="213"/>
      <c r="BJ397" s="213"/>
      <c r="BK397" s="213"/>
      <c r="BL397" s="213"/>
      <c r="BM397" s="213"/>
      <c r="BN397" s="213"/>
      <c r="BO397" s="213"/>
      <c r="BP397" s="213"/>
      <c r="BQ397" s="213"/>
      <c r="BR397" s="213"/>
      <c r="BS397" s="213"/>
      <c r="BT397" s="213"/>
    </row>
    <row r="398" spans="2:72" s="302" customFormat="1">
      <c r="B398" s="303"/>
      <c r="C398" s="213"/>
      <c r="D398" s="213"/>
      <c r="E398" s="208"/>
      <c r="F398" s="213"/>
      <c r="G398" s="213"/>
      <c r="H398" s="238"/>
      <c r="I398" s="213"/>
      <c r="J398" s="213"/>
      <c r="K398" s="213"/>
      <c r="L398" s="213"/>
      <c r="M398" s="213"/>
      <c r="N398" s="213"/>
      <c r="O398" s="213"/>
      <c r="P398" s="213"/>
      <c r="Q398" s="213"/>
      <c r="R398" s="210"/>
      <c r="S398" s="211"/>
      <c r="T398" s="212"/>
      <c r="U398" s="213"/>
      <c r="V398" s="214"/>
      <c r="W398" s="213"/>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c r="BI398" s="213"/>
      <c r="BJ398" s="213"/>
      <c r="BK398" s="213"/>
      <c r="BL398" s="213"/>
      <c r="BM398" s="213"/>
      <c r="BN398" s="213"/>
      <c r="BO398" s="213"/>
      <c r="BP398" s="213"/>
      <c r="BQ398" s="213"/>
      <c r="BR398" s="213"/>
      <c r="BS398" s="213"/>
      <c r="BT398" s="213"/>
    </row>
    <row r="399" spans="2:72" s="302" customFormat="1">
      <c r="B399" s="303"/>
      <c r="C399" s="213"/>
      <c r="D399" s="213"/>
      <c r="E399" s="208"/>
      <c r="F399" s="213"/>
      <c r="G399" s="213"/>
      <c r="H399" s="238"/>
      <c r="I399" s="213"/>
      <c r="J399" s="213"/>
      <c r="K399" s="213"/>
      <c r="L399" s="213"/>
      <c r="M399" s="213"/>
      <c r="N399" s="213"/>
      <c r="O399" s="213"/>
      <c r="P399" s="213"/>
      <c r="Q399" s="213"/>
      <c r="R399" s="210"/>
      <c r="S399" s="211"/>
      <c r="T399" s="212"/>
      <c r="U399" s="213"/>
      <c r="V399" s="214"/>
      <c r="W399" s="213"/>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c r="BI399" s="213"/>
      <c r="BJ399" s="213"/>
      <c r="BK399" s="213"/>
      <c r="BL399" s="213"/>
      <c r="BM399" s="213"/>
      <c r="BN399" s="213"/>
      <c r="BO399" s="213"/>
      <c r="BP399" s="213"/>
      <c r="BQ399" s="213"/>
      <c r="BR399" s="213"/>
      <c r="BS399" s="213"/>
      <c r="BT399" s="213"/>
    </row>
    <row r="400" spans="2:72" s="302" customFormat="1">
      <c r="B400" s="303"/>
      <c r="C400" s="213"/>
      <c r="D400" s="213"/>
      <c r="E400" s="208"/>
      <c r="F400" s="213"/>
      <c r="G400" s="213"/>
      <c r="H400" s="238"/>
      <c r="I400" s="213"/>
      <c r="J400" s="213"/>
      <c r="K400" s="213"/>
      <c r="L400" s="213"/>
      <c r="M400" s="213"/>
      <c r="N400" s="213"/>
      <c r="O400" s="213"/>
      <c r="P400" s="213"/>
      <c r="Q400" s="213"/>
      <c r="R400" s="210"/>
      <c r="S400" s="211"/>
      <c r="T400" s="212"/>
      <c r="U400" s="213"/>
      <c r="V400" s="214"/>
      <c r="W400" s="213"/>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c r="BI400" s="213"/>
      <c r="BJ400" s="213"/>
      <c r="BK400" s="213"/>
      <c r="BL400" s="213"/>
      <c r="BM400" s="213"/>
      <c r="BN400" s="213"/>
      <c r="BO400" s="213"/>
      <c r="BP400" s="213"/>
      <c r="BQ400" s="213"/>
      <c r="BR400" s="213"/>
      <c r="BS400" s="213"/>
      <c r="BT400" s="213"/>
    </row>
    <row r="401" spans="2:72" s="302" customFormat="1">
      <c r="B401" s="303"/>
      <c r="C401" s="213"/>
      <c r="D401" s="213"/>
      <c r="E401" s="208"/>
      <c r="F401" s="213"/>
      <c r="G401" s="213"/>
      <c r="H401" s="238"/>
      <c r="I401" s="213"/>
      <c r="J401" s="213"/>
      <c r="K401" s="213"/>
      <c r="L401" s="213"/>
      <c r="M401" s="213"/>
      <c r="N401" s="213"/>
      <c r="O401" s="213"/>
      <c r="P401" s="213"/>
      <c r="Q401" s="213"/>
      <c r="R401" s="210"/>
      <c r="S401" s="211"/>
      <c r="T401" s="212"/>
      <c r="U401" s="213"/>
      <c r="V401" s="214"/>
      <c r="W401" s="213"/>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c r="BI401" s="213"/>
      <c r="BJ401" s="213"/>
      <c r="BK401" s="213"/>
      <c r="BL401" s="213"/>
      <c r="BM401" s="213"/>
      <c r="BN401" s="213"/>
      <c r="BO401" s="213"/>
      <c r="BP401" s="213"/>
      <c r="BQ401" s="213"/>
      <c r="BR401" s="213"/>
      <c r="BS401" s="213"/>
      <c r="BT401" s="213"/>
    </row>
    <row r="402" spans="2:72" s="302" customFormat="1">
      <c r="B402" s="303"/>
      <c r="C402" s="213"/>
      <c r="D402" s="213"/>
      <c r="E402" s="208"/>
      <c r="F402" s="213"/>
      <c r="G402" s="213"/>
      <c r="H402" s="238"/>
      <c r="I402" s="213"/>
      <c r="J402" s="213"/>
      <c r="K402" s="213"/>
      <c r="L402" s="213"/>
      <c r="M402" s="213"/>
      <c r="N402" s="213"/>
      <c r="O402" s="213"/>
      <c r="P402" s="213"/>
      <c r="Q402" s="213"/>
      <c r="R402" s="210"/>
      <c r="S402" s="211"/>
      <c r="T402" s="212"/>
      <c r="U402" s="213"/>
      <c r="V402" s="214"/>
      <c r="W402" s="213"/>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c r="BI402" s="213"/>
      <c r="BJ402" s="213"/>
      <c r="BK402" s="213"/>
      <c r="BL402" s="213"/>
      <c r="BM402" s="213"/>
      <c r="BN402" s="213"/>
      <c r="BO402" s="213"/>
      <c r="BP402" s="213"/>
      <c r="BQ402" s="213"/>
      <c r="BR402" s="213"/>
      <c r="BS402" s="213"/>
      <c r="BT402" s="213"/>
    </row>
    <row r="403" spans="2:72" s="302" customFormat="1">
      <c r="B403" s="303"/>
      <c r="C403" s="213"/>
      <c r="D403" s="213"/>
      <c r="E403" s="208"/>
      <c r="F403" s="213"/>
      <c r="G403" s="213"/>
      <c r="H403" s="238"/>
      <c r="I403" s="213"/>
      <c r="J403" s="213"/>
      <c r="K403" s="213"/>
      <c r="L403" s="213"/>
      <c r="M403" s="213"/>
      <c r="N403" s="213"/>
      <c r="O403" s="213"/>
      <c r="P403" s="213"/>
      <c r="Q403" s="213"/>
      <c r="R403" s="210"/>
      <c r="S403" s="211"/>
      <c r="T403" s="212"/>
      <c r="U403" s="213"/>
      <c r="V403" s="214"/>
      <c r="W403" s="213"/>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c r="BI403" s="213"/>
      <c r="BJ403" s="213"/>
      <c r="BK403" s="213"/>
      <c r="BL403" s="213"/>
      <c r="BM403" s="213"/>
      <c r="BN403" s="213"/>
      <c r="BO403" s="213"/>
      <c r="BP403" s="213"/>
      <c r="BQ403" s="213"/>
      <c r="BR403" s="213"/>
      <c r="BS403" s="213"/>
      <c r="BT403" s="213"/>
    </row>
    <row r="404" spans="2:72" s="302" customFormat="1">
      <c r="B404" s="303"/>
      <c r="C404" s="213"/>
      <c r="D404" s="213"/>
      <c r="E404" s="208"/>
      <c r="F404" s="213"/>
      <c r="G404" s="213"/>
      <c r="H404" s="238"/>
      <c r="I404" s="213"/>
      <c r="J404" s="213"/>
      <c r="K404" s="213"/>
      <c r="L404" s="213"/>
      <c r="M404" s="213"/>
      <c r="N404" s="213"/>
      <c r="O404" s="213"/>
      <c r="P404" s="213"/>
      <c r="Q404" s="213"/>
      <c r="R404" s="210"/>
      <c r="S404" s="211"/>
      <c r="T404" s="212"/>
      <c r="U404" s="213"/>
      <c r="V404" s="214"/>
      <c r="W404" s="213"/>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c r="BI404" s="213"/>
      <c r="BJ404" s="213"/>
      <c r="BK404" s="213"/>
      <c r="BL404" s="213"/>
      <c r="BM404" s="213"/>
      <c r="BN404" s="213"/>
      <c r="BO404" s="213"/>
      <c r="BP404" s="213"/>
      <c r="BQ404" s="213"/>
      <c r="BR404" s="213"/>
      <c r="BS404" s="213"/>
      <c r="BT404" s="213"/>
    </row>
    <row r="405" spans="2:72" s="302" customFormat="1">
      <c r="B405" s="303"/>
      <c r="C405" s="213"/>
      <c r="D405" s="213"/>
      <c r="E405" s="208"/>
      <c r="F405" s="213"/>
      <c r="G405" s="213"/>
      <c r="H405" s="238"/>
      <c r="I405" s="213"/>
      <c r="J405" s="213"/>
      <c r="K405" s="213"/>
      <c r="L405" s="213"/>
      <c r="M405" s="213"/>
      <c r="N405" s="213"/>
      <c r="O405" s="213"/>
      <c r="P405" s="213"/>
      <c r="Q405" s="213"/>
      <c r="R405" s="210"/>
      <c r="S405" s="211"/>
      <c r="T405" s="212"/>
      <c r="U405" s="213"/>
      <c r="V405" s="214"/>
      <c r="W405" s="213"/>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c r="BI405" s="213"/>
      <c r="BJ405" s="213"/>
      <c r="BK405" s="213"/>
      <c r="BL405" s="213"/>
      <c r="BM405" s="213"/>
      <c r="BN405" s="213"/>
      <c r="BO405" s="213"/>
      <c r="BP405" s="213"/>
      <c r="BQ405" s="213"/>
      <c r="BR405" s="213"/>
      <c r="BS405" s="213"/>
      <c r="BT405" s="213"/>
    </row>
    <row r="406" spans="2:72" s="302" customFormat="1">
      <c r="B406" s="303"/>
      <c r="C406" s="213"/>
      <c r="D406" s="213"/>
      <c r="E406" s="208"/>
      <c r="F406" s="213"/>
      <c r="G406" s="213"/>
      <c r="H406" s="238"/>
      <c r="I406" s="213"/>
      <c r="J406" s="213"/>
      <c r="K406" s="213"/>
      <c r="L406" s="213"/>
      <c r="M406" s="213"/>
      <c r="N406" s="213"/>
      <c r="O406" s="213"/>
      <c r="P406" s="213"/>
      <c r="Q406" s="213"/>
      <c r="R406" s="210"/>
      <c r="S406" s="211"/>
      <c r="T406" s="212"/>
      <c r="U406" s="213"/>
      <c r="V406" s="214"/>
      <c r="W406" s="213"/>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c r="BI406" s="213"/>
      <c r="BJ406" s="213"/>
      <c r="BK406" s="213"/>
      <c r="BL406" s="213"/>
      <c r="BM406" s="213"/>
      <c r="BN406" s="213"/>
      <c r="BO406" s="213"/>
      <c r="BP406" s="213"/>
      <c r="BQ406" s="213"/>
      <c r="BR406" s="213"/>
      <c r="BS406" s="213"/>
      <c r="BT406" s="213"/>
    </row>
    <row r="407" spans="2:72" s="302" customFormat="1">
      <c r="B407" s="303"/>
      <c r="C407" s="213"/>
      <c r="D407" s="213"/>
      <c r="E407" s="208"/>
      <c r="F407" s="213"/>
      <c r="G407" s="213"/>
      <c r="H407" s="238"/>
      <c r="I407" s="213"/>
      <c r="J407" s="213"/>
      <c r="K407" s="213"/>
      <c r="L407" s="213"/>
      <c r="M407" s="213"/>
      <c r="N407" s="213"/>
      <c r="O407" s="213"/>
      <c r="P407" s="213"/>
      <c r="Q407" s="213"/>
      <c r="R407" s="210"/>
      <c r="S407" s="211"/>
      <c r="T407" s="212"/>
      <c r="U407" s="213"/>
      <c r="V407" s="214"/>
      <c r="W407" s="213"/>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c r="BI407" s="213"/>
      <c r="BJ407" s="213"/>
      <c r="BK407" s="213"/>
      <c r="BL407" s="213"/>
      <c r="BM407" s="213"/>
      <c r="BN407" s="213"/>
      <c r="BO407" s="213"/>
      <c r="BP407" s="213"/>
      <c r="BQ407" s="213"/>
      <c r="BR407" s="213"/>
      <c r="BS407" s="213"/>
      <c r="BT407" s="213"/>
    </row>
    <row r="408" spans="2:72" s="302" customFormat="1">
      <c r="B408" s="303"/>
      <c r="C408" s="213"/>
      <c r="D408" s="213"/>
      <c r="E408" s="208"/>
      <c r="F408" s="213"/>
      <c r="G408" s="213"/>
      <c r="H408" s="238"/>
      <c r="I408" s="213"/>
      <c r="J408" s="213"/>
      <c r="K408" s="213"/>
      <c r="L408" s="213"/>
      <c r="M408" s="213"/>
      <c r="N408" s="213"/>
      <c r="O408" s="213"/>
      <c r="P408" s="213"/>
      <c r="Q408" s="213"/>
      <c r="R408" s="210"/>
      <c r="S408" s="211"/>
      <c r="T408" s="212"/>
      <c r="U408" s="213"/>
      <c r="V408" s="214"/>
      <c r="W408" s="213"/>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c r="BI408" s="213"/>
      <c r="BJ408" s="213"/>
      <c r="BK408" s="213"/>
      <c r="BL408" s="213"/>
      <c r="BM408" s="213"/>
      <c r="BN408" s="213"/>
      <c r="BO408" s="213"/>
      <c r="BP408" s="213"/>
      <c r="BQ408" s="213"/>
      <c r="BR408" s="213"/>
      <c r="BS408" s="213"/>
      <c r="BT408" s="213"/>
    </row>
    <row r="409" spans="2:72" s="302" customFormat="1">
      <c r="B409" s="303"/>
      <c r="C409" s="213"/>
      <c r="D409" s="213"/>
      <c r="E409" s="208"/>
      <c r="F409" s="213"/>
      <c r="G409" s="213"/>
      <c r="H409" s="238"/>
      <c r="I409" s="213"/>
      <c r="J409" s="213"/>
      <c r="K409" s="213"/>
      <c r="L409" s="213"/>
      <c r="M409" s="213"/>
      <c r="N409" s="213"/>
      <c r="O409" s="213"/>
      <c r="P409" s="213"/>
      <c r="Q409" s="213"/>
      <c r="R409" s="210"/>
      <c r="S409" s="211"/>
      <c r="T409" s="212"/>
      <c r="U409" s="213"/>
      <c r="V409" s="214"/>
      <c r="W409" s="213"/>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c r="BI409" s="213"/>
      <c r="BJ409" s="213"/>
      <c r="BK409" s="213"/>
      <c r="BL409" s="213"/>
      <c r="BM409" s="213"/>
      <c r="BN409" s="213"/>
      <c r="BO409" s="213"/>
      <c r="BP409" s="213"/>
      <c r="BQ409" s="213"/>
      <c r="BR409" s="213"/>
      <c r="BS409" s="213"/>
      <c r="BT409" s="213"/>
    </row>
    <row r="410" spans="2:72" s="302" customFormat="1">
      <c r="B410" s="303"/>
      <c r="C410" s="213"/>
      <c r="D410" s="213"/>
      <c r="E410" s="208"/>
      <c r="F410" s="213"/>
      <c r="G410" s="213"/>
      <c r="H410" s="238"/>
      <c r="I410" s="213"/>
      <c r="J410" s="213"/>
      <c r="K410" s="213"/>
      <c r="L410" s="213"/>
      <c r="M410" s="213"/>
      <c r="N410" s="213"/>
      <c r="O410" s="213"/>
      <c r="P410" s="213"/>
      <c r="Q410" s="213"/>
      <c r="R410" s="210"/>
      <c r="S410" s="211"/>
      <c r="T410" s="212"/>
      <c r="U410" s="213"/>
      <c r="V410" s="214"/>
      <c r="W410" s="213"/>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c r="BI410" s="213"/>
      <c r="BJ410" s="213"/>
      <c r="BK410" s="213"/>
      <c r="BL410" s="213"/>
      <c r="BM410" s="213"/>
      <c r="BN410" s="213"/>
      <c r="BO410" s="213"/>
      <c r="BP410" s="213"/>
      <c r="BQ410" s="213"/>
      <c r="BR410" s="213"/>
      <c r="BS410" s="213"/>
      <c r="BT410" s="213"/>
    </row>
    <row r="411" spans="2:72" s="302" customFormat="1">
      <c r="B411" s="303"/>
      <c r="C411" s="213"/>
      <c r="D411" s="213"/>
      <c r="E411" s="208"/>
      <c r="F411" s="213"/>
      <c r="G411" s="213"/>
      <c r="H411" s="238"/>
      <c r="I411" s="213"/>
      <c r="J411" s="213"/>
      <c r="K411" s="213"/>
      <c r="L411" s="213"/>
      <c r="M411" s="213"/>
      <c r="N411" s="213"/>
      <c r="O411" s="213"/>
      <c r="P411" s="213"/>
      <c r="Q411" s="213"/>
      <c r="R411" s="210"/>
      <c r="S411" s="211"/>
      <c r="T411" s="212"/>
      <c r="U411" s="213"/>
      <c r="V411" s="214"/>
      <c r="W411" s="213"/>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c r="BI411" s="213"/>
      <c r="BJ411" s="213"/>
      <c r="BK411" s="213"/>
      <c r="BL411" s="213"/>
      <c r="BM411" s="213"/>
      <c r="BN411" s="213"/>
      <c r="BO411" s="213"/>
      <c r="BP411" s="213"/>
      <c r="BQ411" s="213"/>
      <c r="BR411" s="213"/>
      <c r="BS411" s="213"/>
      <c r="BT411" s="213"/>
    </row>
    <row r="412" spans="2:72" s="302" customFormat="1">
      <c r="B412" s="303"/>
      <c r="C412" s="213"/>
      <c r="D412" s="213"/>
      <c r="E412" s="208"/>
      <c r="F412" s="213"/>
      <c r="G412" s="213"/>
      <c r="H412" s="238"/>
      <c r="I412" s="213"/>
      <c r="J412" s="213"/>
      <c r="K412" s="213"/>
      <c r="L412" s="213"/>
      <c r="M412" s="213"/>
      <c r="N412" s="213"/>
      <c r="O412" s="213"/>
      <c r="P412" s="213"/>
      <c r="Q412" s="213"/>
      <c r="R412" s="210"/>
      <c r="S412" s="211"/>
      <c r="T412" s="212"/>
      <c r="U412" s="213"/>
      <c r="V412" s="214"/>
      <c r="W412" s="213"/>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c r="BI412" s="213"/>
      <c r="BJ412" s="213"/>
      <c r="BK412" s="213"/>
      <c r="BL412" s="213"/>
      <c r="BM412" s="213"/>
      <c r="BN412" s="213"/>
      <c r="BO412" s="213"/>
      <c r="BP412" s="213"/>
      <c r="BQ412" s="213"/>
      <c r="BR412" s="213"/>
      <c r="BS412" s="213"/>
      <c r="BT412" s="213"/>
    </row>
    <row r="413" spans="2:72" s="302" customFormat="1">
      <c r="B413" s="303"/>
      <c r="C413" s="213"/>
      <c r="D413" s="213"/>
      <c r="E413" s="208"/>
      <c r="F413" s="213"/>
      <c r="G413" s="213"/>
      <c r="H413" s="238"/>
      <c r="I413" s="213"/>
      <c r="J413" s="213"/>
      <c r="K413" s="213"/>
      <c r="L413" s="213"/>
      <c r="M413" s="213"/>
      <c r="N413" s="213"/>
      <c r="O413" s="213"/>
      <c r="P413" s="213"/>
      <c r="Q413" s="213"/>
      <c r="R413" s="210"/>
      <c r="S413" s="211"/>
      <c r="T413" s="212"/>
      <c r="U413" s="213"/>
      <c r="V413" s="214"/>
      <c r="W413" s="213"/>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c r="BI413" s="213"/>
      <c r="BJ413" s="213"/>
      <c r="BK413" s="213"/>
      <c r="BL413" s="213"/>
      <c r="BM413" s="213"/>
      <c r="BN413" s="213"/>
      <c r="BO413" s="213"/>
      <c r="BP413" s="213"/>
      <c r="BQ413" s="213"/>
      <c r="BR413" s="213"/>
      <c r="BS413" s="213"/>
      <c r="BT413" s="213"/>
    </row>
    <row r="414" spans="2:72" s="302" customFormat="1">
      <c r="B414" s="303"/>
      <c r="C414" s="213"/>
      <c r="D414" s="213"/>
      <c r="E414" s="208"/>
      <c r="F414" s="213"/>
      <c r="G414" s="213"/>
      <c r="H414" s="238"/>
      <c r="I414" s="213"/>
      <c r="J414" s="213"/>
      <c r="K414" s="213"/>
      <c r="L414" s="213"/>
      <c r="M414" s="213"/>
      <c r="N414" s="213"/>
      <c r="O414" s="213"/>
      <c r="P414" s="213"/>
      <c r="Q414" s="213"/>
      <c r="R414" s="210"/>
      <c r="S414" s="211"/>
      <c r="T414" s="212"/>
      <c r="U414" s="213"/>
      <c r="V414" s="214"/>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c r="BI414" s="213"/>
      <c r="BJ414" s="213"/>
      <c r="BK414" s="213"/>
      <c r="BL414" s="213"/>
      <c r="BM414" s="213"/>
      <c r="BN414" s="213"/>
      <c r="BO414" s="213"/>
      <c r="BP414" s="213"/>
      <c r="BQ414" s="213"/>
      <c r="BR414" s="213"/>
      <c r="BS414" s="213"/>
      <c r="BT414" s="213"/>
    </row>
    <row r="415" spans="2:72" s="302" customFormat="1">
      <c r="B415" s="303"/>
      <c r="C415" s="213"/>
      <c r="D415" s="213"/>
      <c r="E415" s="208"/>
      <c r="F415" s="213"/>
      <c r="G415" s="213"/>
      <c r="H415" s="238"/>
      <c r="I415" s="213"/>
      <c r="J415" s="213"/>
      <c r="K415" s="213"/>
      <c r="L415" s="213"/>
      <c r="M415" s="213"/>
      <c r="N415" s="213"/>
      <c r="O415" s="213"/>
      <c r="P415" s="213"/>
      <c r="Q415" s="213"/>
      <c r="R415" s="210"/>
      <c r="S415" s="211"/>
      <c r="T415" s="212"/>
      <c r="U415" s="213"/>
      <c r="V415" s="214"/>
      <c r="W415" s="213"/>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c r="BI415" s="213"/>
      <c r="BJ415" s="213"/>
      <c r="BK415" s="213"/>
      <c r="BL415" s="213"/>
      <c r="BM415" s="213"/>
      <c r="BN415" s="213"/>
      <c r="BO415" s="213"/>
      <c r="BP415" s="213"/>
      <c r="BQ415" s="213"/>
      <c r="BR415" s="213"/>
      <c r="BS415" s="213"/>
      <c r="BT415" s="213"/>
    </row>
    <row r="416" spans="2:72" s="302" customFormat="1">
      <c r="B416" s="303"/>
      <c r="C416" s="213"/>
      <c r="D416" s="213"/>
      <c r="E416" s="208"/>
      <c r="F416" s="213"/>
      <c r="G416" s="213"/>
      <c r="H416" s="238"/>
      <c r="I416" s="213"/>
      <c r="J416" s="213"/>
      <c r="K416" s="213"/>
      <c r="L416" s="213"/>
      <c r="M416" s="213"/>
      <c r="N416" s="213"/>
      <c r="O416" s="213"/>
      <c r="P416" s="213"/>
      <c r="Q416" s="213"/>
      <c r="R416" s="210"/>
      <c r="S416" s="211"/>
      <c r="T416" s="212"/>
      <c r="U416" s="213"/>
      <c r="V416" s="214"/>
      <c r="W416" s="213"/>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c r="BI416" s="213"/>
      <c r="BJ416" s="213"/>
      <c r="BK416" s="213"/>
      <c r="BL416" s="213"/>
      <c r="BM416" s="213"/>
      <c r="BN416" s="213"/>
      <c r="BO416" s="213"/>
      <c r="BP416" s="213"/>
      <c r="BQ416" s="213"/>
      <c r="BR416" s="213"/>
      <c r="BS416" s="213"/>
      <c r="BT416" s="213"/>
    </row>
    <row r="417" spans="2:72" s="302" customFormat="1">
      <c r="B417" s="303"/>
      <c r="C417" s="213"/>
      <c r="D417" s="213"/>
      <c r="E417" s="208"/>
      <c r="F417" s="213"/>
      <c r="G417" s="213"/>
      <c r="H417" s="238"/>
      <c r="I417" s="213"/>
      <c r="J417" s="213"/>
      <c r="K417" s="213"/>
      <c r="L417" s="213"/>
      <c r="M417" s="213"/>
      <c r="N417" s="213"/>
      <c r="O417" s="213"/>
      <c r="P417" s="213"/>
      <c r="Q417" s="213"/>
      <c r="R417" s="210"/>
      <c r="S417" s="211"/>
      <c r="T417" s="212"/>
      <c r="U417" s="213"/>
      <c r="V417" s="214"/>
      <c r="W417" s="213"/>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c r="BI417" s="213"/>
      <c r="BJ417" s="213"/>
      <c r="BK417" s="213"/>
      <c r="BL417" s="213"/>
      <c r="BM417" s="213"/>
      <c r="BN417" s="213"/>
      <c r="BO417" s="213"/>
      <c r="BP417" s="213"/>
      <c r="BQ417" s="213"/>
      <c r="BR417" s="213"/>
      <c r="BS417" s="213"/>
      <c r="BT417" s="213"/>
    </row>
    <row r="418" spans="2:72" s="302" customFormat="1">
      <c r="B418" s="303"/>
      <c r="C418" s="213"/>
      <c r="D418" s="213"/>
      <c r="E418" s="208"/>
      <c r="F418" s="213"/>
      <c r="G418" s="213"/>
      <c r="H418" s="238"/>
      <c r="I418" s="213"/>
      <c r="J418" s="213"/>
      <c r="K418" s="213"/>
      <c r="L418" s="213"/>
      <c r="M418" s="213"/>
      <c r="N418" s="213"/>
      <c r="O418" s="213"/>
      <c r="P418" s="213"/>
      <c r="Q418" s="213"/>
      <c r="R418" s="210"/>
      <c r="S418" s="211"/>
      <c r="T418" s="212"/>
      <c r="U418" s="213"/>
      <c r="V418" s="214"/>
      <c r="W418" s="213"/>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c r="BI418" s="213"/>
      <c r="BJ418" s="213"/>
      <c r="BK418" s="213"/>
      <c r="BL418" s="213"/>
      <c r="BM418" s="213"/>
      <c r="BN418" s="213"/>
      <c r="BO418" s="213"/>
      <c r="BP418" s="213"/>
      <c r="BQ418" s="213"/>
      <c r="BR418" s="213"/>
      <c r="BS418" s="213"/>
      <c r="BT418" s="213"/>
    </row>
    <row r="419" spans="2:72" s="302" customFormat="1">
      <c r="B419" s="303"/>
      <c r="C419" s="213"/>
      <c r="D419" s="213"/>
      <c r="E419" s="208"/>
      <c r="F419" s="213"/>
      <c r="G419" s="213"/>
      <c r="H419" s="238"/>
      <c r="I419" s="213"/>
      <c r="J419" s="213"/>
      <c r="K419" s="213"/>
      <c r="L419" s="213"/>
      <c r="M419" s="213"/>
      <c r="N419" s="213"/>
      <c r="O419" s="213"/>
      <c r="P419" s="213"/>
      <c r="Q419" s="213"/>
      <c r="R419" s="210"/>
      <c r="S419" s="211"/>
      <c r="T419" s="212"/>
      <c r="U419" s="213"/>
      <c r="V419" s="214"/>
      <c r="W419" s="213"/>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c r="BI419" s="213"/>
      <c r="BJ419" s="213"/>
      <c r="BK419" s="213"/>
      <c r="BL419" s="213"/>
      <c r="BM419" s="213"/>
      <c r="BN419" s="213"/>
      <c r="BO419" s="213"/>
      <c r="BP419" s="213"/>
      <c r="BQ419" s="213"/>
      <c r="BR419" s="213"/>
      <c r="BS419" s="213"/>
      <c r="BT419" s="213"/>
    </row>
    <row r="420" spans="2:72" s="302" customFormat="1">
      <c r="B420" s="303"/>
      <c r="C420" s="213"/>
      <c r="D420" s="213"/>
      <c r="E420" s="208"/>
      <c r="F420" s="213"/>
      <c r="G420" s="213"/>
      <c r="H420" s="238"/>
      <c r="I420" s="213"/>
      <c r="J420" s="213"/>
      <c r="K420" s="213"/>
      <c r="L420" s="213"/>
      <c r="M420" s="213"/>
      <c r="N420" s="213"/>
      <c r="O420" s="213"/>
      <c r="P420" s="213"/>
      <c r="Q420" s="213"/>
      <c r="R420" s="210"/>
      <c r="S420" s="211"/>
      <c r="T420" s="212"/>
      <c r="U420" s="213"/>
      <c r="V420" s="214"/>
      <c r="W420" s="213"/>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c r="BI420" s="213"/>
      <c r="BJ420" s="213"/>
      <c r="BK420" s="213"/>
      <c r="BL420" s="213"/>
      <c r="BM420" s="213"/>
      <c r="BN420" s="213"/>
      <c r="BO420" s="213"/>
      <c r="BP420" s="213"/>
      <c r="BQ420" s="213"/>
      <c r="BR420" s="213"/>
      <c r="BS420" s="213"/>
      <c r="BT420" s="213"/>
    </row>
    <row r="421" spans="2:72" s="302" customFormat="1">
      <c r="B421" s="303"/>
      <c r="C421" s="213"/>
      <c r="D421" s="213"/>
      <c r="E421" s="208"/>
      <c r="F421" s="213"/>
      <c r="G421" s="213"/>
      <c r="H421" s="238"/>
      <c r="I421" s="213"/>
      <c r="J421" s="213"/>
      <c r="K421" s="213"/>
      <c r="L421" s="213"/>
      <c r="M421" s="213"/>
      <c r="N421" s="213"/>
      <c r="O421" s="213"/>
      <c r="P421" s="213"/>
      <c r="Q421" s="213"/>
      <c r="R421" s="210"/>
      <c r="S421" s="211"/>
      <c r="T421" s="212"/>
      <c r="U421" s="213"/>
      <c r="V421" s="214"/>
      <c r="W421" s="213"/>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c r="BI421" s="213"/>
      <c r="BJ421" s="213"/>
      <c r="BK421" s="213"/>
      <c r="BL421" s="213"/>
      <c r="BM421" s="213"/>
      <c r="BN421" s="213"/>
      <c r="BO421" s="213"/>
      <c r="BP421" s="213"/>
      <c r="BQ421" s="213"/>
      <c r="BR421" s="213"/>
      <c r="BS421" s="213"/>
      <c r="BT421" s="213"/>
    </row>
    <row r="422" spans="2:72" s="302" customFormat="1">
      <c r="B422" s="303"/>
      <c r="C422" s="213"/>
      <c r="D422" s="213"/>
      <c r="E422" s="208"/>
      <c r="F422" s="213"/>
      <c r="G422" s="213"/>
      <c r="H422" s="238"/>
      <c r="I422" s="213"/>
      <c r="J422" s="213"/>
      <c r="K422" s="213"/>
      <c r="L422" s="213"/>
      <c r="M422" s="213"/>
      <c r="N422" s="213"/>
      <c r="O422" s="213"/>
      <c r="P422" s="213"/>
      <c r="Q422" s="213"/>
      <c r="R422" s="210"/>
      <c r="S422" s="211"/>
      <c r="T422" s="212"/>
      <c r="U422" s="213"/>
      <c r="V422" s="214"/>
      <c r="W422" s="213"/>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c r="BI422" s="213"/>
      <c r="BJ422" s="213"/>
      <c r="BK422" s="213"/>
      <c r="BL422" s="213"/>
      <c r="BM422" s="213"/>
      <c r="BN422" s="213"/>
      <c r="BO422" s="213"/>
      <c r="BP422" s="213"/>
      <c r="BQ422" s="213"/>
      <c r="BR422" s="213"/>
      <c r="BS422" s="213"/>
      <c r="BT422" s="213"/>
    </row>
    <row r="423" spans="2:72" s="302" customFormat="1">
      <c r="B423" s="303"/>
      <c r="C423" s="213"/>
      <c r="D423" s="213"/>
      <c r="E423" s="208"/>
      <c r="F423" s="213"/>
      <c r="G423" s="213"/>
      <c r="H423" s="238"/>
      <c r="I423" s="213"/>
      <c r="J423" s="213"/>
      <c r="K423" s="213"/>
      <c r="L423" s="213"/>
      <c r="M423" s="213"/>
      <c r="N423" s="213"/>
      <c r="O423" s="213"/>
      <c r="P423" s="213"/>
      <c r="Q423" s="213"/>
      <c r="R423" s="210"/>
      <c r="S423" s="211"/>
      <c r="T423" s="212"/>
      <c r="U423" s="213"/>
      <c r="V423" s="214"/>
      <c r="W423" s="213"/>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c r="BI423" s="213"/>
      <c r="BJ423" s="213"/>
      <c r="BK423" s="213"/>
      <c r="BL423" s="213"/>
      <c r="BM423" s="213"/>
      <c r="BN423" s="213"/>
      <c r="BO423" s="213"/>
      <c r="BP423" s="213"/>
      <c r="BQ423" s="213"/>
      <c r="BR423" s="213"/>
      <c r="BS423" s="213"/>
      <c r="BT423" s="213"/>
    </row>
    <row r="424" spans="2:72" s="302" customFormat="1">
      <c r="B424" s="303"/>
      <c r="C424" s="213"/>
      <c r="D424" s="213"/>
      <c r="E424" s="208"/>
      <c r="F424" s="213"/>
      <c r="G424" s="213"/>
      <c r="H424" s="238"/>
      <c r="I424" s="213"/>
      <c r="J424" s="213"/>
      <c r="K424" s="213"/>
      <c r="L424" s="213"/>
      <c r="M424" s="213"/>
      <c r="N424" s="213"/>
      <c r="O424" s="213"/>
      <c r="P424" s="213"/>
      <c r="Q424" s="213"/>
      <c r="R424" s="210"/>
      <c r="S424" s="211"/>
      <c r="T424" s="212"/>
      <c r="U424" s="213"/>
      <c r="V424" s="214"/>
      <c r="W424" s="213"/>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c r="BI424" s="213"/>
      <c r="BJ424" s="213"/>
      <c r="BK424" s="213"/>
      <c r="BL424" s="213"/>
      <c r="BM424" s="213"/>
      <c r="BN424" s="213"/>
      <c r="BO424" s="213"/>
      <c r="BP424" s="213"/>
      <c r="BQ424" s="213"/>
      <c r="BR424" s="213"/>
      <c r="BS424" s="213"/>
      <c r="BT424" s="213"/>
    </row>
    <row r="425" spans="2:72" s="302" customFormat="1">
      <c r="B425" s="303"/>
      <c r="C425" s="213"/>
      <c r="D425" s="213"/>
      <c r="E425" s="208"/>
      <c r="F425" s="213"/>
      <c r="G425" s="213"/>
      <c r="H425" s="238"/>
      <c r="I425" s="213"/>
      <c r="J425" s="213"/>
      <c r="K425" s="213"/>
      <c r="L425" s="213"/>
      <c r="M425" s="213"/>
      <c r="N425" s="213"/>
      <c r="O425" s="213"/>
      <c r="P425" s="213"/>
      <c r="Q425" s="213"/>
      <c r="R425" s="210"/>
      <c r="S425" s="211"/>
      <c r="T425" s="212"/>
      <c r="U425" s="213"/>
      <c r="V425" s="214"/>
      <c r="W425" s="213"/>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c r="BI425" s="213"/>
      <c r="BJ425" s="213"/>
      <c r="BK425" s="213"/>
      <c r="BL425" s="213"/>
      <c r="BM425" s="213"/>
      <c r="BN425" s="213"/>
      <c r="BO425" s="213"/>
      <c r="BP425" s="213"/>
      <c r="BQ425" s="213"/>
      <c r="BR425" s="213"/>
      <c r="BS425" s="213"/>
      <c r="BT425" s="213"/>
    </row>
    <row r="426" spans="2:72" s="302" customFormat="1">
      <c r="B426" s="303"/>
      <c r="C426" s="213"/>
      <c r="D426" s="213"/>
      <c r="E426" s="208"/>
      <c r="F426" s="213"/>
      <c r="G426" s="213"/>
      <c r="H426" s="238"/>
      <c r="I426" s="213"/>
      <c r="J426" s="213"/>
      <c r="K426" s="213"/>
      <c r="L426" s="213"/>
      <c r="M426" s="213"/>
      <c r="N426" s="213"/>
      <c r="O426" s="213"/>
      <c r="P426" s="213"/>
      <c r="Q426" s="213"/>
      <c r="R426" s="210"/>
      <c r="S426" s="211"/>
      <c r="T426" s="212"/>
      <c r="U426" s="213"/>
      <c r="V426" s="214"/>
      <c r="W426" s="213"/>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c r="BI426" s="213"/>
      <c r="BJ426" s="213"/>
      <c r="BK426" s="213"/>
      <c r="BL426" s="213"/>
      <c r="BM426" s="213"/>
      <c r="BN426" s="213"/>
      <c r="BO426" s="213"/>
      <c r="BP426" s="213"/>
      <c r="BQ426" s="213"/>
      <c r="BR426" s="213"/>
      <c r="BS426" s="213"/>
      <c r="BT426" s="213"/>
    </row>
    <row r="427" spans="2:72" s="302" customFormat="1">
      <c r="B427" s="303"/>
      <c r="C427" s="213"/>
      <c r="D427" s="213"/>
      <c r="E427" s="208"/>
      <c r="F427" s="213"/>
      <c r="G427" s="213"/>
      <c r="H427" s="238"/>
      <c r="I427" s="213"/>
      <c r="J427" s="213"/>
      <c r="K427" s="213"/>
      <c r="L427" s="213"/>
      <c r="M427" s="213"/>
      <c r="N427" s="213"/>
      <c r="O427" s="213"/>
      <c r="P427" s="213"/>
      <c r="Q427" s="213"/>
      <c r="R427" s="210"/>
      <c r="S427" s="211"/>
      <c r="T427" s="212"/>
      <c r="U427" s="213"/>
      <c r="V427" s="214"/>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c r="BI427" s="213"/>
      <c r="BJ427" s="213"/>
      <c r="BK427" s="213"/>
      <c r="BL427" s="213"/>
      <c r="BM427" s="213"/>
      <c r="BN427" s="213"/>
      <c r="BO427" s="213"/>
      <c r="BP427" s="213"/>
      <c r="BQ427" s="213"/>
      <c r="BR427" s="213"/>
      <c r="BS427" s="213"/>
      <c r="BT427" s="213"/>
    </row>
    <row r="428" spans="2:72" s="302" customFormat="1">
      <c r="B428" s="303"/>
      <c r="C428" s="213"/>
      <c r="D428" s="213"/>
      <c r="E428" s="208"/>
      <c r="F428" s="213"/>
      <c r="G428" s="213"/>
      <c r="H428" s="238"/>
      <c r="I428" s="213"/>
      <c r="J428" s="213"/>
      <c r="K428" s="213"/>
      <c r="L428" s="213"/>
      <c r="M428" s="213"/>
      <c r="N428" s="213"/>
      <c r="O428" s="213"/>
      <c r="P428" s="213"/>
      <c r="Q428" s="213"/>
      <c r="R428" s="210"/>
      <c r="S428" s="211"/>
      <c r="T428" s="212"/>
      <c r="U428" s="213"/>
      <c r="V428" s="214"/>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c r="BI428" s="213"/>
      <c r="BJ428" s="213"/>
      <c r="BK428" s="213"/>
      <c r="BL428" s="213"/>
      <c r="BM428" s="213"/>
      <c r="BN428" s="213"/>
      <c r="BO428" s="213"/>
      <c r="BP428" s="213"/>
      <c r="BQ428" s="213"/>
      <c r="BR428" s="213"/>
      <c r="BS428" s="213"/>
      <c r="BT428" s="213"/>
    </row>
    <row r="429" spans="2:72" s="302" customFormat="1">
      <c r="B429" s="303"/>
      <c r="C429" s="213"/>
      <c r="D429" s="213"/>
      <c r="E429" s="208"/>
      <c r="F429" s="213"/>
      <c r="G429" s="213"/>
      <c r="H429" s="238"/>
      <c r="I429" s="213"/>
      <c r="J429" s="213"/>
      <c r="K429" s="213"/>
      <c r="L429" s="213"/>
      <c r="M429" s="213"/>
      <c r="N429" s="213"/>
      <c r="O429" s="213"/>
      <c r="P429" s="213"/>
      <c r="Q429" s="213"/>
      <c r="R429" s="210"/>
      <c r="S429" s="211"/>
      <c r="T429" s="212"/>
      <c r="U429" s="213"/>
      <c r="V429" s="214"/>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c r="BI429" s="213"/>
      <c r="BJ429" s="213"/>
      <c r="BK429" s="213"/>
      <c r="BL429" s="213"/>
      <c r="BM429" s="213"/>
      <c r="BN429" s="213"/>
      <c r="BO429" s="213"/>
      <c r="BP429" s="213"/>
      <c r="BQ429" s="213"/>
      <c r="BR429" s="213"/>
      <c r="BS429" s="213"/>
      <c r="BT429" s="213"/>
    </row>
    <row r="430" spans="2:72" s="302" customFormat="1">
      <c r="B430" s="303"/>
      <c r="C430" s="213"/>
      <c r="D430" s="213"/>
      <c r="E430" s="208"/>
      <c r="F430" s="213"/>
      <c r="G430" s="213"/>
      <c r="H430" s="238"/>
      <c r="I430" s="213"/>
      <c r="J430" s="213"/>
      <c r="K430" s="213"/>
      <c r="L430" s="213"/>
      <c r="M430" s="213"/>
      <c r="N430" s="213"/>
      <c r="O430" s="213"/>
      <c r="P430" s="213"/>
      <c r="Q430" s="213"/>
      <c r="R430" s="210"/>
      <c r="S430" s="211"/>
      <c r="T430" s="212"/>
      <c r="U430" s="213"/>
      <c r="V430" s="214"/>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c r="BI430" s="213"/>
      <c r="BJ430" s="213"/>
      <c r="BK430" s="213"/>
      <c r="BL430" s="213"/>
      <c r="BM430" s="213"/>
      <c r="BN430" s="213"/>
      <c r="BO430" s="213"/>
      <c r="BP430" s="213"/>
      <c r="BQ430" s="213"/>
      <c r="BR430" s="213"/>
      <c r="BS430" s="213"/>
      <c r="BT430" s="213"/>
    </row>
    <row r="431" spans="2:72" s="302" customFormat="1">
      <c r="B431" s="303"/>
      <c r="C431" s="213"/>
      <c r="D431" s="213"/>
      <c r="E431" s="208"/>
      <c r="F431" s="213"/>
      <c r="G431" s="213"/>
      <c r="H431" s="238"/>
      <c r="I431" s="213"/>
      <c r="J431" s="213"/>
      <c r="K431" s="213"/>
      <c r="L431" s="213"/>
      <c r="M431" s="213"/>
      <c r="N431" s="213"/>
      <c r="O431" s="213"/>
      <c r="P431" s="213"/>
      <c r="Q431" s="213"/>
      <c r="R431" s="210"/>
      <c r="S431" s="211"/>
      <c r="T431" s="212"/>
      <c r="U431" s="213"/>
      <c r="V431" s="214"/>
      <c r="W431" s="213"/>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c r="BI431" s="213"/>
      <c r="BJ431" s="213"/>
      <c r="BK431" s="213"/>
      <c r="BL431" s="213"/>
      <c r="BM431" s="213"/>
      <c r="BN431" s="213"/>
      <c r="BO431" s="213"/>
      <c r="BP431" s="213"/>
      <c r="BQ431" s="213"/>
      <c r="BR431" s="213"/>
      <c r="BS431" s="213"/>
      <c r="BT431" s="213"/>
    </row>
    <row r="432" spans="2:72" s="302" customFormat="1">
      <c r="B432" s="303"/>
      <c r="C432" s="213"/>
      <c r="D432" s="213"/>
      <c r="E432" s="208"/>
      <c r="F432" s="213"/>
      <c r="G432" s="213"/>
      <c r="H432" s="238"/>
      <c r="I432" s="213"/>
      <c r="J432" s="213"/>
      <c r="K432" s="213"/>
      <c r="L432" s="213"/>
      <c r="M432" s="213"/>
      <c r="N432" s="213"/>
      <c r="O432" s="213"/>
      <c r="P432" s="213"/>
      <c r="Q432" s="213"/>
      <c r="R432" s="210"/>
      <c r="S432" s="211"/>
      <c r="T432" s="212"/>
      <c r="U432" s="213"/>
      <c r="V432" s="214"/>
      <c r="W432" s="213"/>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c r="BI432" s="213"/>
      <c r="BJ432" s="213"/>
      <c r="BK432" s="213"/>
      <c r="BL432" s="213"/>
      <c r="BM432" s="213"/>
      <c r="BN432" s="213"/>
      <c r="BO432" s="213"/>
      <c r="BP432" s="213"/>
      <c r="BQ432" s="213"/>
      <c r="BR432" s="213"/>
      <c r="BS432" s="213"/>
      <c r="BT432" s="213"/>
    </row>
    <row r="433" spans="2:72" s="302" customFormat="1">
      <c r="B433" s="303"/>
      <c r="C433" s="213"/>
      <c r="D433" s="213"/>
      <c r="E433" s="208"/>
      <c r="F433" s="213"/>
      <c r="G433" s="213"/>
      <c r="H433" s="238"/>
      <c r="I433" s="213"/>
      <c r="J433" s="213"/>
      <c r="K433" s="213"/>
      <c r="L433" s="213"/>
      <c r="M433" s="213"/>
      <c r="N433" s="213"/>
      <c r="O433" s="213"/>
      <c r="P433" s="213"/>
      <c r="Q433" s="213"/>
      <c r="R433" s="210"/>
      <c r="S433" s="211"/>
      <c r="T433" s="212"/>
      <c r="U433" s="213"/>
      <c r="V433" s="214"/>
      <c r="W433" s="213"/>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c r="BI433" s="213"/>
      <c r="BJ433" s="213"/>
      <c r="BK433" s="213"/>
      <c r="BL433" s="213"/>
      <c r="BM433" s="213"/>
      <c r="BN433" s="213"/>
      <c r="BO433" s="213"/>
      <c r="BP433" s="213"/>
      <c r="BQ433" s="213"/>
      <c r="BR433" s="213"/>
      <c r="BS433" s="213"/>
      <c r="BT433" s="213"/>
    </row>
    <row r="434" spans="2:72" s="302" customFormat="1">
      <c r="B434" s="303"/>
      <c r="C434" s="213"/>
      <c r="D434" s="213"/>
      <c r="E434" s="208"/>
      <c r="F434" s="213"/>
      <c r="G434" s="213"/>
      <c r="H434" s="238"/>
      <c r="I434" s="213"/>
      <c r="J434" s="213"/>
      <c r="K434" s="213"/>
      <c r="L434" s="213"/>
      <c r="M434" s="213"/>
      <c r="N434" s="213"/>
      <c r="O434" s="213"/>
      <c r="P434" s="213"/>
      <c r="Q434" s="213"/>
      <c r="R434" s="210"/>
      <c r="S434" s="211"/>
      <c r="T434" s="212"/>
      <c r="U434" s="213"/>
      <c r="V434" s="214"/>
      <c r="W434" s="213"/>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c r="BI434" s="213"/>
      <c r="BJ434" s="213"/>
      <c r="BK434" s="213"/>
      <c r="BL434" s="213"/>
      <c r="BM434" s="213"/>
      <c r="BN434" s="213"/>
      <c r="BO434" s="213"/>
      <c r="BP434" s="213"/>
      <c r="BQ434" s="213"/>
      <c r="BR434" s="213"/>
      <c r="BS434" s="213"/>
      <c r="BT434" s="213"/>
    </row>
    <row r="435" spans="2:72" s="302" customFormat="1">
      <c r="B435" s="303"/>
      <c r="C435" s="213"/>
      <c r="D435" s="213"/>
      <c r="E435" s="208"/>
      <c r="F435" s="213"/>
      <c r="G435" s="213"/>
      <c r="H435" s="238"/>
      <c r="I435" s="213"/>
      <c r="J435" s="213"/>
      <c r="K435" s="213"/>
      <c r="L435" s="213"/>
      <c r="M435" s="213"/>
      <c r="N435" s="213"/>
      <c r="O435" s="213"/>
      <c r="P435" s="213"/>
      <c r="Q435" s="213"/>
      <c r="R435" s="210"/>
      <c r="S435" s="211"/>
      <c r="T435" s="212"/>
      <c r="U435" s="213"/>
      <c r="V435" s="214"/>
      <c r="W435" s="213"/>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c r="BI435" s="213"/>
      <c r="BJ435" s="213"/>
      <c r="BK435" s="213"/>
      <c r="BL435" s="213"/>
      <c r="BM435" s="213"/>
      <c r="BN435" s="213"/>
      <c r="BO435" s="213"/>
      <c r="BP435" s="213"/>
      <c r="BQ435" s="213"/>
      <c r="BR435" s="213"/>
      <c r="BS435" s="213"/>
      <c r="BT435" s="213"/>
    </row>
    <row r="436" spans="2:72" s="302" customFormat="1">
      <c r="B436" s="303"/>
      <c r="C436" s="213"/>
      <c r="D436" s="213"/>
      <c r="E436" s="208"/>
      <c r="F436" s="213"/>
      <c r="G436" s="213"/>
      <c r="H436" s="238"/>
      <c r="I436" s="213"/>
      <c r="J436" s="213"/>
      <c r="K436" s="213"/>
      <c r="L436" s="213"/>
      <c r="M436" s="213"/>
      <c r="N436" s="213"/>
      <c r="O436" s="213"/>
      <c r="P436" s="213"/>
      <c r="Q436" s="213"/>
      <c r="R436" s="210"/>
      <c r="S436" s="211"/>
      <c r="T436" s="212"/>
      <c r="U436" s="213"/>
      <c r="V436" s="214"/>
      <c r="W436" s="213"/>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c r="BI436" s="213"/>
      <c r="BJ436" s="213"/>
      <c r="BK436" s="213"/>
      <c r="BL436" s="213"/>
      <c r="BM436" s="213"/>
      <c r="BN436" s="213"/>
      <c r="BO436" s="213"/>
      <c r="BP436" s="213"/>
      <c r="BQ436" s="213"/>
      <c r="BR436" s="213"/>
      <c r="BS436" s="213"/>
      <c r="BT436" s="213"/>
    </row>
    <row r="437" spans="2:72" s="302" customFormat="1">
      <c r="B437" s="303"/>
      <c r="C437" s="213"/>
      <c r="D437" s="213"/>
      <c r="E437" s="208"/>
      <c r="F437" s="213"/>
      <c r="G437" s="213"/>
      <c r="H437" s="238"/>
      <c r="I437" s="213"/>
      <c r="J437" s="213"/>
      <c r="K437" s="213"/>
      <c r="L437" s="213"/>
      <c r="M437" s="213"/>
      <c r="N437" s="213"/>
      <c r="O437" s="213"/>
      <c r="P437" s="213"/>
      <c r="Q437" s="213"/>
      <c r="R437" s="210"/>
      <c r="S437" s="211"/>
      <c r="T437" s="212"/>
      <c r="U437" s="213"/>
      <c r="V437" s="214"/>
      <c r="W437" s="213"/>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c r="BI437" s="213"/>
      <c r="BJ437" s="213"/>
      <c r="BK437" s="213"/>
      <c r="BL437" s="213"/>
      <c r="BM437" s="213"/>
      <c r="BN437" s="213"/>
      <c r="BO437" s="213"/>
      <c r="BP437" s="213"/>
      <c r="BQ437" s="213"/>
      <c r="BR437" s="213"/>
      <c r="BS437" s="213"/>
      <c r="BT437" s="213"/>
    </row>
    <row r="438" spans="2:72" s="302" customFormat="1">
      <c r="B438" s="303"/>
      <c r="C438" s="213"/>
      <c r="D438" s="213"/>
      <c r="E438" s="208"/>
      <c r="F438" s="213"/>
      <c r="G438" s="213"/>
      <c r="H438" s="238"/>
      <c r="I438" s="213"/>
      <c r="J438" s="213"/>
      <c r="K438" s="213"/>
      <c r="L438" s="213"/>
      <c r="M438" s="213"/>
      <c r="N438" s="213"/>
      <c r="O438" s="213"/>
      <c r="P438" s="213"/>
      <c r="Q438" s="213"/>
      <c r="R438" s="210"/>
      <c r="S438" s="211"/>
      <c r="T438" s="212"/>
      <c r="U438" s="213"/>
      <c r="V438" s="214"/>
      <c r="W438" s="213"/>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c r="BI438" s="213"/>
      <c r="BJ438" s="213"/>
      <c r="BK438" s="213"/>
      <c r="BL438" s="213"/>
      <c r="BM438" s="213"/>
      <c r="BN438" s="213"/>
      <c r="BO438" s="213"/>
      <c r="BP438" s="213"/>
      <c r="BQ438" s="213"/>
      <c r="BR438" s="213"/>
      <c r="BS438" s="213"/>
      <c r="BT438" s="213"/>
    </row>
    <row r="439" spans="2:72" s="302" customFormat="1">
      <c r="B439" s="303"/>
      <c r="C439" s="213"/>
      <c r="D439" s="213"/>
      <c r="E439" s="208"/>
      <c r="F439" s="213"/>
      <c r="G439" s="213"/>
      <c r="H439" s="238"/>
      <c r="I439" s="213"/>
      <c r="J439" s="213"/>
      <c r="K439" s="213"/>
      <c r="L439" s="213"/>
      <c r="M439" s="213"/>
      <c r="N439" s="213"/>
      <c r="O439" s="213"/>
      <c r="P439" s="213"/>
      <c r="Q439" s="213"/>
      <c r="R439" s="210"/>
      <c r="S439" s="211"/>
      <c r="T439" s="212"/>
      <c r="U439" s="213"/>
      <c r="V439" s="214"/>
      <c r="W439" s="213"/>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c r="BI439" s="213"/>
      <c r="BJ439" s="213"/>
      <c r="BK439" s="213"/>
      <c r="BL439" s="213"/>
      <c r="BM439" s="213"/>
      <c r="BN439" s="213"/>
      <c r="BO439" s="213"/>
      <c r="BP439" s="213"/>
      <c r="BQ439" s="213"/>
      <c r="BR439" s="213"/>
      <c r="BS439" s="213"/>
      <c r="BT439" s="213"/>
    </row>
    <row r="440" spans="2:72" s="302" customFormat="1">
      <c r="B440" s="303"/>
      <c r="C440" s="213"/>
      <c r="D440" s="213"/>
      <c r="E440" s="208"/>
      <c r="F440" s="213"/>
      <c r="G440" s="213"/>
      <c r="H440" s="238"/>
      <c r="I440" s="213"/>
      <c r="J440" s="213"/>
      <c r="K440" s="213"/>
      <c r="L440" s="213"/>
      <c r="M440" s="213"/>
      <c r="N440" s="213"/>
      <c r="O440" s="213"/>
      <c r="P440" s="213"/>
      <c r="Q440" s="213"/>
      <c r="R440" s="210"/>
      <c r="S440" s="211"/>
      <c r="T440" s="212"/>
      <c r="U440" s="213"/>
      <c r="V440" s="214"/>
      <c r="W440" s="213"/>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c r="BI440" s="213"/>
      <c r="BJ440" s="213"/>
      <c r="BK440" s="213"/>
      <c r="BL440" s="213"/>
      <c r="BM440" s="213"/>
      <c r="BN440" s="213"/>
      <c r="BO440" s="213"/>
      <c r="BP440" s="213"/>
      <c r="BQ440" s="213"/>
      <c r="BR440" s="213"/>
      <c r="BS440" s="213"/>
      <c r="BT440" s="213"/>
    </row>
    <row r="441" spans="2:72" s="302" customFormat="1">
      <c r="B441" s="303"/>
      <c r="C441" s="213"/>
      <c r="D441" s="213"/>
      <c r="E441" s="208"/>
      <c r="F441" s="213"/>
      <c r="G441" s="213"/>
      <c r="H441" s="238"/>
      <c r="I441" s="213"/>
      <c r="J441" s="213"/>
      <c r="K441" s="213"/>
      <c r="L441" s="213"/>
      <c r="M441" s="213"/>
      <c r="N441" s="213"/>
      <c r="O441" s="213"/>
      <c r="P441" s="213"/>
      <c r="Q441" s="213"/>
      <c r="R441" s="210"/>
      <c r="S441" s="211"/>
      <c r="T441" s="212"/>
      <c r="U441" s="213"/>
      <c r="V441" s="214"/>
      <c r="W441" s="213"/>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c r="BI441" s="213"/>
      <c r="BJ441" s="213"/>
      <c r="BK441" s="213"/>
      <c r="BL441" s="213"/>
      <c r="BM441" s="213"/>
      <c r="BN441" s="213"/>
      <c r="BO441" s="213"/>
      <c r="BP441" s="213"/>
      <c r="BQ441" s="213"/>
      <c r="BR441" s="213"/>
      <c r="BS441" s="213"/>
      <c r="BT441" s="213"/>
    </row>
    <row r="442" spans="2:72" s="302" customFormat="1">
      <c r="B442" s="303"/>
      <c r="C442" s="213"/>
      <c r="D442" s="213"/>
      <c r="E442" s="208"/>
      <c r="F442" s="213"/>
      <c r="G442" s="213"/>
      <c r="H442" s="238"/>
      <c r="I442" s="213"/>
      <c r="J442" s="213"/>
      <c r="K442" s="213"/>
      <c r="L442" s="213"/>
      <c r="M442" s="213"/>
      <c r="N442" s="213"/>
      <c r="O442" s="213"/>
      <c r="P442" s="213"/>
      <c r="Q442" s="213"/>
      <c r="R442" s="210"/>
      <c r="S442" s="211"/>
      <c r="T442" s="212"/>
      <c r="U442" s="213"/>
      <c r="V442" s="214"/>
      <c r="W442" s="213"/>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c r="BI442" s="213"/>
      <c r="BJ442" s="213"/>
      <c r="BK442" s="213"/>
      <c r="BL442" s="213"/>
      <c r="BM442" s="213"/>
      <c r="BN442" s="213"/>
      <c r="BO442" s="213"/>
      <c r="BP442" s="213"/>
      <c r="BQ442" s="213"/>
      <c r="BR442" s="213"/>
      <c r="BS442" s="213"/>
      <c r="BT442" s="213"/>
    </row>
    <row r="443" spans="2:72" s="302" customFormat="1">
      <c r="B443" s="303"/>
      <c r="C443" s="213"/>
      <c r="D443" s="213"/>
      <c r="E443" s="208"/>
      <c r="F443" s="213"/>
      <c r="G443" s="213"/>
      <c r="H443" s="238"/>
      <c r="I443" s="213"/>
      <c r="J443" s="213"/>
      <c r="K443" s="213"/>
      <c r="L443" s="213"/>
      <c r="M443" s="213"/>
      <c r="N443" s="213"/>
      <c r="O443" s="213"/>
      <c r="P443" s="213"/>
      <c r="Q443" s="213"/>
      <c r="R443" s="210"/>
      <c r="S443" s="211"/>
      <c r="T443" s="212"/>
      <c r="U443" s="213"/>
      <c r="V443" s="214"/>
      <c r="W443" s="213"/>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c r="BI443" s="213"/>
      <c r="BJ443" s="213"/>
      <c r="BK443" s="213"/>
      <c r="BL443" s="213"/>
      <c r="BM443" s="213"/>
      <c r="BN443" s="213"/>
      <c r="BO443" s="213"/>
      <c r="BP443" s="213"/>
      <c r="BQ443" s="213"/>
      <c r="BR443" s="213"/>
      <c r="BS443" s="213"/>
      <c r="BT443" s="213"/>
    </row>
    <row r="444" spans="2:72" s="302" customFormat="1">
      <c r="B444" s="303"/>
      <c r="C444" s="213"/>
      <c r="D444" s="213"/>
      <c r="E444" s="208"/>
      <c r="F444" s="213"/>
      <c r="G444" s="213"/>
      <c r="H444" s="238"/>
      <c r="I444" s="213"/>
      <c r="J444" s="213"/>
      <c r="K444" s="213"/>
      <c r="L444" s="213"/>
      <c r="M444" s="213"/>
      <c r="N444" s="213"/>
      <c r="O444" s="213"/>
      <c r="P444" s="213"/>
      <c r="Q444" s="213"/>
      <c r="R444" s="210"/>
      <c r="S444" s="211"/>
      <c r="T444" s="212"/>
      <c r="U444" s="213"/>
      <c r="V444" s="214"/>
      <c r="W444" s="213"/>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c r="BI444" s="213"/>
      <c r="BJ444" s="213"/>
      <c r="BK444" s="213"/>
      <c r="BL444" s="213"/>
      <c r="BM444" s="213"/>
      <c r="BN444" s="213"/>
      <c r="BO444" s="213"/>
      <c r="BP444" s="213"/>
      <c r="BQ444" s="213"/>
      <c r="BR444" s="213"/>
      <c r="BS444" s="213"/>
      <c r="BT444" s="213"/>
    </row>
    <row r="445" spans="2:72" s="302" customFormat="1">
      <c r="B445" s="303"/>
      <c r="C445" s="213"/>
      <c r="D445" s="213"/>
      <c r="E445" s="208"/>
      <c r="F445" s="213"/>
      <c r="G445" s="213"/>
      <c r="H445" s="238"/>
      <c r="I445" s="213"/>
      <c r="J445" s="213"/>
      <c r="K445" s="213"/>
      <c r="L445" s="213"/>
      <c r="M445" s="213"/>
      <c r="N445" s="213"/>
      <c r="O445" s="213"/>
      <c r="P445" s="213"/>
      <c r="Q445" s="213"/>
      <c r="R445" s="210"/>
      <c r="S445" s="211"/>
      <c r="T445" s="212"/>
      <c r="U445" s="213"/>
      <c r="V445" s="214"/>
      <c r="W445" s="213"/>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c r="BI445" s="213"/>
      <c r="BJ445" s="213"/>
      <c r="BK445" s="213"/>
      <c r="BL445" s="213"/>
      <c r="BM445" s="213"/>
      <c r="BN445" s="213"/>
      <c r="BO445" s="213"/>
      <c r="BP445" s="213"/>
      <c r="BQ445" s="213"/>
      <c r="BR445" s="213"/>
      <c r="BS445" s="213"/>
      <c r="BT445" s="213"/>
    </row>
    <row r="446" spans="2:72" s="302" customFormat="1">
      <c r="B446" s="303"/>
      <c r="C446" s="213"/>
      <c r="D446" s="213"/>
      <c r="E446" s="208"/>
      <c r="F446" s="213"/>
      <c r="G446" s="213"/>
      <c r="H446" s="238"/>
      <c r="I446" s="213"/>
      <c r="J446" s="213"/>
      <c r="K446" s="213"/>
      <c r="L446" s="213"/>
      <c r="M446" s="213"/>
      <c r="N446" s="213"/>
      <c r="O446" s="213"/>
      <c r="P446" s="213"/>
      <c r="Q446" s="213"/>
      <c r="R446" s="210"/>
      <c r="S446" s="211"/>
      <c r="T446" s="212"/>
      <c r="U446" s="213"/>
      <c r="V446" s="214"/>
      <c r="W446" s="213"/>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c r="BI446" s="213"/>
      <c r="BJ446" s="213"/>
      <c r="BK446" s="213"/>
      <c r="BL446" s="213"/>
      <c r="BM446" s="213"/>
      <c r="BN446" s="213"/>
      <c r="BO446" s="213"/>
      <c r="BP446" s="213"/>
      <c r="BQ446" s="213"/>
      <c r="BR446" s="213"/>
      <c r="BS446" s="213"/>
      <c r="BT446" s="213"/>
    </row>
    <row r="447" spans="2:72" s="302" customFormat="1">
      <c r="B447" s="303"/>
      <c r="C447" s="213"/>
      <c r="D447" s="213"/>
      <c r="E447" s="208"/>
      <c r="F447" s="213"/>
      <c r="G447" s="213"/>
      <c r="H447" s="238"/>
      <c r="I447" s="213"/>
      <c r="J447" s="213"/>
      <c r="K447" s="213"/>
      <c r="L447" s="213"/>
      <c r="M447" s="213"/>
      <c r="N447" s="213"/>
      <c r="O447" s="213"/>
      <c r="P447" s="213"/>
      <c r="Q447" s="213"/>
      <c r="R447" s="210"/>
      <c r="S447" s="211"/>
      <c r="T447" s="212"/>
      <c r="U447" s="213"/>
      <c r="V447" s="214"/>
      <c r="W447" s="213"/>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c r="BI447" s="213"/>
      <c r="BJ447" s="213"/>
      <c r="BK447" s="213"/>
      <c r="BL447" s="213"/>
      <c r="BM447" s="213"/>
      <c r="BN447" s="213"/>
      <c r="BO447" s="213"/>
      <c r="BP447" s="213"/>
      <c r="BQ447" s="213"/>
      <c r="BR447" s="213"/>
      <c r="BS447" s="213"/>
      <c r="BT447" s="213"/>
    </row>
    <row r="448" spans="2:72" s="302" customFormat="1">
      <c r="B448" s="303"/>
      <c r="C448" s="213"/>
      <c r="D448" s="213"/>
      <c r="E448" s="208"/>
      <c r="F448" s="213"/>
      <c r="G448" s="213"/>
      <c r="H448" s="238"/>
      <c r="I448" s="213"/>
      <c r="J448" s="213"/>
      <c r="K448" s="213"/>
      <c r="L448" s="213"/>
      <c r="M448" s="213"/>
      <c r="N448" s="213"/>
      <c r="O448" s="213"/>
      <c r="P448" s="213"/>
      <c r="Q448" s="213"/>
      <c r="R448" s="210"/>
      <c r="S448" s="211"/>
      <c r="T448" s="212"/>
      <c r="U448" s="213"/>
      <c r="V448" s="214"/>
      <c r="W448" s="213"/>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c r="BI448" s="213"/>
      <c r="BJ448" s="213"/>
      <c r="BK448" s="213"/>
      <c r="BL448" s="213"/>
      <c r="BM448" s="213"/>
      <c r="BN448" s="213"/>
      <c r="BO448" s="213"/>
      <c r="BP448" s="213"/>
      <c r="BQ448" s="213"/>
      <c r="BR448" s="213"/>
      <c r="BS448" s="213"/>
      <c r="BT448" s="213"/>
    </row>
    <row r="449" spans="2:72" s="302" customFormat="1">
      <c r="B449" s="303"/>
      <c r="C449" s="213"/>
      <c r="D449" s="213"/>
      <c r="E449" s="208"/>
      <c r="F449" s="213"/>
      <c r="G449" s="213"/>
      <c r="H449" s="238"/>
      <c r="I449" s="213"/>
      <c r="J449" s="213"/>
      <c r="K449" s="213"/>
      <c r="L449" s="213"/>
      <c r="M449" s="213"/>
      <c r="N449" s="213"/>
      <c r="O449" s="213"/>
      <c r="P449" s="213"/>
      <c r="Q449" s="213"/>
      <c r="R449" s="210"/>
      <c r="S449" s="211"/>
      <c r="T449" s="212"/>
      <c r="U449" s="213"/>
      <c r="V449" s="214"/>
      <c r="W449" s="213"/>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c r="BI449" s="213"/>
      <c r="BJ449" s="213"/>
      <c r="BK449" s="213"/>
      <c r="BL449" s="213"/>
      <c r="BM449" s="213"/>
      <c r="BN449" s="213"/>
      <c r="BO449" s="213"/>
      <c r="BP449" s="213"/>
      <c r="BQ449" s="213"/>
      <c r="BR449" s="213"/>
      <c r="BS449" s="213"/>
      <c r="BT449" s="213"/>
    </row>
    <row r="450" spans="2:72" s="302" customFormat="1">
      <c r="B450" s="303"/>
      <c r="C450" s="213"/>
      <c r="D450" s="213"/>
      <c r="E450" s="208"/>
      <c r="F450" s="213"/>
      <c r="G450" s="213"/>
      <c r="H450" s="238"/>
      <c r="I450" s="213"/>
      <c r="J450" s="213"/>
      <c r="K450" s="213"/>
      <c r="L450" s="213"/>
      <c r="M450" s="213"/>
      <c r="N450" s="213"/>
      <c r="O450" s="213"/>
      <c r="P450" s="213"/>
      <c r="Q450" s="213"/>
      <c r="R450" s="210"/>
      <c r="S450" s="211"/>
      <c r="T450" s="212"/>
      <c r="U450" s="213"/>
      <c r="V450" s="214"/>
      <c r="W450" s="213"/>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c r="BI450" s="213"/>
      <c r="BJ450" s="213"/>
      <c r="BK450" s="213"/>
      <c r="BL450" s="213"/>
      <c r="BM450" s="213"/>
      <c r="BN450" s="213"/>
      <c r="BO450" s="213"/>
      <c r="BP450" s="213"/>
      <c r="BQ450" s="213"/>
      <c r="BR450" s="213"/>
      <c r="BS450" s="213"/>
      <c r="BT450" s="213"/>
    </row>
    <row r="451" spans="2:72" s="302" customFormat="1">
      <c r="B451" s="303"/>
      <c r="C451" s="213"/>
      <c r="D451" s="213"/>
      <c r="E451" s="208"/>
      <c r="F451" s="213"/>
      <c r="G451" s="213"/>
      <c r="H451" s="238"/>
      <c r="I451" s="213"/>
      <c r="J451" s="213"/>
      <c r="K451" s="213"/>
      <c r="L451" s="213"/>
      <c r="M451" s="213"/>
      <c r="N451" s="213"/>
      <c r="O451" s="213"/>
      <c r="P451" s="213"/>
      <c r="Q451" s="213"/>
      <c r="R451" s="210"/>
      <c r="S451" s="211"/>
      <c r="T451" s="212"/>
      <c r="U451" s="213"/>
      <c r="V451" s="214"/>
      <c r="W451" s="213"/>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c r="BI451" s="213"/>
      <c r="BJ451" s="213"/>
      <c r="BK451" s="213"/>
      <c r="BL451" s="213"/>
      <c r="BM451" s="213"/>
      <c r="BN451" s="213"/>
      <c r="BO451" s="213"/>
      <c r="BP451" s="213"/>
      <c r="BQ451" s="213"/>
      <c r="BR451" s="213"/>
      <c r="BS451" s="213"/>
      <c r="BT451" s="213"/>
    </row>
    <row r="452" spans="2:72" s="302" customFormat="1">
      <c r="B452" s="303"/>
      <c r="C452" s="213"/>
      <c r="D452" s="213"/>
      <c r="E452" s="208"/>
      <c r="F452" s="213"/>
      <c r="G452" s="213"/>
      <c r="H452" s="238"/>
      <c r="I452" s="213"/>
      <c r="J452" s="213"/>
      <c r="K452" s="213"/>
      <c r="L452" s="213"/>
      <c r="M452" s="213"/>
      <c r="N452" s="213"/>
      <c r="O452" s="213"/>
      <c r="P452" s="213"/>
      <c r="Q452" s="213"/>
      <c r="R452" s="210"/>
      <c r="S452" s="211"/>
      <c r="T452" s="212"/>
      <c r="U452" s="213"/>
      <c r="V452" s="214"/>
      <c r="W452" s="213"/>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c r="BI452" s="213"/>
      <c r="BJ452" s="213"/>
      <c r="BK452" s="213"/>
      <c r="BL452" s="213"/>
      <c r="BM452" s="213"/>
      <c r="BN452" s="213"/>
      <c r="BO452" s="213"/>
      <c r="BP452" s="213"/>
      <c r="BQ452" s="213"/>
      <c r="BR452" s="213"/>
      <c r="BS452" s="213"/>
      <c r="BT452" s="213"/>
    </row>
    <row r="453" spans="2:72" s="302" customFormat="1">
      <c r="B453" s="303"/>
      <c r="C453" s="213"/>
      <c r="D453" s="213"/>
      <c r="E453" s="208"/>
      <c r="F453" s="213"/>
      <c r="G453" s="213"/>
      <c r="H453" s="238"/>
      <c r="I453" s="213"/>
      <c r="J453" s="213"/>
      <c r="K453" s="213"/>
      <c r="L453" s="213"/>
      <c r="M453" s="213"/>
      <c r="N453" s="213"/>
      <c r="O453" s="213"/>
      <c r="P453" s="213"/>
      <c r="Q453" s="213"/>
      <c r="R453" s="210"/>
      <c r="S453" s="211"/>
      <c r="T453" s="212"/>
      <c r="U453" s="213"/>
      <c r="V453" s="214"/>
      <c r="W453" s="213"/>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c r="BI453" s="213"/>
      <c r="BJ453" s="213"/>
      <c r="BK453" s="213"/>
      <c r="BL453" s="213"/>
      <c r="BM453" s="213"/>
      <c r="BN453" s="213"/>
      <c r="BO453" s="213"/>
      <c r="BP453" s="213"/>
      <c r="BQ453" s="213"/>
      <c r="BR453" s="213"/>
      <c r="BS453" s="213"/>
      <c r="BT453" s="213"/>
    </row>
    <row r="454" spans="2:72" s="302" customFormat="1">
      <c r="B454" s="303"/>
      <c r="C454" s="213"/>
      <c r="D454" s="213"/>
      <c r="E454" s="208"/>
      <c r="F454" s="213"/>
      <c r="G454" s="213"/>
      <c r="H454" s="238"/>
      <c r="I454" s="213"/>
      <c r="J454" s="213"/>
      <c r="K454" s="213"/>
      <c r="L454" s="213"/>
      <c r="M454" s="213"/>
      <c r="N454" s="213"/>
      <c r="O454" s="213"/>
      <c r="P454" s="213"/>
      <c r="Q454" s="213"/>
      <c r="R454" s="210"/>
      <c r="S454" s="211"/>
      <c r="T454" s="212"/>
      <c r="U454" s="213"/>
      <c r="V454" s="214"/>
      <c r="W454" s="213"/>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c r="BI454" s="213"/>
      <c r="BJ454" s="213"/>
      <c r="BK454" s="213"/>
      <c r="BL454" s="213"/>
      <c r="BM454" s="213"/>
      <c r="BN454" s="213"/>
      <c r="BO454" s="213"/>
      <c r="BP454" s="213"/>
      <c r="BQ454" s="213"/>
      <c r="BR454" s="213"/>
      <c r="BS454" s="213"/>
      <c r="BT454" s="213"/>
    </row>
    <row r="455" spans="2:72" s="302" customFormat="1">
      <c r="B455" s="303"/>
      <c r="C455" s="213"/>
      <c r="D455" s="213"/>
      <c r="E455" s="208"/>
      <c r="F455" s="213"/>
      <c r="G455" s="213"/>
      <c r="H455" s="238"/>
      <c r="I455" s="213"/>
      <c r="J455" s="213"/>
      <c r="K455" s="213"/>
      <c r="L455" s="213"/>
      <c r="M455" s="213"/>
      <c r="N455" s="213"/>
      <c r="O455" s="213"/>
      <c r="P455" s="213"/>
      <c r="Q455" s="213"/>
      <c r="R455" s="210"/>
      <c r="S455" s="211"/>
      <c r="T455" s="212"/>
      <c r="U455" s="213"/>
      <c r="V455" s="214"/>
      <c r="W455" s="213"/>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c r="BI455" s="213"/>
      <c r="BJ455" s="213"/>
      <c r="BK455" s="213"/>
      <c r="BL455" s="213"/>
      <c r="BM455" s="213"/>
      <c r="BN455" s="213"/>
      <c r="BO455" s="213"/>
      <c r="BP455" s="213"/>
      <c r="BQ455" s="213"/>
      <c r="BR455" s="213"/>
      <c r="BS455" s="213"/>
      <c r="BT455" s="213"/>
    </row>
    <row r="456" spans="2:72" s="302" customFormat="1">
      <c r="B456" s="303"/>
      <c r="C456" s="213"/>
      <c r="D456" s="213"/>
      <c r="E456" s="208"/>
      <c r="F456" s="213"/>
      <c r="G456" s="213"/>
      <c r="H456" s="238"/>
      <c r="I456" s="213"/>
      <c r="J456" s="213"/>
      <c r="K456" s="213"/>
      <c r="L456" s="213"/>
      <c r="M456" s="213"/>
      <c r="N456" s="213"/>
      <c r="O456" s="213"/>
      <c r="P456" s="213"/>
      <c r="Q456" s="213"/>
      <c r="R456" s="210"/>
      <c r="S456" s="211"/>
      <c r="T456" s="212"/>
      <c r="U456" s="213"/>
      <c r="V456" s="214"/>
      <c r="W456" s="213"/>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c r="BI456" s="213"/>
      <c r="BJ456" s="213"/>
      <c r="BK456" s="213"/>
      <c r="BL456" s="213"/>
      <c r="BM456" s="213"/>
      <c r="BN456" s="213"/>
      <c r="BO456" s="213"/>
      <c r="BP456" s="213"/>
      <c r="BQ456" s="213"/>
      <c r="BR456" s="213"/>
      <c r="BS456" s="213"/>
      <c r="BT456" s="213"/>
    </row>
    <row r="457" spans="2:72" s="302" customFormat="1">
      <c r="B457" s="303"/>
      <c r="C457" s="213"/>
      <c r="D457" s="213"/>
      <c r="E457" s="208"/>
      <c r="F457" s="213"/>
      <c r="G457" s="213"/>
      <c r="H457" s="238"/>
      <c r="I457" s="213"/>
      <c r="J457" s="213"/>
      <c r="K457" s="213"/>
      <c r="L457" s="213"/>
      <c r="M457" s="213"/>
      <c r="N457" s="213"/>
      <c r="O457" s="213"/>
      <c r="P457" s="213"/>
      <c r="Q457" s="213"/>
      <c r="R457" s="210"/>
      <c r="S457" s="211"/>
      <c r="T457" s="212"/>
      <c r="U457" s="213"/>
      <c r="V457" s="214"/>
      <c r="W457" s="213"/>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c r="BI457" s="213"/>
      <c r="BJ457" s="213"/>
      <c r="BK457" s="213"/>
      <c r="BL457" s="213"/>
      <c r="BM457" s="213"/>
      <c r="BN457" s="213"/>
      <c r="BO457" s="213"/>
      <c r="BP457" s="213"/>
      <c r="BQ457" s="213"/>
      <c r="BR457" s="213"/>
      <c r="BS457" s="213"/>
      <c r="BT457" s="213"/>
    </row>
    <row r="458" spans="2:72" s="302" customFormat="1">
      <c r="B458" s="303"/>
      <c r="C458" s="213"/>
      <c r="D458" s="213"/>
      <c r="E458" s="208"/>
      <c r="F458" s="213"/>
      <c r="G458" s="213"/>
      <c r="H458" s="238"/>
      <c r="I458" s="213"/>
      <c r="J458" s="213"/>
      <c r="K458" s="213"/>
      <c r="L458" s="213"/>
      <c r="M458" s="213"/>
      <c r="N458" s="213"/>
      <c r="O458" s="213"/>
      <c r="P458" s="213"/>
      <c r="Q458" s="213"/>
      <c r="R458" s="210"/>
      <c r="S458" s="211"/>
      <c r="T458" s="212"/>
      <c r="U458" s="213"/>
      <c r="V458" s="214"/>
      <c r="W458" s="213"/>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c r="BI458" s="213"/>
      <c r="BJ458" s="213"/>
      <c r="BK458" s="213"/>
      <c r="BL458" s="213"/>
      <c r="BM458" s="213"/>
      <c r="BN458" s="213"/>
      <c r="BO458" s="213"/>
      <c r="BP458" s="213"/>
      <c r="BQ458" s="213"/>
      <c r="BR458" s="213"/>
      <c r="BS458" s="213"/>
      <c r="BT458" s="213"/>
    </row>
    <row r="459" spans="2:72" s="302" customFormat="1">
      <c r="B459" s="303"/>
      <c r="C459" s="213"/>
      <c r="D459" s="213"/>
      <c r="E459" s="208"/>
      <c r="F459" s="213"/>
      <c r="G459" s="213"/>
      <c r="H459" s="238"/>
      <c r="I459" s="213"/>
      <c r="J459" s="213"/>
      <c r="K459" s="213"/>
      <c r="L459" s="213"/>
      <c r="M459" s="213"/>
      <c r="N459" s="213"/>
      <c r="O459" s="213"/>
      <c r="P459" s="213"/>
      <c r="Q459" s="213"/>
      <c r="R459" s="210"/>
      <c r="S459" s="211"/>
      <c r="T459" s="212"/>
      <c r="U459" s="213"/>
      <c r="V459" s="214"/>
      <c r="W459" s="213"/>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c r="BI459" s="213"/>
      <c r="BJ459" s="213"/>
      <c r="BK459" s="213"/>
      <c r="BL459" s="213"/>
      <c r="BM459" s="213"/>
      <c r="BN459" s="213"/>
      <c r="BO459" s="213"/>
      <c r="BP459" s="213"/>
      <c r="BQ459" s="213"/>
      <c r="BR459" s="213"/>
      <c r="BS459" s="213"/>
      <c r="BT459" s="213"/>
    </row>
    <row r="460" spans="2:72" s="302" customFormat="1">
      <c r="B460" s="303"/>
      <c r="C460" s="213"/>
      <c r="D460" s="213"/>
      <c r="E460" s="208"/>
      <c r="F460" s="213"/>
      <c r="G460" s="213"/>
      <c r="H460" s="238"/>
      <c r="I460" s="213"/>
      <c r="J460" s="213"/>
      <c r="K460" s="213"/>
      <c r="L460" s="213"/>
      <c r="M460" s="213"/>
      <c r="N460" s="213"/>
      <c r="O460" s="213"/>
      <c r="P460" s="213"/>
      <c r="Q460" s="213"/>
      <c r="R460" s="210"/>
      <c r="S460" s="211"/>
      <c r="T460" s="212"/>
      <c r="U460" s="213"/>
      <c r="V460" s="214"/>
      <c r="W460" s="213"/>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c r="BI460" s="213"/>
      <c r="BJ460" s="213"/>
      <c r="BK460" s="213"/>
      <c r="BL460" s="213"/>
      <c r="BM460" s="213"/>
      <c r="BN460" s="213"/>
      <c r="BO460" s="213"/>
      <c r="BP460" s="213"/>
      <c r="BQ460" s="213"/>
      <c r="BR460" s="213"/>
      <c r="BS460" s="213"/>
      <c r="BT460" s="213"/>
    </row>
    <row r="461" spans="2:72" s="302" customFormat="1">
      <c r="B461" s="303"/>
      <c r="C461" s="213"/>
      <c r="D461" s="213"/>
      <c r="E461" s="208"/>
      <c r="F461" s="213"/>
      <c r="G461" s="213"/>
      <c r="H461" s="238"/>
      <c r="I461" s="213"/>
      <c r="J461" s="213"/>
      <c r="K461" s="213"/>
      <c r="L461" s="213"/>
      <c r="M461" s="213"/>
      <c r="N461" s="213"/>
      <c r="O461" s="213"/>
      <c r="P461" s="213"/>
      <c r="Q461" s="213"/>
      <c r="R461" s="210"/>
      <c r="S461" s="211"/>
      <c r="T461" s="212"/>
      <c r="U461" s="213"/>
      <c r="V461" s="214"/>
      <c r="W461" s="213"/>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c r="BI461" s="213"/>
      <c r="BJ461" s="213"/>
      <c r="BK461" s="213"/>
      <c r="BL461" s="213"/>
      <c r="BM461" s="213"/>
      <c r="BN461" s="213"/>
      <c r="BO461" s="213"/>
      <c r="BP461" s="213"/>
      <c r="BQ461" s="213"/>
      <c r="BR461" s="213"/>
      <c r="BS461" s="213"/>
      <c r="BT461" s="213"/>
    </row>
    <row r="462" spans="2:72" s="302" customFormat="1">
      <c r="B462" s="303"/>
      <c r="C462" s="213"/>
      <c r="D462" s="213"/>
      <c r="E462" s="208"/>
      <c r="F462" s="213"/>
      <c r="G462" s="213"/>
      <c r="H462" s="238"/>
      <c r="I462" s="213"/>
      <c r="J462" s="213"/>
      <c r="K462" s="213"/>
      <c r="L462" s="213"/>
      <c r="M462" s="213"/>
      <c r="N462" s="213"/>
      <c r="O462" s="213"/>
      <c r="P462" s="213"/>
      <c r="Q462" s="213"/>
      <c r="R462" s="210"/>
      <c r="S462" s="211"/>
      <c r="T462" s="212"/>
      <c r="U462" s="213"/>
      <c r="V462" s="214"/>
      <c r="W462" s="213"/>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c r="BI462" s="213"/>
      <c r="BJ462" s="213"/>
      <c r="BK462" s="213"/>
      <c r="BL462" s="213"/>
      <c r="BM462" s="213"/>
      <c r="BN462" s="213"/>
      <c r="BO462" s="213"/>
      <c r="BP462" s="213"/>
      <c r="BQ462" s="213"/>
      <c r="BR462" s="213"/>
      <c r="BS462" s="213"/>
      <c r="BT462" s="213"/>
    </row>
    <row r="463" spans="2:72" s="302" customFormat="1">
      <c r="B463" s="303"/>
      <c r="C463" s="213"/>
      <c r="D463" s="213"/>
      <c r="E463" s="208"/>
      <c r="F463" s="213"/>
      <c r="G463" s="213"/>
      <c r="H463" s="238"/>
      <c r="I463" s="213"/>
      <c r="J463" s="213"/>
      <c r="K463" s="213"/>
      <c r="L463" s="213"/>
      <c r="M463" s="213"/>
      <c r="N463" s="213"/>
      <c r="O463" s="213"/>
      <c r="P463" s="213"/>
      <c r="Q463" s="213"/>
      <c r="R463" s="210"/>
      <c r="S463" s="211"/>
      <c r="T463" s="212"/>
      <c r="U463" s="213"/>
      <c r="V463" s="214"/>
      <c r="W463" s="213"/>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c r="BI463" s="213"/>
      <c r="BJ463" s="213"/>
      <c r="BK463" s="213"/>
      <c r="BL463" s="213"/>
      <c r="BM463" s="213"/>
      <c r="BN463" s="213"/>
      <c r="BO463" s="213"/>
      <c r="BP463" s="213"/>
      <c r="BQ463" s="213"/>
      <c r="BR463" s="213"/>
      <c r="BS463" s="213"/>
      <c r="BT463" s="213"/>
    </row>
    <row r="464" spans="2:72" s="302" customFormat="1">
      <c r="B464" s="303"/>
      <c r="C464" s="213"/>
      <c r="D464" s="213"/>
      <c r="E464" s="208"/>
      <c r="F464" s="213"/>
      <c r="G464" s="213"/>
      <c r="H464" s="238"/>
      <c r="I464" s="213"/>
      <c r="J464" s="213"/>
      <c r="K464" s="213"/>
      <c r="L464" s="213"/>
      <c r="M464" s="213"/>
      <c r="N464" s="213"/>
      <c r="O464" s="213"/>
      <c r="P464" s="213"/>
      <c r="Q464" s="213"/>
      <c r="R464" s="210"/>
      <c r="S464" s="211"/>
      <c r="T464" s="212"/>
      <c r="U464" s="213"/>
      <c r="V464" s="214"/>
      <c r="W464" s="213"/>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c r="BI464" s="213"/>
      <c r="BJ464" s="213"/>
      <c r="BK464" s="213"/>
      <c r="BL464" s="213"/>
      <c r="BM464" s="213"/>
      <c r="BN464" s="213"/>
      <c r="BO464" s="213"/>
      <c r="BP464" s="213"/>
      <c r="BQ464" s="213"/>
      <c r="BR464" s="213"/>
      <c r="BS464" s="213"/>
      <c r="BT464" s="213"/>
    </row>
    <row r="465" spans="2:72" s="302" customFormat="1">
      <c r="B465" s="303"/>
      <c r="C465" s="213"/>
      <c r="D465" s="213"/>
      <c r="E465" s="208"/>
      <c r="F465" s="213"/>
      <c r="G465" s="213"/>
      <c r="H465" s="238"/>
      <c r="I465" s="213"/>
      <c r="J465" s="213"/>
      <c r="K465" s="213"/>
      <c r="L465" s="213"/>
      <c r="M465" s="213"/>
      <c r="N465" s="213"/>
      <c r="O465" s="213"/>
      <c r="P465" s="213"/>
      <c r="Q465" s="213"/>
      <c r="R465" s="210"/>
      <c r="S465" s="211"/>
      <c r="T465" s="212"/>
      <c r="U465" s="213"/>
      <c r="V465" s="214"/>
      <c r="W465" s="213"/>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c r="BI465" s="213"/>
      <c r="BJ465" s="213"/>
      <c r="BK465" s="213"/>
      <c r="BL465" s="213"/>
      <c r="BM465" s="213"/>
      <c r="BN465" s="213"/>
      <c r="BO465" s="213"/>
      <c r="BP465" s="213"/>
      <c r="BQ465" s="213"/>
      <c r="BR465" s="213"/>
      <c r="BS465" s="213"/>
      <c r="BT465" s="213"/>
    </row>
    <row r="466" spans="2:72" s="302" customFormat="1">
      <c r="B466" s="303"/>
      <c r="C466" s="213"/>
      <c r="D466" s="213"/>
      <c r="E466" s="208"/>
      <c r="F466" s="213"/>
      <c r="G466" s="213"/>
      <c r="H466" s="238"/>
      <c r="I466" s="213"/>
      <c r="J466" s="213"/>
      <c r="K466" s="213"/>
      <c r="L466" s="213"/>
      <c r="M466" s="213"/>
      <c r="N466" s="213"/>
      <c r="O466" s="213"/>
      <c r="P466" s="213"/>
      <c r="Q466" s="213"/>
      <c r="R466" s="210"/>
      <c r="S466" s="211"/>
      <c r="T466" s="212"/>
      <c r="U466" s="213"/>
      <c r="V466" s="214"/>
      <c r="W466" s="213"/>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c r="BI466" s="213"/>
      <c r="BJ466" s="213"/>
      <c r="BK466" s="213"/>
      <c r="BL466" s="213"/>
      <c r="BM466" s="213"/>
      <c r="BN466" s="213"/>
      <c r="BO466" s="213"/>
      <c r="BP466" s="213"/>
      <c r="BQ466" s="213"/>
      <c r="BR466" s="213"/>
      <c r="BS466" s="213"/>
      <c r="BT466" s="213"/>
    </row>
    <row r="467" spans="2:72" s="302" customFormat="1">
      <c r="B467" s="303"/>
      <c r="C467" s="213"/>
      <c r="D467" s="213"/>
      <c r="E467" s="208"/>
      <c r="F467" s="213"/>
      <c r="G467" s="213"/>
      <c r="H467" s="238"/>
      <c r="I467" s="213"/>
      <c r="J467" s="213"/>
      <c r="K467" s="213"/>
      <c r="L467" s="213"/>
      <c r="M467" s="213"/>
      <c r="N467" s="213"/>
      <c r="O467" s="213"/>
      <c r="P467" s="213"/>
      <c r="Q467" s="213"/>
      <c r="R467" s="210"/>
      <c r="S467" s="211"/>
      <c r="T467" s="212"/>
      <c r="U467" s="213"/>
      <c r="V467" s="214"/>
      <c r="W467" s="213"/>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c r="BI467" s="213"/>
      <c r="BJ467" s="213"/>
      <c r="BK467" s="213"/>
      <c r="BL467" s="213"/>
      <c r="BM467" s="213"/>
      <c r="BN467" s="213"/>
      <c r="BO467" s="213"/>
      <c r="BP467" s="213"/>
      <c r="BQ467" s="213"/>
      <c r="BR467" s="213"/>
      <c r="BS467" s="213"/>
      <c r="BT467" s="213"/>
    </row>
    <row r="468" spans="2:72" s="302" customFormat="1">
      <c r="B468" s="303"/>
      <c r="C468" s="213"/>
      <c r="D468" s="213"/>
      <c r="E468" s="208"/>
      <c r="F468" s="213"/>
      <c r="G468" s="213"/>
      <c r="H468" s="238"/>
      <c r="I468" s="213"/>
      <c r="J468" s="213"/>
      <c r="K468" s="213"/>
      <c r="L468" s="213"/>
      <c r="M468" s="213"/>
      <c r="N468" s="213"/>
      <c r="O468" s="213"/>
      <c r="P468" s="213"/>
      <c r="Q468" s="213"/>
      <c r="R468" s="210"/>
      <c r="S468" s="211"/>
      <c r="T468" s="212"/>
      <c r="U468" s="213"/>
      <c r="V468" s="214"/>
      <c r="W468" s="213"/>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3"/>
      <c r="BK468" s="213"/>
      <c r="BL468" s="213"/>
      <c r="BM468" s="213"/>
      <c r="BN468" s="213"/>
      <c r="BO468" s="213"/>
      <c r="BP468" s="213"/>
      <c r="BQ468" s="213"/>
      <c r="BR468" s="213"/>
      <c r="BS468" s="213"/>
      <c r="BT468" s="213"/>
    </row>
    <row r="469" spans="2:72" s="302" customFormat="1">
      <c r="B469" s="303"/>
      <c r="C469" s="213"/>
      <c r="D469" s="213"/>
      <c r="E469" s="208"/>
      <c r="F469" s="213"/>
      <c r="G469" s="213"/>
      <c r="H469" s="238"/>
      <c r="I469" s="213"/>
      <c r="J469" s="213"/>
      <c r="K469" s="213"/>
      <c r="L469" s="213"/>
      <c r="M469" s="213"/>
      <c r="N469" s="213"/>
      <c r="O469" s="213"/>
      <c r="P469" s="213"/>
      <c r="Q469" s="213"/>
      <c r="R469" s="210"/>
      <c r="S469" s="211"/>
      <c r="T469" s="212"/>
      <c r="U469" s="213"/>
      <c r="V469" s="214"/>
      <c r="W469" s="213"/>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c r="BI469" s="213"/>
      <c r="BJ469" s="213"/>
      <c r="BK469" s="213"/>
      <c r="BL469" s="213"/>
      <c r="BM469" s="213"/>
      <c r="BN469" s="213"/>
      <c r="BO469" s="213"/>
      <c r="BP469" s="213"/>
      <c r="BQ469" s="213"/>
      <c r="BR469" s="213"/>
      <c r="BS469" s="213"/>
      <c r="BT469" s="213"/>
    </row>
    <row r="470" spans="2:72" s="302" customFormat="1">
      <c r="B470" s="303"/>
      <c r="C470" s="213"/>
      <c r="D470" s="213"/>
      <c r="E470" s="208"/>
      <c r="F470" s="213"/>
      <c r="G470" s="213"/>
      <c r="H470" s="238"/>
      <c r="I470" s="213"/>
      <c r="J470" s="213"/>
      <c r="K470" s="213"/>
      <c r="L470" s="213"/>
      <c r="M470" s="213"/>
      <c r="N470" s="213"/>
      <c r="O470" s="213"/>
      <c r="P470" s="213"/>
      <c r="Q470" s="213"/>
      <c r="R470" s="210"/>
      <c r="S470" s="211"/>
      <c r="T470" s="212"/>
      <c r="U470" s="213"/>
      <c r="V470" s="214"/>
      <c r="W470" s="213"/>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c r="BI470" s="213"/>
      <c r="BJ470" s="213"/>
      <c r="BK470" s="213"/>
      <c r="BL470" s="213"/>
      <c r="BM470" s="213"/>
      <c r="BN470" s="213"/>
      <c r="BO470" s="213"/>
      <c r="BP470" s="213"/>
      <c r="BQ470" s="213"/>
      <c r="BR470" s="213"/>
      <c r="BS470" s="213"/>
      <c r="BT470" s="213"/>
    </row>
    <row r="471" spans="2:72" s="302" customFormat="1">
      <c r="B471" s="303"/>
      <c r="C471" s="213"/>
      <c r="D471" s="213"/>
      <c r="E471" s="208"/>
      <c r="F471" s="213"/>
      <c r="G471" s="213"/>
      <c r="H471" s="238"/>
      <c r="I471" s="213"/>
      <c r="J471" s="213"/>
      <c r="K471" s="213"/>
      <c r="L471" s="213"/>
      <c r="M471" s="213"/>
      <c r="N471" s="213"/>
      <c r="O471" s="213"/>
      <c r="P471" s="213"/>
      <c r="Q471" s="213"/>
      <c r="R471" s="210"/>
      <c r="S471" s="211"/>
      <c r="T471" s="212"/>
      <c r="U471" s="213"/>
      <c r="V471" s="214"/>
      <c r="W471" s="213"/>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c r="BI471" s="213"/>
      <c r="BJ471" s="213"/>
      <c r="BK471" s="213"/>
      <c r="BL471" s="213"/>
      <c r="BM471" s="213"/>
      <c r="BN471" s="213"/>
      <c r="BO471" s="213"/>
      <c r="BP471" s="213"/>
      <c r="BQ471" s="213"/>
      <c r="BR471" s="213"/>
      <c r="BS471" s="213"/>
      <c r="BT471" s="213"/>
    </row>
    <row r="472" spans="2:72" s="302" customFormat="1">
      <c r="B472" s="303"/>
      <c r="C472" s="213"/>
      <c r="D472" s="213"/>
      <c r="E472" s="208"/>
      <c r="F472" s="213"/>
      <c r="G472" s="213"/>
      <c r="H472" s="238"/>
      <c r="I472" s="213"/>
      <c r="J472" s="213"/>
      <c r="K472" s="213"/>
      <c r="L472" s="213"/>
      <c r="M472" s="213"/>
      <c r="N472" s="213"/>
      <c r="O472" s="213"/>
      <c r="P472" s="213"/>
      <c r="Q472" s="213"/>
      <c r="R472" s="210"/>
      <c r="S472" s="211"/>
      <c r="T472" s="212"/>
      <c r="U472" s="213"/>
      <c r="V472" s="214"/>
      <c r="W472" s="213"/>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c r="BI472" s="213"/>
      <c r="BJ472" s="213"/>
      <c r="BK472" s="213"/>
      <c r="BL472" s="213"/>
      <c r="BM472" s="213"/>
      <c r="BN472" s="213"/>
      <c r="BO472" s="213"/>
      <c r="BP472" s="213"/>
      <c r="BQ472" s="213"/>
      <c r="BR472" s="213"/>
      <c r="BS472" s="213"/>
      <c r="BT472" s="213"/>
    </row>
    <row r="473" spans="2:72" s="302" customFormat="1">
      <c r="B473" s="303"/>
      <c r="C473" s="213"/>
      <c r="D473" s="213"/>
      <c r="E473" s="208"/>
      <c r="F473" s="213"/>
      <c r="G473" s="213"/>
      <c r="H473" s="238"/>
      <c r="I473" s="213"/>
      <c r="J473" s="213"/>
      <c r="K473" s="213"/>
      <c r="L473" s="213"/>
      <c r="M473" s="213"/>
      <c r="N473" s="213"/>
      <c r="O473" s="213"/>
      <c r="P473" s="213"/>
      <c r="Q473" s="213"/>
      <c r="R473" s="210"/>
      <c r="S473" s="211"/>
      <c r="T473" s="212"/>
      <c r="U473" s="213"/>
      <c r="V473" s="214"/>
      <c r="W473" s="213"/>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c r="BI473" s="213"/>
      <c r="BJ473" s="213"/>
      <c r="BK473" s="213"/>
      <c r="BL473" s="213"/>
      <c r="BM473" s="213"/>
      <c r="BN473" s="213"/>
      <c r="BO473" s="213"/>
      <c r="BP473" s="213"/>
      <c r="BQ473" s="213"/>
      <c r="BR473" s="213"/>
      <c r="BS473" s="213"/>
      <c r="BT473" s="213"/>
    </row>
    <row r="474" spans="2:72" s="302" customFormat="1">
      <c r="B474" s="303"/>
      <c r="C474" s="213"/>
      <c r="D474" s="213"/>
      <c r="E474" s="208"/>
      <c r="F474" s="213"/>
      <c r="G474" s="213"/>
      <c r="H474" s="238"/>
      <c r="I474" s="213"/>
      <c r="J474" s="213"/>
      <c r="K474" s="213"/>
      <c r="L474" s="213"/>
      <c r="M474" s="213"/>
      <c r="N474" s="213"/>
      <c r="O474" s="213"/>
      <c r="P474" s="213"/>
      <c r="Q474" s="213"/>
      <c r="R474" s="210"/>
      <c r="S474" s="211"/>
      <c r="T474" s="212"/>
      <c r="U474" s="213"/>
      <c r="V474" s="214"/>
      <c r="W474" s="213"/>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c r="BI474" s="213"/>
      <c r="BJ474" s="213"/>
      <c r="BK474" s="213"/>
      <c r="BL474" s="213"/>
      <c r="BM474" s="213"/>
      <c r="BN474" s="213"/>
      <c r="BO474" s="213"/>
      <c r="BP474" s="213"/>
      <c r="BQ474" s="213"/>
      <c r="BR474" s="213"/>
      <c r="BS474" s="213"/>
      <c r="BT474" s="213"/>
    </row>
    <row r="475" spans="2:72" s="302" customFormat="1">
      <c r="B475" s="303"/>
      <c r="C475" s="213"/>
      <c r="D475" s="213"/>
      <c r="E475" s="208"/>
      <c r="F475" s="213"/>
      <c r="G475" s="213"/>
      <c r="H475" s="238"/>
      <c r="I475" s="213"/>
      <c r="J475" s="213"/>
      <c r="K475" s="213"/>
      <c r="L475" s="213"/>
      <c r="M475" s="213"/>
      <c r="N475" s="213"/>
      <c r="O475" s="213"/>
      <c r="P475" s="213"/>
      <c r="Q475" s="213"/>
      <c r="R475" s="210"/>
      <c r="S475" s="211"/>
      <c r="T475" s="212"/>
      <c r="U475" s="213"/>
      <c r="V475" s="214"/>
      <c r="W475" s="213"/>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c r="BI475" s="213"/>
      <c r="BJ475" s="213"/>
      <c r="BK475" s="213"/>
      <c r="BL475" s="213"/>
      <c r="BM475" s="213"/>
      <c r="BN475" s="213"/>
      <c r="BO475" s="213"/>
      <c r="BP475" s="213"/>
      <c r="BQ475" s="213"/>
      <c r="BR475" s="213"/>
      <c r="BS475" s="213"/>
      <c r="BT475" s="213"/>
    </row>
    <row r="476" spans="2:72" s="302" customFormat="1">
      <c r="B476" s="303"/>
      <c r="C476" s="213"/>
      <c r="D476" s="213"/>
      <c r="E476" s="208"/>
      <c r="F476" s="213"/>
      <c r="G476" s="213"/>
      <c r="H476" s="238"/>
      <c r="I476" s="213"/>
      <c r="J476" s="213"/>
      <c r="K476" s="213"/>
      <c r="L476" s="213"/>
      <c r="M476" s="213"/>
      <c r="N476" s="213"/>
      <c r="O476" s="213"/>
      <c r="P476" s="213"/>
      <c r="Q476" s="213"/>
      <c r="R476" s="210"/>
      <c r="S476" s="211"/>
      <c r="T476" s="212"/>
      <c r="U476" s="213"/>
      <c r="V476" s="214"/>
      <c r="W476" s="213"/>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c r="BI476" s="213"/>
      <c r="BJ476" s="213"/>
      <c r="BK476" s="213"/>
      <c r="BL476" s="213"/>
      <c r="BM476" s="213"/>
      <c r="BN476" s="213"/>
      <c r="BO476" s="213"/>
      <c r="BP476" s="213"/>
      <c r="BQ476" s="213"/>
      <c r="BR476" s="213"/>
      <c r="BS476" s="213"/>
      <c r="BT476" s="213"/>
    </row>
    <row r="477" spans="2:72" s="302" customFormat="1">
      <c r="B477" s="303"/>
      <c r="C477" s="213"/>
      <c r="D477" s="213"/>
      <c r="E477" s="208"/>
      <c r="F477" s="213"/>
      <c r="G477" s="213"/>
      <c r="H477" s="238"/>
      <c r="I477" s="213"/>
      <c r="J477" s="213"/>
      <c r="K477" s="213"/>
      <c r="L477" s="213"/>
      <c r="M477" s="213"/>
      <c r="N477" s="213"/>
      <c r="O477" s="213"/>
      <c r="P477" s="213"/>
      <c r="Q477" s="213"/>
      <c r="R477" s="210"/>
      <c r="S477" s="211"/>
      <c r="T477" s="212"/>
      <c r="U477" s="213"/>
      <c r="V477" s="214"/>
      <c r="W477" s="213"/>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c r="BI477" s="213"/>
      <c r="BJ477" s="213"/>
      <c r="BK477" s="213"/>
      <c r="BL477" s="213"/>
      <c r="BM477" s="213"/>
      <c r="BN477" s="213"/>
      <c r="BO477" s="213"/>
      <c r="BP477" s="213"/>
      <c r="BQ477" s="213"/>
      <c r="BR477" s="213"/>
      <c r="BS477" s="213"/>
      <c r="BT477" s="213"/>
    </row>
    <row r="478" spans="2:72" s="302" customFormat="1">
      <c r="B478" s="303"/>
      <c r="C478" s="213"/>
      <c r="D478" s="213"/>
      <c r="E478" s="208"/>
      <c r="F478" s="213"/>
      <c r="G478" s="213"/>
      <c r="H478" s="238"/>
      <c r="I478" s="213"/>
      <c r="J478" s="213"/>
      <c r="K478" s="213"/>
      <c r="L478" s="213"/>
      <c r="M478" s="213"/>
      <c r="N478" s="213"/>
      <c r="O478" s="213"/>
      <c r="P478" s="213"/>
      <c r="Q478" s="213"/>
      <c r="R478" s="210"/>
      <c r="S478" s="211"/>
      <c r="T478" s="212"/>
      <c r="U478" s="213"/>
      <c r="V478" s="214"/>
      <c r="W478" s="213"/>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c r="BI478" s="213"/>
      <c r="BJ478" s="213"/>
      <c r="BK478" s="213"/>
      <c r="BL478" s="213"/>
      <c r="BM478" s="213"/>
      <c r="BN478" s="213"/>
      <c r="BO478" s="213"/>
      <c r="BP478" s="213"/>
      <c r="BQ478" s="213"/>
      <c r="BR478" s="213"/>
      <c r="BS478" s="213"/>
      <c r="BT478" s="213"/>
    </row>
    <row r="479" spans="2:72" s="302" customFormat="1">
      <c r="B479" s="303"/>
      <c r="C479" s="213"/>
      <c r="D479" s="213"/>
      <c r="E479" s="208"/>
      <c r="F479" s="213"/>
      <c r="G479" s="213"/>
      <c r="H479" s="238"/>
      <c r="I479" s="213"/>
      <c r="J479" s="213"/>
      <c r="K479" s="213"/>
      <c r="L479" s="213"/>
      <c r="M479" s="213"/>
      <c r="N479" s="213"/>
      <c r="O479" s="213"/>
      <c r="P479" s="213"/>
      <c r="Q479" s="213"/>
      <c r="R479" s="210"/>
      <c r="S479" s="211"/>
      <c r="T479" s="212"/>
      <c r="U479" s="213"/>
      <c r="V479" s="214"/>
      <c r="W479" s="213"/>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c r="BI479" s="213"/>
      <c r="BJ479" s="213"/>
      <c r="BK479" s="213"/>
      <c r="BL479" s="213"/>
      <c r="BM479" s="213"/>
      <c r="BN479" s="213"/>
      <c r="BO479" s="213"/>
      <c r="BP479" s="213"/>
      <c r="BQ479" s="213"/>
      <c r="BR479" s="213"/>
      <c r="BS479" s="213"/>
      <c r="BT479" s="213"/>
    </row>
    <row r="480" spans="2:72" s="302" customFormat="1">
      <c r="B480" s="303"/>
      <c r="C480" s="213"/>
      <c r="D480" s="213"/>
      <c r="E480" s="208"/>
      <c r="F480" s="213"/>
      <c r="G480" s="213"/>
      <c r="H480" s="238"/>
      <c r="I480" s="213"/>
      <c r="J480" s="213"/>
      <c r="K480" s="213"/>
      <c r="L480" s="213"/>
      <c r="M480" s="213"/>
      <c r="N480" s="213"/>
      <c r="O480" s="213"/>
      <c r="P480" s="213"/>
      <c r="Q480" s="213"/>
      <c r="R480" s="210"/>
      <c r="S480" s="211"/>
      <c r="T480" s="212"/>
      <c r="U480" s="213"/>
      <c r="V480" s="214"/>
      <c r="W480" s="213"/>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c r="BI480" s="213"/>
      <c r="BJ480" s="213"/>
      <c r="BK480" s="213"/>
      <c r="BL480" s="213"/>
      <c r="BM480" s="213"/>
      <c r="BN480" s="213"/>
      <c r="BO480" s="213"/>
      <c r="BP480" s="213"/>
      <c r="BQ480" s="213"/>
      <c r="BR480" s="213"/>
      <c r="BS480" s="213"/>
      <c r="BT480" s="213"/>
    </row>
    <row r="481" spans="2:72" s="302" customFormat="1">
      <c r="B481" s="303"/>
      <c r="C481" s="213"/>
      <c r="D481" s="213"/>
      <c r="E481" s="208"/>
      <c r="F481" s="213"/>
      <c r="G481" s="213"/>
      <c r="H481" s="238"/>
      <c r="I481" s="213"/>
      <c r="J481" s="213"/>
      <c r="K481" s="213"/>
      <c r="L481" s="213"/>
      <c r="M481" s="213"/>
      <c r="N481" s="213"/>
      <c r="O481" s="213"/>
      <c r="P481" s="213"/>
      <c r="Q481" s="213"/>
      <c r="R481" s="210"/>
      <c r="S481" s="211"/>
      <c r="T481" s="212"/>
      <c r="U481" s="213"/>
      <c r="V481" s="214"/>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c r="BI481" s="213"/>
      <c r="BJ481" s="213"/>
      <c r="BK481" s="213"/>
      <c r="BL481" s="213"/>
      <c r="BM481" s="213"/>
      <c r="BN481" s="213"/>
      <c r="BO481" s="213"/>
      <c r="BP481" s="213"/>
      <c r="BQ481" s="213"/>
      <c r="BR481" s="213"/>
      <c r="BS481" s="213"/>
      <c r="BT481" s="213"/>
    </row>
    <row r="482" spans="2:72" s="302" customFormat="1">
      <c r="B482" s="303"/>
      <c r="C482" s="213"/>
      <c r="D482" s="213"/>
      <c r="E482" s="208"/>
      <c r="F482" s="213"/>
      <c r="G482" s="213"/>
      <c r="H482" s="238"/>
      <c r="I482" s="213"/>
      <c r="J482" s="213"/>
      <c r="K482" s="213"/>
      <c r="L482" s="213"/>
      <c r="M482" s="213"/>
      <c r="N482" s="213"/>
      <c r="O482" s="213"/>
      <c r="P482" s="213"/>
      <c r="Q482" s="213"/>
      <c r="R482" s="210"/>
      <c r="S482" s="211"/>
      <c r="T482" s="212"/>
      <c r="U482" s="213"/>
      <c r="V482" s="214"/>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c r="BI482" s="213"/>
      <c r="BJ482" s="213"/>
      <c r="BK482" s="213"/>
      <c r="BL482" s="213"/>
      <c r="BM482" s="213"/>
      <c r="BN482" s="213"/>
      <c r="BO482" s="213"/>
      <c r="BP482" s="213"/>
      <c r="BQ482" s="213"/>
      <c r="BR482" s="213"/>
      <c r="BS482" s="213"/>
      <c r="BT482" s="213"/>
    </row>
    <row r="483" spans="2:72" s="302" customFormat="1">
      <c r="B483" s="303"/>
      <c r="C483" s="213"/>
      <c r="D483" s="213"/>
      <c r="E483" s="208"/>
      <c r="F483" s="213"/>
      <c r="G483" s="213"/>
      <c r="H483" s="238"/>
      <c r="I483" s="213"/>
      <c r="J483" s="213"/>
      <c r="K483" s="213"/>
      <c r="L483" s="213"/>
      <c r="M483" s="213"/>
      <c r="N483" s="213"/>
      <c r="O483" s="213"/>
      <c r="P483" s="213"/>
      <c r="Q483" s="213"/>
      <c r="R483" s="210"/>
      <c r="S483" s="211"/>
      <c r="T483" s="212"/>
      <c r="U483" s="213"/>
      <c r="V483" s="214"/>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c r="BI483" s="213"/>
      <c r="BJ483" s="213"/>
      <c r="BK483" s="213"/>
      <c r="BL483" s="213"/>
      <c r="BM483" s="213"/>
      <c r="BN483" s="213"/>
      <c r="BO483" s="213"/>
      <c r="BP483" s="213"/>
      <c r="BQ483" s="213"/>
      <c r="BR483" s="213"/>
      <c r="BS483" s="213"/>
      <c r="BT483" s="213"/>
    </row>
    <row r="484" spans="2:72" s="302" customFormat="1">
      <c r="B484" s="303"/>
      <c r="C484" s="213"/>
      <c r="D484" s="213"/>
      <c r="E484" s="208"/>
      <c r="F484" s="213"/>
      <c r="G484" s="213"/>
      <c r="H484" s="238"/>
      <c r="I484" s="213"/>
      <c r="J484" s="213"/>
      <c r="K484" s="213"/>
      <c r="L484" s="213"/>
      <c r="M484" s="213"/>
      <c r="N484" s="213"/>
      <c r="O484" s="213"/>
      <c r="P484" s="213"/>
      <c r="Q484" s="213"/>
      <c r="R484" s="210"/>
      <c r="S484" s="211"/>
      <c r="T484" s="212"/>
      <c r="U484" s="213"/>
      <c r="V484" s="214"/>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c r="BI484" s="213"/>
      <c r="BJ484" s="213"/>
      <c r="BK484" s="213"/>
      <c r="BL484" s="213"/>
      <c r="BM484" s="213"/>
      <c r="BN484" s="213"/>
      <c r="BO484" s="213"/>
      <c r="BP484" s="213"/>
      <c r="BQ484" s="213"/>
      <c r="BR484" s="213"/>
      <c r="BS484" s="213"/>
      <c r="BT484" s="213"/>
    </row>
    <row r="485" spans="2:72" s="302" customFormat="1">
      <c r="B485" s="303"/>
      <c r="C485" s="213"/>
      <c r="D485" s="213"/>
      <c r="E485" s="208"/>
      <c r="F485" s="213"/>
      <c r="G485" s="213"/>
      <c r="H485" s="238"/>
      <c r="I485" s="213"/>
      <c r="J485" s="213"/>
      <c r="K485" s="213"/>
      <c r="L485" s="213"/>
      <c r="M485" s="213"/>
      <c r="N485" s="213"/>
      <c r="O485" s="213"/>
      <c r="P485" s="213"/>
      <c r="Q485" s="213"/>
      <c r="R485" s="210"/>
      <c r="S485" s="211"/>
      <c r="T485" s="212"/>
      <c r="U485" s="213"/>
      <c r="V485" s="214"/>
      <c r="W485" s="213"/>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c r="BI485" s="213"/>
      <c r="BJ485" s="213"/>
      <c r="BK485" s="213"/>
      <c r="BL485" s="213"/>
      <c r="BM485" s="213"/>
      <c r="BN485" s="213"/>
      <c r="BO485" s="213"/>
      <c r="BP485" s="213"/>
      <c r="BQ485" s="213"/>
      <c r="BR485" s="213"/>
      <c r="BS485" s="213"/>
      <c r="BT485" s="213"/>
    </row>
    <row r="486" spans="2:72" s="302" customFormat="1">
      <c r="B486" s="303"/>
      <c r="C486" s="213"/>
      <c r="D486" s="213"/>
      <c r="E486" s="208"/>
      <c r="F486" s="213"/>
      <c r="G486" s="213"/>
      <c r="H486" s="238"/>
      <c r="I486" s="213"/>
      <c r="J486" s="213"/>
      <c r="K486" s="213"/>
      <c r="L486" s="213"/>
      <c r="M486" s="213"/>
      <c r="N486" s="213"/>
      <c r="O486" s="213"/>
      <c r="P486" s="213"/>
      <c r="Q486" s="213"/>
      <c r="R486" s="210"/>
      <c r="S486" s="211"/>
      <c r="T486" s="212"/>
      <c r="U486" s="213"/>
      <c r="V486" s="214"/>
      <c r="W486" s="213"/>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c r="BI486" s="213"/>
      <c r="BJ486" s="213"/>
      <c r="BK486" s="213"/>
      <c r="BL486" s="213"/>
      <c r="BM486" s="213"/>
      <c r="BN486" s="213"/>
      <c r="BO486" s="213"/>
      <c r="BP486" s="213"/>
      <c r="BQ486" s="213"/>
      <c r="BR486" s="213"/>
      <c r="BS486" s="213"/>
      <c r="BT486" s="213"/>
    </row>
    <row r="487" spans="2:72" s="302" customFormat="1">
      <c r="B487" s="303"/>
      <c r="C487" s="213"/>
      <c r="D487" s="213"/>
      <c r="E487" s="208"/>
      <c r="F487" s="213"/>
      <c r="G487" s="213"/>
      <c r="H487" s="238"/>
      <c r="I487" s="213"/>
      <c r="J487" s="213"/>
      <c r="K487" s="213"/>
      <c r="L487" s="213"/>
      <c r="M487" s="213"/>
      <c r="N487" s="213"/>
      <c r="O487" s="213"/>
      <c r="P487" s="213"/>
      <c r="Q487" s="213"/>
      <c r="R487" s="210"/>
      <c r="S487" s="211"/>
      <c r="T487" s="212"/>
      <c r="U487" s="213"/>
      <c r="V487" s="214"/>
      <c r="W487" s="213"/>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c r="BI487" s="213"/>
      <c r="BJ487" s="213"/>
      <c r="BK487" s="213"/>
      <c r="BL487" s="213"/>
      <c r="BM487" s="213"/>
      <c r="BN487" s="213"/>
      <c r="BO487" s="213"/>
      <c r="BP487" s="213"/>
      <c r="BQ487" s="213"/>
      <c r="BR487" s="213"/>
      <c r="BS487" s="213"/>
      <c r="BT487" s="213"/>
    </row>
    <row r="488" spans="2:72" s="302" customFormat="1">
      <c r="B488" s="303"/>
      <c r="C488" s="213"/>
      <c r="D488" s="213"/>
      <c r="E488" s="208"/>
      <c r="F488" s="213"/>
      <c r="G488" s="213"/>
      <c r="H488" s="238"/>
      <c r="I488" s="213"/>
      <c r="J488" s="213"/>
      <c r="K488" s="213"/>
      <c r="L488" s="213"/>
      <c r="M488" s="213"/>
      <c r="N488" s="213"/>
      <c r="O488" s="213"/>
      <c r="P488" s="213"/>
      <c r="Q488" s="213"/>
      <c r="R488" s="210"/>
      <c r="S488" s="211"/>
      <c r="T488" s="212"/>
      <c r="U488" s="213"/>
      <c r="V488" s="214"/>
      <c r="W488" s="213"/>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c r="BI488" s="213"/>
      <c r="BJ488" s="213"/>
      <c r="BK488" s="213"/>
      <c r="BL488" s="213"/>
      <c r="BM488" s="213"/>
      <c r="BN488" s="213"/>
      <c r="BO488" s="213"/>
      <c r="BP488" s="213"/>
      <c r="BQ488" s="213"/>
      <c r="BR488" s="213"/>
      <c r="BS488" s="213"/>
      <c r="BT488" s="213"/>
    </row>
    <row r="489" spans="2:72" s="302" customFormat="1">
      <c r="B489" s="303"/>
      <c r="C489" s="213"/>
      <c r="D489" s="213"/>
      <c r="E489" s="208"/>
      <c r="F489" s="213"/>
      <c r="G489" s="213"/>
      <c r="H489" s="238"/>
      <c r="I489" s="213"/>
      <c r="J489" s="213"/>
      <c r="K489" s="213"/>
      <c r="L489" s="213"/>
      <c r="M489" s="213"/>
      <c r="N489" s="213"/>
      <c r="O489" s="213"/>
      <c r="P489" s="213"/>
      <c r="Q489" s="213"/>
      <c r="R489" s="210"/>
      <c r="S489" s="211"/>
      <c r="T489" s="212"/>
      <c r="U489" s="213"/>
      <c r="V489" s="214"/>
      <c r="W489" s="213"/>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c r="BI489" s="213"/>
      <c r="BJ489" s="213"/>
      <c r="BK489" s="213"/>
      <c r="BL489" s="213"/>
      <c r="BM489" s="213"/>
      <c r="BN489" s="213"/>
      <c r="BO489" s="213"/>
      <c r="BP489" s="213"/>
      <c r="BQ489" s="213"/>
      <c r="BR489" s="213"/>
      <c r="BS489" s="213"/>
      <c r="BT489" s="213"/>
    </row>
    <row r="490" spans="2:72" s="302" customFormat="1">
      <c r="B490" s="303"/>
      <c r="C490" s="213"/>
      <c r="D490" s="213"/>
      <c r="E490" s="208"/>
      <c r="F490" s="213"/>
      <c r="G490" s="213"/>
      <c r="H490" s="238"/>
      <c r="I490" s="213"/>
      <c r="J490" s="213"/>
      <c r="K490" s="213"/>
      <c r="L490" s="213"/>
      <c r="M490" s="213"/>
      <c r="N490" s="213"/>
      <c r="O490" s="213"/>
      <c r="P490" s="213"/>
      <c r="Q490" s="213"/>
      <c r="R490" s="210"/>
      <c r="S490" s="211"/>
      <c r="T490" s="212"/>
      <c r="U490" s="213"/>
      <c r="V490" s="214"/>
      <c r="W490" s="213"/>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c r="BI490" s="213"/>
      <c r="BJ490" s="213"/>
      <c r="BK490" s="213"/>
      <c r="BL490" s="213"/>
      <c r="BM490" s="213"/>
      <c r="BN490" s="213"/>
      <c r="BO490" s="213"/>
      <c r="BP490" s="213"/>
      <c r="BQ490" s="213"/>
      <c r="BR490" s="213"/>
      <c r="BS490" s="213"/>
      <c r="BT490" s="213"/>
    </row>
    <row r="491" spans="2:72" s="302" customFormat="1">
      <c r="B491" s="303"/>
      <c r="C491" s="213"/>
      <c r="D491" s="213"/>
      <c r="E491" s="208"/>
      <c r="F491" s="213"/>
      <c r="G491" s="213"/>
      <c r="H491" s="238"/>
      <c r="I491" s="213"/>
      <c r="J491" s="213"/>
      <c r="K491" s="213"/>
      <c r="L491" s="213"/>
      <c r="M491" s="213"/>
      <c r="N491" s="213"/>
      <c r="O491" s="213"/>
      <c r="P491" s="213"/>
      <c r="Q491" s="213"/>
      <c r="R491" s="210"/>
      <c r="S491" s="211"/>
      <c r="T491" s="212"/>
      <c r="U491" s="213"/>
      <c r="V491" s="214"/>
      <c r="W491" s="213"/>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c r="BI491" s="213"/>
      <c r="BJ491" s="213"/>
      <c r="BK491" s="213"/>
      <c r="BL491" s="213"/>
      <c r="BM491" s="213"/>
      <c r="BN491" s="213"/>
      <c r="BO491" s="213"/>
      <c r="BP491" s="213"/>
      <c r="BQ491" s="213"/>
      <c r="BR491" s="213"/>
      <c r="BS491" s="213"/>
      <c r="BT491" s="213"/>
    </row>
    <row r="492" spans="2:72" s="302" customFormat="1">
      <c r="B492" s="303"/>
      <c r="C492" s="213"/>
      <c r="D492" s="213"/>
      <c r="E492" s="208"/>
      <c r="F492" s="213"/>
      <c r="G492" s="213"/>
      <c r="H492" s="238"/>
      <c r="I492" s="213"/>
      <c r="J492" s="213"/>
      <c r="K492" s="213"/>
      <c r="L492" s="213"/>
      <c r="M492" s="213"/>
      <c r="N492" s="213"/>
      <c r="O492" s="213"/>
      <c r="P492" s="213"/>
      <c r="Q492" s="213"/>
      <c r="R492" s="210"/>
      <c r="S492" s="211"/>
      <c r="T492" s="212"/>
      <c r="U492" s="213"/>
      <c r="V492" s="214"/>
      <c r="W492" s="213"/>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c r="BI492" s="213"/>
      <c r="BJ492" s="213"/>
      <c r="BK492" s="213"/>
      <c r="BL492" s="213"/>
      <c r="BM492" s="213"/>
      <c r="BN492" s="213"/>
      <c r="BO492" s="213"/>
      <c r="BP492" s="213"/>
      <c r="BQ492" s="213"/>
      <c r="BR492" s="213"/>
      <c r="BS492" s="213"/>
      <c r="BT492" s="213"/>
    </row>
    <row r="493" spans="2:72" s="302" customFormat="1">
      <c r="B493" s="303"/>
      <c r="C493" s="213"/>
      <c r="D493" s="213"/>
      <c r="E493" s="208"/>
      <c r="F493" s="213"/>
      <c r="G493" s="213"/>
      <c r="H493" s="238"/>
      <c r="I493" s="213"/>
      <c r="J493" s="213"/>
      <c r="K493" s="213"/>
      <c r="L493" s="213"/>
      <c r="M493" s="213"/>
      <c r="N493" s="213"/>
      <c r="O493" s="213"/>
      <c r="P493" s="213"/>
      <c r="Q493" s="213"/>
      <c r="R493" s="210"/>
      <c r="S493" s="211"/>
      <c r="T493" s="212"/>
      <c r="U493" s="213"/>
      <c r="V493" s="214"/>
      <c r="W493" s="213"/>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c r="BI493" s="213"/>
      <c r="BJ493" s="213"/>
      <c r="BK493" s="213"/>
      <c r="BL493" s="213"/>
      <c r="BM493" s="213"/>
      <c r="BN493" s="213"/>
      <c r="BO493" s="213"/>
      <c r="BP493" s="213"/>
      <c r="BQ493" s="213"/>
      <c r="BR493" s="213"/>
      <c r="BS493" s="213"/>
      <c r="BT493" s="213"/>
    </row>
    <row r="494" spans="2:72" s="302" customFormat="1">
      <c r="B494" s="303"/>
      <c r="C494" s="213"/>
      <c r="D494" s="213"/>
      <c r="E494" s="208"/>
      <c r="F494" s="213"/>
      <c r="G494" s="213"/>
      <c r="H494" s="238"/>
      <c r="I494" s="213"/>
      <c r="J494" s="213"/>
      <c r="K494" s="213"/>
      <c r="L494" s="213"/>
      <c r="M494" s="213"/>
      <c r="N494" s="213"/>
      <c r="O494" s="213"/>
      <c r="P494" s="213"/>
      <c r="Q494" s="213"/>
      <c r="R494" s="210"/>
      <c r="S494" s="211"/>
      <c r="T494" s="212"/>
      <c r="U494" s="213"/>
      <c r="V494" s="214"/>
      <c r="W494" s="213"/>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c r="BI494" s="213"/>
      <c r="BJ494" s="213"/>
      <c r="BK494" s="213"/>
      <c r="BL494" s="213"/>
      <c r="BM494" s="213"/>
      <c r="BN494" s="213"/>
      <c r="BO494" s="213"/>
      <c r="BP494" s="213"/>
      <c r="BQ494" s="213"/>
      <c r="BR494" s="213"/>
      <c r="BS494" s="213"/>
      <c r="BT494" s="213"/>
    </row>
    <row r="495" spans="2:72" s="302" customFormat="1">
      <c r="B495" s="303"/>
      <c r="C495" s="213"/>
      <c r="D495" s="213"/>
      <c r="E495" s="208"/>
      <c r="F495" s="213"/>
      <c r="G495" s="213"/>
      <c r="H495" s="238"/>
      <c r="I495" s="213"/>
      <c r="J495" s="213"/>
      <c r="K495" s="213"/>
      <c r="L495" s="213"/>
      <c r="M495" s="213"/>
      <c r="N495" s="213"/>
      <c r="O495" s="213"/>
      <c r="P495" s="213"/>
      <c r="Q495" s="213"/>
      <c r="R495" s="210"/>
      <c r="S495" s="211"/>
      <c r="T495" s="212"/>
      <c r="U495" s="213"/>
      <c r="V495" s="214"/>
      <c r="W495" s="213"/>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c r="BI495" s="213"/>
      <c r="BJ495" s="213"/>
      <c r="BK495" s="213"/>
      <c r="BL495" s="213"/>
      <c r="BM495" s="213"/>
      <c r="BN495" s="213"/>
      <c r="BO495" s="213"/>
      <c r="BP495" s="213"/>
      <c r="BQ495" s="213"/>
      <c r="BR495" s="213"/>
      <c r="BS495" s="213"/>
      <c r="BT495" s="213"/>
    </row>
    <row r="496" spans="2:72" s="302" customFormat="1">
      <c r="B496" s="303"/>
      <c r="C496" s="213"/>
      <c r="D496" s="213"/>
      <c r="E496" s="208"/>
      <c r="F496" s="213"/>
      <c r="G496" s="213"/>
      <c r="H496" s="238"/>
      <c r="I496" s="213"/>
      <c r="J496" s="213"/>
      <c r="K496" s="213"/>
      <c r="L496" s="213"/>
      <c r="M496" s="213"/>
      <c r="N496" s="213"/>
      <c r="O496" s="213"/>
      <c r="P496" s="213"/>
      <c r="Q496" s="213"/>
      <c r="R496" s="210"/>
      <c r="S496" s="211"/>
      <c r="T496" s="212"/>
      <c r="U496" s="213"/>
      <c r="V496" s="214"/>
      <c r="W496" s="213"/>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c r="BI496" s="213"/>
      <c r="BJ496" s="213"/>
      <c r="BK496" s="213"/>
      <c r="BL496" s="213"/>
      <c r="BM496" s="213"/>
      <c r="BN496" s="213"/>
      <c r="BO496" s="213"/>
      <c r="BP496" s="213"/>
      <c r="BQ496" s="213"/>
      <c r="BR496" s="213"/>
      <c r="BS496" s="213"/>
      <c r="BT496" s="213"/>
    </row>
    <row r="497" spans="2:72" s="302" customFormat="1">
      <c r="B497" s="303"/>
      <c r="C497" s="213"/>
      <c r="D497" s="213"/>
      <c r="E497" s="208"/>
      <c r="F497" s="213"/>
      <c r="G497" s="213"/>
      <c r="H497" s="238"/>
      <c r="I497" s="213"/>
      <c r="J497" s="213"/>
      <c r="K497" s="213"/>
      <c r="L497" s="213"/>
      <c r="M497" s="213"/>
      <c r="N497" s="213"/>
      <c r="O497" s="213"/>
      <c r="P497" s="213"/>
      <c r="Q497" s="213"/>
      <c r="R497" s="210"/>
      <c r="S497" s="211"/>
      <c r="T497" s="212"/>
      <c r="U497" s="213"/>
      <c r="V497" s="214"/>
      <c r="W497" s="213"/>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c r="BI497" s="213"/>
      <c r="BJ497" s="213"/>
      <c r="BK497" s="213"/>
      <c r="BL497" s="213"/>
      <c r="BM497" s="213"/>
      <c r="BN497" s="213"/>
      <c r="BO497" s="213"/>
      <c r="BP497" s="213"/>
      <c r="BQ497" s="213"/>
      <c r="BR497" s="213"/>
      <c r="BS497" s="213"/>
      <c r="BT497" s="213"/>
    </row>
    <row r="498" spans="2:72" s="302" customFormat="1">
      <c r="B498" s="303"/>
      <c r="C498" s="213"/>
      <c r="D498" s="213"/>
      <c r="E498" s="208"/>
      <c r="F498" s="213"/>
      <c r="G498" s="213"/>
      <c r="H498" s="238"/>
      <c r="I498" s="213"/>
      <c r="J498" s="213"/>
      <c r="K498" s="213"/>
      <c r="L498" s="213"/>
      <c r="M498" s="213"/>
      <c r="N498" s="213"/>
      <c r="O498" s="213"/>
      <c r="P498" s="213"/>
      <c r="Q498" s="213"/>
      <c r="R498" s="210"/>
      <c r="S498" s="211"/>
      <c r="T498" s="212"/>
      <c r="U498" s="213"/>
      <c r="V498" s="214"/>
      <c r="W498" s="213"/>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c r="BI498" s="213"/>
      <c r="BJ498" s="213"/>
      <c r="BK498" s="213"/>
      <c r="BL498" s="213"/>
      <c r="BM498" s="213"/>
      <c r="BN498" s="213"/>
      <c r="BO498" s="213"/>
      <c r="BP498" s="213"/>
      <c r="BQ498" s="213"/>
      <c r="BR498" s="213"/>
      <c r="BS498" s="213"/>
      <c r="BT498" s="213"/>
    </row>
    <row r="499" spans="2:72" s="302" customFormat="1">
      <c r="B499" s="303"/>
      <c r="C499" s="213"/>
      <c r="D499" s="213"/>
      <c r="E499" s="208"/>
      <c r="F499" s="213"/>
      <c r="G499" s="213"/>
      <c r="H499" s="238"/>
      <c r="I499" s="213"/>
      <c r="J499" s="213"/>
      <c r="K499" s="213"/>
      <c r="L499" s="213"/>
      <c r="M499" s="213"/>
      <c r="N499" s="213"/>
      <c r="O499" s="213"/>
      <c r="P499" s="213"/>
      <c r="Q499" s="213"/>
      <c r="R499" s="210"/>
      <c r="S499" s="211"/>
      <c r="T499" s="212"/>
      <c r="U499" s="213"/>
      <c r="V499" s="214"/>
      <c r="W499" s="213"/>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c r="BI499" s="213"/>
      <c r="BJ499" s="213"/>
      <c r="BK499" s="213"/>
      <c r="BL499" s="213"/>
      <c r="BM499" s="213"/>
      <c r="BN499" s="213"/>
      <c r="BO499" s="213"/>
      <c r="BP499" s="213"/>
      <c r="BQ499" s="213"/>
      <c r="BR499" s="213"/>
      <c r="BS499" s="213"/>
      <c r="BT499" s="213"/>
    </row>
    <row r="500" spans="2:72" s="302" customFormat="1">
      <c r="B500" s="303"/>
      <c r="C500" s="213"/>
      <c r="D500" s="213"/>
      <c r="E500" s="208"/>
      <c r="F500" s="213"/>
      <c r="G500" s="213"/>
      <c r="H500" s="238"/>
      <c r="I500" s="213"/>
      <c r="J500" s="213"/>
      <c r="K500" s="213"/>
      <c r="L500" s="213"/>
      <c r="M500" s="213"/>
      <c r="N500" s="213"/>
      <c r="O500" s="213"/>
      <c r="P500" s="213"/>
      <c r="Q500" s="213"/>
      <c r="R500" s="210"/>
      <c r="S500" s="211"/>
      <c r="T500" s="212"/>
      <c r="U500" s="213"/>
      <c r="V500" s="214"/>
      <c r="W500" s="213"/>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c r="BI500" s="213"/>
      <c r="BJ500" s="213"/>
      <c r="BK500" s="213"/>
      <c r="BL500" s="213"/>
      <c r="BM500" s="213"/>
      <c r="BN500" s="213"/>
      <c r="BO500" s="213"/>
      <c r="BP500" s="213"/>
      <c r="BQ500" s="213"/>
      <c r="BR500" s="213"/>
      <c r="BS500" s="213"/>
      <c r="BT500" s="213"/>
    </row>
    <row r="501" spans="2:72" s="302" customFormat="1">
      <c r="B501" s="303"/>
      <c r="C501" s="213"/>
      <c r="D501" s="213"/>
      <c r="E501" s="208"/>
      <c r="F501" s="213"/>
      <c r="G501" s="213"/>
      <c r="H501" s="238"/>
      <c r="I501" s="213"/>
      <c r="J501" s="213"/>
      <c r="K501" s="213"/>
      <c r="L501" s="213"/>
      <c r="M501" s="213"/>
      <c r="N501" s="213"/>
      <c r="O501" s="213"/>
      <c r="P501" s="213"/>
      <c r="Q501" s="213"/>
      <c r="R501" s="210"/>
      <c r="S501" s="211"/>
      <c r="T501" s="212"/>
      <c r="U501" s="213"/>
      <c r="V501" s="214"/>
      <c r="W501" s="213"/>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c r="BI501" s="213"/>
      <c r="BJ501" s="213"/>
      <c r="BK501" s="213"/>
      <c r="BL501" s="213"/>
      <c r="BM501" s="213"/>
      <c r="BN501" s="213"/>
      <c r="BO501" s="213"/>
      <c r="BP501" s="213"/>
      <c r="BQ501" s="213"/>
      <c r="BR501" s="213"/>
      <c r="BS501" s="213"/>
      <c r="BT501" s="213"/>
    </row>
    <row r="502" spans="2:72" s="302" customFormat="1">
      <c r="B502" s="303"/>
      <c r="C502" s="213"/>
      <c r="D502" s="213"/>
      <c r="E502" s="208"/>
      <c r="F502" s="213"/>
      <c r="G502" s="213"/>
      <c r="H502" s="238"/>
      <c r="I502" s="213"/>
      <c r="J502" s="213"/>
      <c r="K502" s="213"/>
      <c r="L502" s="213"/>
      <c r="M502" s="213"/>
      <c r="N502" s="213"/>
      <c r="O502" s="213"/>
      <c r="P502" s="213"/>
      <c r="Q502" s="213"/>
      <c r="R502" s="210"/>
      <c r="S502" s="211"/>
      <c r="T502" s="212"/>
      <c r="U502" s="213"/>
      <c r="V502" s="214"/>
      <c r="W502" s="213"/>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c r="BI502" s="213"/>
      <c r="BJ502" s="213"/>
      <c r="BK502" s="213"/>
      <c r="BL502" s="213"/>
      <c r="BM502" s="213"/>
      <c r="BN502" s="213"/>
      <c r="BO502" s="213"/>
      <c r="BP502" s="213"/>
      <c r="BQ502" s="213"/>
      <c r="BR502" s="213"/>
      <c r="BS502" s="213"/>
      <c r="BT502" s="213"/>
    </row>
    <row r="503" spans="2:72" s="302" customFormat="1">
      <c r="B503" s="303"/>
      <c r="C503" s="213"/>
      <c r="D503" s="213"/>
      <c r="E503" s="208"/>
      <c r="F503" s="213"/>
      <c r="G503" s="213"/>
      <c r="H503" s="238"/>
      <c r="I503" s="213"/>
      <c r="J503" s="213"/>
      <c r="K503" s="213"/>
      <c r="L503" s="213"/>
      <c r="M503" s="213"/>
      <c r="N503" s="213"/>
      <c r="O503" s="213"/>
      <c r="P503" s="213"/>
      <c r="Q503" s="213"/>
      <c r="R503" s="210"/>
      <c r="S503" s="211"/>
      <c r="T503" s="212"/>
      <c r="U503" s="213"/>
      <c r="V503" s="214"/>
      <c r="W503" s="213"/>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c r="BI503" s="213"/>
      <c r="BJ503" s="213"/>
      <c r="BK503" s="213"/>
      <c r="BL503" s="213"/>
      <c r="BM503" s="213"/>
      <c r="BN503" s="213"/>
      <c r="BO503" s="213"/>
      <c r="BP503" s="213"/>
      <c r="BQ503" s="213"/>
      <c r="BR503" s="213"/>
      <c r="BS503" s="213"/>
      <c r="BT503" s="213"/>
    </row>
    <row r="504" spans="2:72" s="302" customFormat="1">
      <c r="B504" s="303"/>
      <c r="C504" s="213"/>
      <c r="D504" s="213"/>
      <c r="E504" s="208"/>
      <c r="F504" s="213"/>
      <c r="G504" s="213"/>
      <c r="H504" s="238"/>
      <c r="I504" s="213"/>
      <c r="J504" s="213"/>
      <c r="K504" s="213"/>
      <c r="L504" s="213"/>
      <c r="M504" s="213"/>
      <c r="N504" s="213"/>
      <c r="O504" s="213"/>
      <c r="P504" s="213"/>
      <c r="Q504" s="213"/>
      <c r="R504" s="210"/>
      <c r="S504" s="211"/>
      <c r="T504" s="212"/>
      <c r="U504" s="213"/>
      <c r="V504" s="214"/>
      <c r="W504" s="213"/>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c r="BI504" s="213"/>
      <c r="BJ504" s="213"/>
      <c r="BK504" s="213"/>
      <c r="BL504" s="213"/>
      <c r="BM504" s="213"/>
      <c r="BN504" s="213"/>
      <c r="BO504" s="213"/>
      <c r="BP504" s="213"/>
      <c r="BQ504" s="213"/>
      <c r="BR504" s="213"/>
      <c r="BS504" s="213"/>
      <c r="BT504" s="213"/>
    </row>
    <row r="505" spans="2:72" s="302" customFormat="1">
      <c r="B505" s="303"/>
      <c r="C505" s="213"/>
      <c r="D505" s="213"/>
      <c r="E505" s="208"/>
      <c r="F505" s="213"/>
      <c r="G505" s="213"/>
      <c r="H505" s="238"/>
      <c r="I505" s="213"/>
      <c r="J505" s="213"/>
      <c r="K505" s="213"/>
      <c r="L505" s="213"/>
      <c r="M505" s="213"/>
      <c r="N505" s="213"/>
      <c r="O505" s="213"/>
      <c r="P505" s="213"/>
      <c r="Q505" s="213"/>
      <c r="R505" s="210"/>
      <c r="S505" s="211"/>
      <c r="T505" s="212"/>
      <c r="U505" s="213"/>
      <c r="V505" s="214"/>
      <c r="W505" s="213"/>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c r="BI505" s="213"/>
      <c r="BJ505" s="213"/>
      <c r="BK505" s="213"/>
      <c r="BL505" s="213"/>
      <c r="BM505" s="213"/>
      <c r="BN505" s="213"/>
      <c r="BO505" s="213"/>
      <c r="BP505" s="213"/>
      <c r="BQ505" s="213"/>
      <c r="BR505" s="213"/>
      <c r="BS505" s="213"/>
      <c r="BT505" s="213"/>
    </row>
    <row r="506" spans="2:72" s="302" customFormat="1">
      <c r="B506" s="303"/>
      <c r="C506" s="213"/>
      <c r="D506" s="213"/>
      <c r="E506" s="208"/>
      <c r="F506" s="213"/>
      <c r="G506" s="213"/>
      <c r="H506" s="238"/>
      <c r="I506" s="213"/>
      <c r="J506" s="213"/>
      <c r="K506" s="213"/>
      <c r="L506" s="213"/>
      <c r="M506" s="213"/>
      <c r="N506" s="213"/>
      <c r="O506" s="213"/>
      <c r="P506" s="213"/>
      <c r="Q506" s="213"/>
      <c r="R506" s="210"/>
      <c r="S506" s="211"/>
      <c r="T506" s="212"/>
      <c r="U506" s="213"/>
      <c r="V506" s="214"/>
      <c r="W506" s="213"/>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c r="BI506" s="213"/>
      <c r="BJ506" s="213"/>
      <c r="BK506" s="213"/>
      <c r="BL506" s="213"/>
      <c r="BM506" s="213"/>
      <c r="BN506" s="213"/>
      <c r="BO506" s="213"/>
      <c r="BP506" s="213"/>
      <c r="BQ506" s="213"/>
      <c r="BR506" s="213"/>
      <c r="BS506" s="213"/>
      <c r="BT506" s="213"/>
    </row>
    <row r="507" spans="2:72" s="302" customFormat="1">
      <c r="B507" s="303"/>
      <c r="C507" s="213"/>
      <c r="D507" s="213"/>
      <c r="E507" s="208"/>
      <c r="F507" s="213"/>
      <c r="G507" s="213"/>
      <c r="H507" s="238"/>
      <c r="I507" s="213"/>
      <c r="J507" s="213"/>
      <c r="K507" s="213"/>
      <c r="L507" s="213"/>
      <c r="M507" s="213"/>
      <c r="N507" s="213"/>
      <c r="O507" s="213"/>
      <c r="P507" s="213"/>
      <c r="Q507" s="213"/>
      <c r="R507" s="210"/>
      <c r="S507" s="211"/>
      <c r="T507" s="212"/>
      <c r="U507" s="213"/>
      <c r="V507" s="214"/>
      <c r="W507" s="213"/>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c r="BI507" s="213"/>
      <c r="BJ507" s="213"/>
      <c r="BK507" s="213"/>
      <c r="BL507" s="213"/>
      <c r="BM507" s="213"/>
      <c r="BN507" s="213"/>
      <c r="BO507" s="213"/>
      <c r="BP507" s="213"/>
      <c r="BQ507" s="213"/>
      <c r="BR507" s="213"/>
      <c r="BS507" s="213"/>
      <c r="BT507" s="213"/>
    </row>
    <row r="508" spans="2:72" s="302" customFormat="1">
      <c r="B508" s="303"/>
      <c r="C508" s="213"/>
      <c r="D508" s="213"/>
      <c r="E508" s="208"/>
      <c r="F508" s="213"/>
      <c r="G508" s="213"/>
      <c r="H508" s="238"/>
      <c r="I508" s="213"/>
      <c r="J508" s="213"/>
      <c r="K508" s="213"/>
      <c r="L508" s="213"/>
      <c r="M508" s="213"/>
      <c r="N508" s="213"/>
      <c r="O508" s="213"/>
      <c r="P508" s="213"/>
      <c r="Q508" s="213"/>
      <c r="R508" s="210"/>
      <c r="S508" s="211"/>
      <c r="T508" s="212"/>
      <c r="U508" s="213"/>
      <c r="V508" s="214"/>
      <c r="W508" s="213"/>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c r="BI508" s="213"/>
      <c r="BJ508" s="213"/>
      <c r="BK508" s="213"/>
      <c r="BL508" s="213"/>
      <c r="BM508" s="213"/>
      <c r="BN508" s="213"/>
      <c r="BO508" s="213"/>
      <c r="BP508" s="213"/>
      <c r="BQ508" s="213"/>
      <c r="BR508" s="213"/>
      <c r="BS508" s="213"/>
      <c r="BT508" s="213"/>
    </row>
    <row r="509" spans="2:72" s="302" customFormat="1">
      <c r="B509" s="303"/>
      <c r="C509" s="213"/>
      <c r="D509" s="213"/>
      <c r="E509" s="208"/>
      <c r="F509" s="213"/>
      <c r="G509" s="213"/>
      <c r="H509" s="238"/>
      <c r="I509" s="213"/>
      <c r="J509" s="213"/>
      <c r="K509" s="213"/>
      <c r="L509" s="213"/>
      <c r="M509" s="213"/>
      <c r="N509" s="213"/>
      <c r="O509" s="213"/>
      <c r="P509" s="213"/>
      <c r="Q509" s="213"/>
      <c r="R509" s="210"/>
      <c r="S509" s="211"/>
      <c r="T509" s="212"/>
      <c r="U509" s="213"/>
      <c r="V509" s="214"/>
      <c r="W509" s="213"/>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c r="BI509" s="213"/>
      <c r="BJ509" s="213"/>
      <c r="BK509" s="213"/>
      <c r="BL509" s="213"/>
      <c r="BM509" s="213"/>
      <c r="BN509" s="213"/>
      <c r="BO509" s="213"/>
      <c r="BP509" s="213"/>
      <c r="BQ509" s="213"/>
      <c r="BR509" s="213"/>
      <c r="BS509" s="213"/>
      <c r="BT509" s="213"/>
    </row>
    <row r="510" spans="2:72" s="302" customFormat="1">
      <c r="B510" s="303"/>
      <c r="C510" s="213"/>
      <c r="D510" s="213"/>
      <c r="E510" s="208"/>
      <c r="F510" s="213"/>
      <c r="G510" s="213"/>
      <c r="H510" s="238"/>
      <c r="I510" s="213"/>
      <c r="J510" s="213"/>
      <c r="K510" s="213"/>
      <c r="L510" s="213"/>
      <c r="M510" s="213"/>
      <c r="N510" s="213"/>
      <c r="O510" s="213"/>
      <c r="P510" s="213"/>
      <c r="Q510" s="213"/>
      <c r="R510" s="210"/>
      <c r="S510" s="211"/>
      <c r="T510" s="212"/>
      <c r="U510" s="213"/>
      <c r="V510" s="214"/>
      <c r="W510" s="213"/>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c r="BI510" s="213"/>
      <c r="BJ510" s="213"/>
      <c r="BK510" s="213"/>
      <c r="BL510" s="213"/>
      <c r="BM510" s="213"/>
      <c r="BN510" s="213"/>
      <c r="BO510" s="213"/>
      <c r="BP510" s="213"/>
      <c r="BQ510" s="213"/>
      <c r="BR510" s="213"/>
      <c r="BS510" s="213"/>
      <c r="BT510" s="213"/>
    </row>
    <row r="511" spans="2:72" s="302" customFormat="1">
      <c r="B511" s="303"/>
      <c r="C511" s="213"/>
      <c r="D511" s="213"/>
      <c r="E511" s="208"/>
      <c r="F511" s="213"/>
      <c r="G511" s="213"/>
      <c r="H511" s="238"/>
      <c r="I511" s="213"/>
      <c r="J511" s="213"/>
      <c r="K511" s="213"/>
      <c r="L511" s="213"/>
      <c r="M511" s="213"/>
      <c r="N511" s="213"/>
      <c r="O511" s="213"/>
      <c r="P511" s="213"/>
      <c r="Q511" s="213"/>
      <c r="R511" s="210"/>
      <c r="S511" s="211"/>
      <c r="T511" s="212"/>
      <c r="U511" s="213"/>
      <c r="V511" s="214"/>
      <c r="W511" s="213"/>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c r="BI511" s="213"/>
      <c r="BJ511" s="213"/>
      <c r="BK511" s="213"/>
      <c r="BL511" s="213"/>
      <c r="BM511" s="213"/>
      <c r="BN511" s="213"/>
      <c r="BO511" s="213"/>
      <c r="BP511" s="213"/>
      <c r="BQ511" s="213"/>
      <c r="BR511" s="213"/>
      <c r="BS511" s="213"/>
      <c r="BT511" s="213"/>
    </row>
    <row r="512" spans="2:72" s="302" customFormat="1">
      <c r="B512" s="303"/>
      <c r="C512" s="213"/>
      <c r="D512" s="213"/>
      <c r="E512" s="208"/>
      <c r="F512" s="213"/>
      <c r="G512" s="213"/>
      <c r="H512" s="238"/>
      <c r="I512" s="213"/>
      <c r="J512" s="213"/>
      <c r="K512" s="213"/>
      <c r="L512" s="213"/>
      <c r="M512" s="213"/>
      <c r="N512" s="213"/>
      <c r="O512" s="213"/>
      <c r="P512" s="213"/>
      <c r="Q512" s="213"/>
      <c r="R512" s="210"/>
      <c r="S512" s="211"/>
      <c r="T512" s="212"/>
      <c r="U512" s="213"/>
      <c r="V512" s="214"/>
      <c r="W512" s="213"/>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c r="BI512" s="213"/>
      <c r="BJ512" s="213"/>
      <c r="BK512" s="213"/>
      <c r="BL512" s="213"/>
      <c r="BM512" s="213"/>
      <c r="BN512" s="213"/>
      <c r="BO512" s="213"/>
      <c r="BP512" s="213"/>
      <c r="BQ512" s="213"/>
      <c r="BR512" s="213"/>
      <c r="BS512" s="213"/>
      <c r="BT512" s="213"/>
    </row>
    <row r="513" spans="2:72" s="302" customFormat="1">
      <c r="B513" s="303"/>
      <c r="C513" s="213"/>
      <c r="D513" s="213"/>
      <c r="E513" s="208"/>
      <c r="F513" s="213"/>
      <c r="G513" s="213"/>
      <c r="H513" s="238"/>
      <c r="I513" s="213"/>
      <c r="J513" s="213"/>
      <c r="K513" s="213"/>
      <c r="L513" s="213"/>
      <c r="M513" s="213"/>
      <c r="N513" s="213"/>
      <c r="O513" s="213"/>
      <c r="P513" s="213"/>
      <c r="Q513" s="213"/>
      <c r="R513" s="210"/>
      <c r="S513" s="211"/>
      <c r="T513" s="212"/>
      <c r="U513" s="213"/>
      <c r="V513" s="214"/>
      <c r="W513" s="213"/>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c r="BI513" s="213"/>
      <c r="BJ513" s="213"/>
      <c r="BK513" s="213"/>
      <c r="BL513" s="213"/>
      <c r="BM513" s="213"/>
      <c r="BN513" s="213"/>
      <c r="BO513" s="213"/>
      <c r="BP513" s="213"/>
      <c r="BQ513" s="213"/>
      <c r="BR513" s="213"/>
      <c r="BS513" s="213"/>
      <c r="BT513" s="213"/>
    </row>
    <row r="514" spans="2:72" s="302" customFormat="1">
      <c r="B514" s="303"/>
      <c r="C514" s="213"/>
      <c r="D514" s="213"/>
      <c r="E514" s="208"/>
      <c r="F514" s="213"/>
      <c r="G514" s="213"/>
      <c r="H514" s="238"/>
      <c r="I514" s="213"/>
      <c r="J514" s="213"/>
      <c r="K514" s="213"/>
      <c r="L514" s="213"/>
      <c r="M514" s="213"/>
      <c r="N514" s="213"/>
      <c r="O514" s="213"/>
      <c r="P514" s="213"/>
      <c r="Q514" s="213"/>
      <c r="R514" s="210"/>
      <c r="S514" s="211"/>
      <c r="T514" s="212"/>
      <c r="U514" s="213"/>
      <c r="V514" s="214"/>
      <c r="W514" s="213"/>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c r="BI514" s="213"/>
      <c r="BJ514" s="213"/>
      <c r="BK514" s="213"/>
      <c r="BL514" s="213"/>
      <c r="BM514" s="213"/>
      <c r="BN514" s="213"/>
      <c r="BO514" s="213"/>
      <c r="BP514" s="213"/>
      <c r="BQ514" s="213"/>
      <c r="BR514" s="213"/>
      <c r="BS514" s="213"/>
      <c r="BT514" s="213"/>
    </row>
    <row r="515" spans="2:72" s="302" customFormat="1">
      <c r="B515" s="303"/>
      <c r="C515" s="213"/>
      <c r="D515" s="213"/>
      <c r="E515" s="208"/>
      <c r="F515" s="213"/>
      <c r="G515" s="213"/>
      <c r="H515" s="238"/>
      <c r="I515" s="213"/>
      <c r="J515" s="213"/>
      <c r="K515" s="213"/>
      <c r="L515" s="213"/>
      <c r="M515" s="213"/>
      <c r="N515" s="213"/>
      <c r="O515" s="213"/>
      <c r="P515" s="213"/>
      <c r="Q515" s="213"/>
      <c r="R515" s="210"/>
      <c r="S515" s="211"/>
      <c r="T515" s="212"/>
      <c r="U515" s="213"/>
      <c r="V515" s="214"/>
      <c r="W515" s="213"/>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c r="BI515" s="213"/>
      <c r="BJ515" s="213"/>
      <c r="BK515" s="213"/>
      <c r="BL515" s="213"/>
      <c r="BM515" s="213"/>
      <c r="BN515" s="213"/>
      <c r="BO515" s="213"/>
      <c r="BP515" s="213"/>
      <c r="BQ515" s="213"/>
      <c r="BR515" s="213"/>
      <c r="BS515" s="213"/>
      <c r="BT515" s="213"/>
    </row>
    <row r="516" spans="2:72" s="302" customFormat="1">
      <c r="B516" s="303"/>
      <c r="C516" s="213"/>
      <c r="D516" s="213"/>
      <c r="E516" s="208"/>
      <c r="F516" s="213"/>
      <c r="G516" s="213"/>
      <c r="H516" s="238"/>
      <c r="I516" s="213"/>
      <c r="J516" s="213"/>
      <c r="K516" s="213"/>
      <c r="L516" s="213"/>
      <c r="M516" s="213"/>
      <c r="N516" s="213"/>
      <c r="O516" s="213"/>
      <c r="P516" s="213"/>
      <c r="Q516" s="213"/>
      <c r="R516" s="210"/>
      <c r="S516" s="211"/>
      <c r="T516" s="212"/>
      <c r="U516" s="213"/>
      <c r="V516" s="214"/>
      <c r="W516" s="213"/>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c r="BI516" s="213"/>
      <c r="BJ516" s="213"/>
      <c r="BK516" s="213"/>
      <c r="BL516" s="213"/>
      <c r="BM516" s="213"/>
      <c r="BN516" s="213"/>
      <c r="BO516" s="213"/>
      <c r="BP516" s="213"/>
      <c r="BQ516" s="213"/>
      <c r="BR516" s="213"/>
      <c r="BS516" s="213"/>
      <c r="BT516" s="213"/>
    </row>
    <row r="517" spans="2:72" s="302" customFormat="1">
      <c r="B517" s="303"/>
      <c r="C517" s="213"/>
      <c r="D517" s="213"/>
      <c r="E517" s="208"/>
      <c r="F517" s="213"/>
      <c r="G517" s="213"/>
      <c r="H517" s="238"/>
      <c r="I517" s="213"/>
      <c r="J517" s="213"/>
      <c r="K517" s="213"/>
      <c r="L517" s="213"/>
      <c r="M517" s="213"/>
      <c r="N517" s="213"/>
      <c r="O517" s="213"/>
      <c r="P517" s="213"/>
      <c r="Q517" s="213"/>
      <c r="R517" s="210"/>
      <c r="S517" s="211"/>
      <c r="T517" s="212"/>
      <c r="U517" s="213"/>
      <c r="V517" s="214"/>
      <c r="W517" s="213"/>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c r="BI517" s="213"/>
      <c r="BJ517" s="213"/>
      <c r="BK517" s="213"/>
      <c r="BL517" s="213"/>
      <c r="BM517" s="213"/>
      <c r="BN517" s="213"/>
      <c r="BO517" s="213"/>
      <c r="BP517" s="213"/>
      <c r="BQ517" s="213"/>
      <c r="BR517" s="213"/>
      <c r="BS517" s="213"/>
      <c r="BT517" s="213"/>
    </row>
    <row r="518" spans="2:72" s="302" customFormat="1">
      <c r="B518" s="303"/>
      <c r="C518" s="213"/>
      <c r="D518" s="213"/>
      <c r="E518" s="208"/>
      <c r="F518" s="213"/>
      <c r="G518" s="213"/>
      <c r="H518" s="238"/>
      <c r="I518" s="213"/>
      <c r="J518" s="213"/>
      <c r="K518" s="213"/>
      <c r="L518" s="213"/>
      <c r="M518" s="213"/>
      <c r="N518" s="213"/>
      <c r="O518" s="213"/>
      <c r="P518" s="213"/>
      <c r="Q518" s="213"/>
      <c r="R518" s="210"/>
      <c r="S518" s="211"/>
      <c r="T518" s="212"/>
      <c r="U518" s="213"/>
      <c r="V518" s="214"/>
      <c r="W518" s="213"/>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c r="BI518" s="213"/>
      <c r="BJ518" s="213"/>
      <c r="BK518" s="213"/>
      <c r="BL518" s="213"/>
      <c r="BM518" s="213"/>
      <c r="BN518" s="213"/>
      <c r="BO518" s="213"/>
      <c r="BP518" s="213"/>
      <c r="BQ518" s="213"/>
      <c r="BR518" s="213"/>
      <c r="BS518" s="213"/>
      <c r="BT518" s="213"/>
    </row>
    <row r="519" spans="2:72" s="302" customFormat="1">
      <c r="B519" s="303"/>
      <c r="C519" s="213"/>
      <c r="D519" s="213"/>
      <c r="E519" s="208"/>
      <c r="F519" s="213"/>
      <c r="G519" s="213"/>
      <c r="H519" s="238"/>
      <c r="I519" s="213"/>
      <c r="J519" s="213"/>
      <c r="K519" s="213"/>
      <c r="L519" s="213"/>
      <c r="M519" s="213"/>
      <c r="N519" s="213"/>
      <c r="O519" s="213"/>
      <c r="P519" s="213"/>
      <c r="Q519" s="213"/>
      <c r="R519" s="210"/>
      <c r="S519" s="211"/>
      <c r="T519" s="212"/>
      <c r="U519" s="213"/>
      <c r="V519" s="214"/>
      <c r="W519" s="213"/>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c r="BI519" s="213"/>
      <c r="BJ519" s="213"/>
      <c r="BK519" s="213"/>
      <c r="BL519" s="213"/>
      <c r="BM519" s="213"/>
      <c r="BN519" s="213"/>
      <c r="BO519" s="213"/>
      <c r="BP519" s="213"/>
      <c r="BQ519" s="213"/>
      <c r="BR519" s="213"/>
      <c r="BS519" s="213"/>
      <c r="BT519" s="213"/>
    </row>
    <row r="520" spans="2:72" s="302" customFormat="1">
      <c r="B520" s="303"/>
      <c r="C520" s="213"/>
      <c r="D520" s="213"/>
      <c r="E520" s="208"/>
      <c r="F520" s="213"/>
      <c r="G520" s="213"/>
      <c r="H520" s="238"/>
      <c r="I520" s="213"/>
      <c r="J520" s="213"/>
      <c r="K520" s="213"/>
      <c r="L520" s="213"/>
      <c r="M520" s="213"/>
      <c r="N520" s="213"/>
      <c r="O520" s="213"/>
      <c r="P520" s="213"/>
      <c r="Q520" s="213"/>
      <c r="R520" s="210"/>
      <c r="S520" s="211"/>
      <c r="T520" s="212"/>
      <c r="U520" s="213"/>
      <c r="V520" s="214"/>
      <c r="W520" s="213"/>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c r="BI520" s="213"/>
      <c r="BJ520" s="213"/>
      <c r="BK520" s="213"/>
      <c r="BL520" s="213"/>
      <c r="BM520" s="213"/>
      <c r="BN520" s="213"/>
      <c r="BO520" s="213"/>
      <c r="BP520" s="213"/>
      <c r="BQ520" s="213"/>
      <c r="BR520" s="213"/>
      <c r="BS520" s="213"/>
      <c r="BT520" s="213"/>
    </row>
    <row r="521" spans="2:72" s="302" customFormat="1">
      <c r="B521" s="303"/>
      <c r="C521" s="213"/>
      <c r="D521" s="213"/>
      <c r="E521" s="208"/>
      <c r="F521" s="213"/>
      <c r="G521" s="213"/>
      <c r="H521" s="238"/>
      <c r="I521" s="213"/>
      <c r="J521" s="213"/>
      <c r="K521" s="213"/>
      <c r="L521" s="213"/>
      <c r="M521" s="213"/>
      <c r="N521" s="213"/>
      <c r="O521" s="213"/>
      <c r="P521" s="213"/>
      <c r="Q521" s="213"/>
      <c r="R521" s="210"/>
      <c r="S521" s="211"/>
      <c r="T521" s="212"/>
      <c r="U521" s="213"/>
      <c r="V521" s="214"/>
      <c r="W521" s="213"/>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c r="BI521" s="213"/>
      <c r="BJ521" s="213"/>
      <c r="BK521" s="213"/>
      <c r="BL521" s="213"/>
      <c r="BM521" s="213"/>
      <c r="BN521" s="213"/>
      <c r="BO521" s="213"/>
      <c r="BP521" s="213"/>
      <c r="BQ521" s="213"/>
      <c r="BR521" s="213"/>
      <c r="BS521" s="213"/>
      <c r="BT521" s="213"/>
    </row>
    <row r="522" spans="2:72" s="302" customFormat="1">
      <c r="B522" s="303"/>
      <c r="C522" s="213"/>
      <c r="D522" s="213"/>
      <c r="E522" s="208"/>
      <c r="F522" s="213"/>
      <c r="G522" s="213"/>
      <c r="H522" s="238"/>
      <c r="I522" s="213"/>
      <c r="J522" s="213"/>
      <c r="K522" s="213"/>
      <c r="L522" s="213"/>
      <c r="M522" s="213"/>
      <c r="N522" s="213"/>
      <c r="O522" s="213"/>
      <c r="P522" s="213"/>
      <c r="Q522" s="213"/>
      <c r="R522" s="210"/>
      <c r="S522" s="211"/>
      <c r="T522" s="212"/>
      <c r="U522" s="213"/>
      <c r="V522" s="214"/>
      <c r="W522" s="213"/>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c r="BI522" s="213"/>
      <c r="BJ522" s="213"/>
      <c r="BK522" s="213"/>
      <c r="BL522" s="213"/>
      <c r="BM522" s="213"/>
      <c r="BN522" s="213"/>
      <c r="BO522" s="213"/>
      <c r="BP522" s="213"/>
      <c r="BQ522" s="213"/>
      <c r="BR522" s="213"/>
      <c r="BS522" s="213"/>
      <c r="BT522" s="213"/>
    </row>
    <row r="523" spans="2:72" s="302" customFormat="1">
      <c r="B523" s="303"/>
      <c r="C523" s="213"/>
      <c r="D523" s="213"/>
      <c r="E523" s="208"/>
      <c r="F523" s="213"/>
      <c r="G523" s="213"/>
      <c r="H523" s="238"/>
      <c r="I523" s="213"/>
      <c r="J523" s="213"/>
      <c r="K523" s="213"/>
      <c r="L523" s="213"/>
      <c r="M523" s="213"/>
      <c r="N523" s="213"/>
      <c r="O523" s="213"/>
      <c r="P523" s="213"/>
      <c r="Q523" s="213"/>
      <c r="R523" s="210"/>
      <c r="S523" s="211"/>
      <c r="T523" s="212"/>
      <c r="U523" s="213"/>
      <c r="V523" s="214"/>
      <c r="W523" s="213"/>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c r="BI523" s="213"/>
      <c r="BJ523" s="213"/>
      <c r="BK523" s="213"/>
      <c r="BL523" s="213"/>
      <c r="BM523" s="213"/>
      <c r="BN523" s="213"/>
      <c r="BO523" s="213"/>
      <c r="BP523" s="213"/>
      <c r="BQ523" s="213"/>
      <c r="BR523" s="213"/>
      <c r="BS523" s="213"/>
      <c r="BT523" s="213"/>
    </row>
    <row r="524" spans="2:72" s="302" customFormat="1">
      <c r="B524" s="303"/>
      <c r="C524" s="213"/>
      <c r="D524" s="213"/>
      <c r="E524" s="208"/>
      <c r="F524" s="213"/>
      <c r="G524" s="213"/>
      <c r="H524" s="238"/>
      <c r="I524" s="213"/>
      <c r="J524" s="213"/>
      <c r="K524" s="213"/>
      <c r="L524" s="213"/>
      <c r="M524" s="213"/>
      <c r="N524" s="213"/>
      <c r="O524" s="213"/>
      <c r="P524" s="213"/>
      <c r="Q524" s="213"/>
      <c r="R524" s="210"/>
      <c r="S524" s="211"/>
      <c r="T524" s="212"/>
      <c r="U524" s="213"/>
      <c r="V524" s="214"/>
      <c r="W524" s="213"/>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c r="BI524" s="213"/>
      <c r="BJ524" s="213"/>
      <c r="BK524" s="213"/>
      <c r="BL524" s="213"/>
      <c r="BM524" s="213"/>
      <c r="BN524" s="213"/>
      <c r="BO524" s="213"/>
      <c r="BP524" s="213"/>
      <c r="BQ524" s="213"/>
      <c r="BR524" s="213"/>
      <c r="BS524" s="213"/>
      <c r="BT524" s="213"/>
    </row>
    <row r="525" spans="2:72" s="302" customFormat="1">
      <c r="B525" s="303"/>
      <c r="C525" s="213"/>
      <c r="D525" s="213"/>
      <c r="E525" s="208"/>
      <c r="F525" s="213"/>
      <c r="G525" s="213"/>
      <c r="H525" s="238"/>
      <c r="I525" s="213"/>
      <c r="J525" s="213"/>
      <c r="K525" s="213"/>
      <c r="L525" s="213"/>
      <c r="M525" s="213"/>
      <c r="N525" s="213"/>
      <c r="O525" s="213"/>
      <c r="P525" s="213"/>
      <c r="Q525" s="213"/>
      <c r="R525" s="210"/>
      <c r="S525" s="211"/>
      <c r="T525" s="212"/>
      <c r="U525" s="213"/>
      <c r="V525" s="214"/>
      <c r="W525" s="213"/>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c r="BI525" s="213"/>
      <c r="BJ525" s="213"/>
      <c r="BK525" s="213"/>
      <c r="BL525" s="213"/>
      <c r="BM525" s="213"/>
      <c r="BN525" s="213"/>
      <c r="BO525" s="213"/>
      <c r="BP525" s="213"/>
      <c r="BQ525" s="213"/>
      <c r="BR525" s="213"/>
      <c r="BS525" s="213"/>
      <c r="BT525" s="213"/>
    </row>
    <row r="526" spans="2:72" s="302" customFormat="1">
      <c r="B526" s="303"/>
      <c r="C526" s="213"/>
      <c r="D526" s="213"/>
      <c r="E526" s="208"/>
      <c r="F526" s="213"/>
      <c r="G526" s="213"/>
      <c r="H526" s="238"/>
      <c r="I526" s="213"/>
      <c r="J526" s="213"/>
      <c r="K526" s="213"/>
      <c r="L526" s="213"/>
      <c r="M526" s="213"/>
      <c r="N526" s="213"/>
      <c r="O526" s="213"/>
      <c r="P526" s="213"/>
      <c r="Q526" s="213"/>
      <c r="R526" s="210"/>
      <c r="S526" s="211"/>
      <c r="T526" s="212"/>
      <c r="U526" s="213"/>
      <c r="V526" s="214"/>
      <c r="W526" s="213"/>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c r="BI526" s="213"/>
      <c r="BJ526" s="213"/>
      <c r="BK526" s="213"/>
      <c r="BL526" s="213"/>
      <c r="BM526" s="213"/>
      <c r="BN526" s="213"/>
      <c r="BO526" s="213"/>
      <c r="BP526" s="213"/>
      <c r="BQ526" s="213"/>
      <c r="BR526" s="213"/>
      <c r="BS526" s="213"/>
      <c r="BT526" s="213"/>
    </row>
    <row r="527" spans="2:72" s="302" customFormat="1">
      <c r="B527" s="303"/>
      <c r="C527" s="213"/>
      <c r="D527" s="213"/>
      <c r="E527" s="208"/>
      <c r="F527" s="213"/>
      <c r="G527" s="213"/>
      <c r="H527" s="238"/>
      <c r="I527" s="213"/>
      <c r="J527" s="213"/>
      <c r="K527" s="213"/>
      <c r="L527" s="213"/>
      <c r="M527" s="213"/>
      <c r="N527" s="213"/>
      <c r="O527" s="213"/>
      <c r="P527" s="213"/>
      <c r="Q527" s="213"/>
      <c r="R527" s="210"/>
      <c r="S527" s="211"/>
      <c r="T527" s="212"/>
      <c r="U527" s="213"/>
      <c r="V527" s="214"/>
      <c r="W527" s="213"/>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c r="BI527" s="213"/>
      <c r="BJ527" s="213"/>
      <c r="BK527" s="213"/>
      <c r="BL527" s="213"/>
      <c r="BM527" s="213"/>
      <c r="BN527" s="213"/>
      <c r="BO527" s="213"/>
      <c r="BP527" s="213"/>
      <c r="BQ527" s="213"/>
      <c r="BR527" s="213"/>
      <c r="BS527" s="213"/>
      <c r="BT527" s="213"/>
    </row>
    <row r="528" spans="2:72" s="302" customFormat="1">
      <c r="B528" s="303"/>
      <c r="C528" s="213"/>
      <c r="D528" s="213"/>
      <c r="E528" s="208"/>
      <c r="F528" s="213"/>
      <c r="G528" s="213"/>
      <c r="H528" s="238"/>
      <c r="I528" s="213"/>
      <c r="J528" s="213"/>
      <c r="K528" s="213"/>
      <c r="L528" s="213"/>
      <c r="M528" s="213"/>
      <c r="N528" s="213"/>
      <c r="O528" s="213"/>
      <c r="P528" s="213"/>
      <c r="Q528" s="213"/>
      <c r="R528" s="210"/>
      <c r="S528" s="211"/>
      <c r="T528" s="212"/>
      <c r="U528" s="213"/>
      <c r="V528" s="214"/>
      <c r="W528" s="213"/>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c r="BI528" s="213"/>
      <c r="BJ528" s="213"/>
      <c r="BK528" s="213"/>
      <c r="BL528" s="213"/>
      <c r="BM528" s="213"/>
      <c r="BN528" s="213"/>
      <c r="BO528" s="213"/>
      <c r="BP528" s="213"/>
      <c r="BQ528" s="213"/>
      <c r="BR528" s="213"/>
      <c r="BS528" s="213"/>
      <c r="BT528" s="213"/>
    </row>
    <row r="529" spans="2:72" s="302" customFormat="1">
      <c r="B529" s="303"/>
      <c r="C529" s="213"/>
      <c r="D529" s="213"/>
      <c r="E529" s="208"/>
      <c r="F529" s="213"/>
      <c r="G529" s="213"/>
      <c r="H529" s="238"/>
      <c r="I529" s="213"/>
      <c r="J529" s="213"/>
      <c r="K529" s="213"/>
      <c r="L529" s="213"/>
      <c r="M529" s="213"/>
      <c r="N529" s="213"/>
      <c r="O529" s="213"/>
      <c r="P529" s="213"/>
      <c r="Q529" s="213"/>
      <c r="R529" s="210"/>
      <c r="S529" s="211"/>
      <c r="T529" s="212"/>
      <c r="U529" s="213"/>
      <c r="V529" s="214"/>
      <c r="W529" s="213"/>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c r="BI529" s="213"/>
      <c r="BJ529" s="213"/>
      <c r="BK529" s="213"/>
      <c r="BL529" s="213"/>
      <c r="BM529" s="213"/>
      <c r="BN529" s="213"/>
      <c r="BO529" s="213"/>
      <c r="BP529" s="213"/>
      <c r="BQ529" s="213"/>
      <c r="BR529" s="213"/>
      <c r="BS529" s="213"/>
      <c r="BT529" s="213"/>
    </row>
    <row r="530" spans="2:72" s="302" customFormat="1">
      <c r="B530" s="303"/>
      <c r="C530" s="213"/>
      <c r="D530" s="213"/>
      <c r="E530" s="208"/>
      <c r="F530" s="213"/>
      <c r="G530" s="213"/>
      <c r="H530" s="238"/>
      <c r="I530" s="213"/>
      <c r="J530" s="213"/>
      <c r="K530" s="213"/>
      <c r="L530" s="213"/>
      <c r="M530" s="213"/>
      <c r="N530" s="213"/>
      <c r="O530" s="213"/>
      <c r="P530" s="213"/>
      <c r="Q530" s="213"/>
      <c r="R530" s="210"/>
      <c r="S530" s="211"/>
      <c r="T530" s="212"/>
      <c r="U530" s="213"/>
      <c r="V530" s="214"/>
      <c r="W530" s="213"/>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c r="BI530" s="213"/>
      <c r="BJ530" s="213"/>
      <c r="BK530" s="213"/>
      <c r="BL530" s="213"/>
      <c r="BM530" s="213"/>
      <c r="BN530" s="213"/>
      <c r="BO530" s="213"/>
      <c r="BP530" s="213"/>
      <c r="BQ530" s="213"/>
      <c r="BR530" s="213"/>
      <c r="BS530" s="213"/>
      <c r="BT530" s="213"/>
    </row>
    <row r="531" spans="2:72" s="302" customFormat="1">
      <c r="B531" s="303"/>
      <c r="C531" s="213"/>
      <c r="D531" s="213"/>
      <c r="E531" s="208"/>
      <c r="F531" s="213"/>
      <c r="G531" s="213"/>
      <c r="H531" s="238"/>
      <c r="I531" s="213"/>
      <c r="J531" s="213"/>
      <c r="K531" s="213"/>
      <c r="L531" s="213"/>
      <c r="M531" s="213"/>
      <c r="N531" s="213"/>
      <c r="O531" s="213"/>
      <c r="P531" s="213"/>
      <c r="Q531" s="213"/>
      <c r="R531" s="210"/>
      <c r="S531" s="211"/>
      <c r="T531" s="212"/>
      <c r="U531" s="213"/>
      <c r="V531" s="214"/>
      <c r="W531" s="213"/>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c r="BI531" s="213"/>
      <c r="BJ531" s="213"/>
      <c r="BK531" s="213"/>
      <c r="BL531" s="213"/>
      <c r="BM531" s="213"/>
      <c r="BN531" s="213"/>
      <c r="BO531" s="213"/>
      <c r="BP531" s="213"/>
      <c r="BQ531" s="213"/>
      <c r="BR531" s="213"/>
      <c r="BS531" s="213"/>
      <c r="BT531" s="213"/>
    </row>
    <row r="532" spans="2:72" s="302" customFormat="1">
      <c r="B532" s="303"/>
      <c r="C532" s="213"/>
      <c r="D532" s="213"/>
      <c r="E532" s="208"/>
      <c r="F532" s="213"/>
      <c r="G532" s="213"/>
      <c r="H532" s="238"/>
      <c r="I532" s="213"/>
      <c r="J532" s="213"/>
      <c r="K532" s="213"/>
      <c r="L532" s="213"/>
      <c r="M532" s="213"/>
      <c r="N532" s="213"/>
      <c r="O532" s="213"/>
      <c r="P532" s="213"/>
      <c r="Q532" s="213"/>
      <c r="R532" s="210"/>
      <c r="S532" s="211"/>
      <c r="T532" s="212"/>
      <c r="U532" s="213"/>
      <c r="V532" s="214"/>
      <c r="W532" s="213"/>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c r="BI532" s="213"/>
      <c r="BJ532" s="213"/>
      <c r="BK532" s="213"/>
      <c r="BL532" s="213"/>
      <c r="BM532" s="213"/>
      <c r="BN532" s="213"/>
      <c r="BO532" s="213"/>
      <c r="BP532" s="213"/>
      <c r="BQ532" s="213"/>
      <c r="BR532" s="213"/>
      <c r="BS532" s="213"/>
      <c r="BT532" s="213"/>
    </row>
    <row r="533" spans="2:72" s="302" customFormat="1">
      <c r="B533" s="303"/>
      <c r="C533" s="213"/>
      <c r="D533" s="213"/>
      <c r="E533" s="208"/>
      <c r="F533" s="213"/>
      <c r="G533" s="213"/>
      <c r="H533" s="238"/>
      <c r="I533" s="213"/>
      <c r="J533" s="213"/>
      <c r="K533" s="213"/>
      <c r="L533" s="213"/>
      <c r="M533" s="213"/>
      <c r="N533" s="213"/>
      <c r="O533" s="213"/>
      <c r="P533" s="213"/>
      <c r="Q533" s="213"/>
      <c r="R533" s="210"/>
      <c r="S533" s="211"/>
      <c r="T533" s="212"/>
      <c r="U533" s="213"/>
      <c r="V533" s="214"/>
      <c r="W533" s="213"/>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c r="BI533" s="213"/>
      <c r="BJ533" s="213"/>
      <c r="BK533" s="213"/>
      <c r="BL533" s="213"/>
      <c r="BM533" s="213"/>
      <c r="BN533" s="213"/>
      <c r="BO533" s="213"/>
      <c r="BP533" s="213"/>
      <c r="BQ533" s="213"/>
      <c r="BR533" s="213"/>
      <c r="BS533" s="213"/>
      <c r="BT533" s="213"/>
    </row>
    <row r="534" spans="2:72" s="302" customFormat="1">
      <c r="B534" s="303"/>
      <c r="C534" s="213"/>
      <c r="D534" s="213"/>
      <c r="E534" s="208"/>
      <c r="F534" s="213"/>
      <c r="G534" s="213"/>
      <c r="H534" s="238"/>
      <c r="I534" s="213"/>
      <c r="J534" s="213"/>
      <c r="K534" s="213"/>
      <c r="L534" s="213"/>
      <c r="M534" s="213"/>
      <c r="N534" s="213"/>
      <c r="O534" s="213"/>
      <c r="P534" s="213"/>
      <c r="Q534" s="213"/>
      <c r="R534" s="210"/>
      <c r="S534" s="211"/>
      <c r="T534" s="212"/>
      <c r="U534" s="213"/>
      <c r="V534" s="214"/>
      <c r="W534" s="213"/>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c r="BI534" s="213"/>
      <c r="BJ534" s="213"/>
      <c r="BK534" s="213"/>
      <c r="BL534" s="213"/>
      <c r="BM534" s="213"/>
      <c r="BN534" s="213"/>
      <c r="BO534" s="213"/>
      <c r="BP534" s="213"/>
      <c r="BQ534" s="213"/>
      <c r="BR534" s="213"/>
      <c r="BS534" s="213"/>
      <c r="BT534" s="213"/>
    </row>
    <row r="535" spans="2:72" s="302" customFormat="1">
      <c r="B535" s="303"/>
      <c r="C535" s="213"/>
      <c r="D535" s="213"/>
      <c r="E535" s="208"/>
      <c r="F535" s="213"/>
      <c r="G535" s="213"/>
      <c r="H535" s="238"/>
      <c r="I535" s="213"/>
      <c r="J535" s="213"/>
      <c r="K535" s="213"/>
      <c r="L535" s="213"/>
      <c r="M535" s="213"/>
      <c r="N535" s="213"/>
      <c r="O535" s="213"/>
      <c r="P535" s="213"/>
      <c r="Q535" s="213"/>
      <c r="R535" s="210"/>
      <c r="S535" s="211"/>
      <c r="T535" s="212"/>
      <c r="U535" s="213"/>
      <c r="V535" s="214"/>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c r="BI535" s="213"/>
      <c r="BJ535" s="213"/>
      <c r="BK535" s="213"/>
      <c r="BL535" s="213"/>
      <c r="BM535" s="213"/>
      <c r="BN535" s="213"/>
      <c r="BO535" s="213"/>
      <c r="BP535" s="213"/>
      <c r="BQ535" s="213"/>
      <c r="BR535" s="213"/>
      <c r="BS535" s="213"/>
      <c r="BT535" s="213"/>
    </row>
    <row r="536" spans="2:72" s="302" customFormat="1">
      <c r="B536" s="303"/>
      <c r="C536" s="213"/>
      <c r="D536" s="213"/>
      <c r="E536" s="208"/>
      <c r="F536" s="213"/>
      <c r="G536" s="213"/>
      <c r="H536" s="238"/>
      <c r="I536" s="213"/>
      <c r="J536" s="213"/>
      <c r="K536" s="213"/>
      <c r="L536" s="213"/>
      <c r="M536" s="213"/>
      <c r="N536" s="213"/>
      <c r="O536" s="213"/>
      <c r="P536" s="213"/>
      <c r="Q536" s="213"/>
      <c r="R536" s="210"/>
      <c r="S536" s="211"/>
      <c r="T536" s="212"/>
      <c r="U536" s="213"/>
      <c r="V536" s="214"/>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c r="BI536" s="213"/>
      <c r="BJ536" s="213"/>
      <c r="BK536" s="213"/>
      <c r="BL536" s="213"/>
      <c r="BM536" s="213"/>
      <c r="BN536" s="213"/>
      <c r="BO536" s="213"/>
      <c r="BP536" s="213"/>
      <c r="BQ536" s="213"/>
      <c r="BR536" s="213"/>
      <c r="BS536" s="213"/>
      <c r="BT536" s="213"/>
    </row>
    <row r="537" spans="2:72" s="302" customFormat="1">
      <c r="B537" s="303"/>
      <c r="C537" s="213"/>
      <c r="D537" s="213"/>
      <c r="E537" s="208"/>
      <c r="F537" s="213"/>
      <c r="G537" s="213"/>
      <c r="H537" s="238"/>
      <c r="I537" s="213"/>
      <c r="J537" s="213"/>
      <c r="K537" s="213"/>
      <c r="L537" s="213"/>
      <c r="M537" s="213"/>
      <c r="N537" s="213"/>
      <c r="O537" s="213"/>
      <c r="P537" s="213"/>
      <c r="Q537" s="213"/>
      <c r="R537" s="210"/>
      <c r="S537" s="211"/>
      <c r="T537" s="212"/>
      <c r="U537" s="213"/>
      <c r="V537" s="214"/>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c r="BI537" s="213"/>
      <c r="BJ537" s="213"/>
      <c r="BK537" s="213"/>
      <c r="BL537" s="213"/>
      <c r="BM537" s="213"/>
      <c r="BN537" s="213"/>
      <c r="BO537" s="213"/>
      <c r="BP537" s="213"/>
      <c r="BQ537" s="213"/>
      <c r="BR537" s="213"/>
      <c r="BS537" s="213"/>
      <c r="BT537" s="213"/>
    </row>
    <row r="538" spans="2:72" s="302" customFormat="1">
      <c r="B538" s="303"/>
      <c r="C538" s="213"/>
      <c r="D538" s="213"/>
      <c r="E538" s="208"/>
      <c r="F538" s="213"/>
      <c r="G538" s="213"/>
      <c r="H538" s="238"/>
      <c r="I538" s="213"/>
      <c r="J538" s="213"/>
      <c r="K538" s="213"/>
      <c r="L538" s="213"/>
      <c r="M538" s="213"/>
      <c r="N538" s="213"/>
      <c r="O538" s="213"/>
      <c r="P538" s="213"/>
      <c r="Q538" s="213"/>
      <c r="R538" s="210"/>
      <c r="S538" s="211"/>
      <c r="T538" s="212"/>
      <c r="U538" s="213"/>
      <c r="V538" s="214"/>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c r="BI538" s="213"/>
      <c r="BJ538" s="213"/>
      <c r="BK538" s="213"/>
      <c r="BL538" s="213"/>
      <c r="BM538" s="213"/>
      <c r="BN538" s="213"/>
      <c r="BO538" s="213"/>
      <c r="BP538" s="213"/>
      <c r="BQ538" s="213"/>
      <c r="BR538" s="213"/>
      <c r="BS538" s="213"/>
      <c r="BT538" s="213"/>
    </row>
    <row r="539" spans="2:72" s="302" customFormat="1">
      <c r="B539" s="303"/>
      <c r="C539" s="213"/>
      <c r="D539" s="213"/>
      <c r="E539" s="208"/>
      <c r="F539" s="213"/>
      <c r="G539" s="213"/>
      <c r="H539" s="238"/>
      <c r="I539" s="213"/>
      <c r="J539" s="213"/>
      <c r="K539" s="213"/>
      <c r="L539" s="213"/>
      <c r="M539" s="213"/>
      <c r="N539" s="213"/>
      <c r="O539" s="213"/>
      <c r="P539" s="213"/>
      <c r="Q539" s="213"/>
      <c r="R539" s="210"/>
      <c r="S539" s="211"/>
      <c r="T539" s="212"/>
      <c r="U539" s="213"/>
      <c r="V539" s="214"/>
      <c r="W539" s="213"/>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c r="BI539" s="213"/>
      <c r="BJ539" s="213"/>
      <c r="BK539" s="213"/>
      <c r="BL539" s="213"/>
      <c r="BM539" s="213"/>
      <c r="BN539" s="213"/>
      <c r="BO539" s="213"/>
      <c r="BP539" s="213"/>
      <c r="BQ539" s="213"/>
      <c r="BR539" s="213"/>
      <c r="BS539" s="213"/>
      <c r="BT539" s="213"/>
    </row>
    <row r="540" spans="2:72" s="302" customFormat="1">
      <c r="B540" s="303"/>
      <c r="C540" s="213"/>
      <c r="D540" s="213"/>
      <c r="E540" s="208"/>
      <c r="F540" s="213"/>
      <c r="G540" s="213"/>
      <c r="H540" s="238"/>
      <c r="I540" s="213"/>
      <c r="J540" s="213"/>
      <c r="K540" s="213"/>
      <c r="L540" s="213"/>
      <c r="M540" s="213"/>
      <c r="N540" s="213"/>
      <c r="O540" s="213"/>
      <c r="P540" s="213"/>
      <c r="Q540" s="213"/>
      <c r="R540" s="210"/>
      <c r="S540" s="211"/>
      <c r="T540" s="212"/>
      <c r="U540" s="213"/>
      <c r="V540" s="214"/>
      <c r="W540" s="213"/>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c r="BI540" s="213"/>
      <c r="BJ540" s="213"/>
      <c r="BK540" s="213"/>
      <c r="BL540" s="213"/>
      <c r="BM540" s="213"/>
      <c r="BN540" s="213"/>
      <c r="BO540" s="213"/>
      <c r="BP540" s="213"/>
      <c r="BQ540" s="213"/>
      <c r="BR540" s="213"/>
      <c r="BS540" s="213"/>
      <c r="BT540" s="213"/>
    </row>
    <row r="541" spans="2:72" s="302" customFormat="1">
      <c r="B541" s="303"/>
      <c r="C541" s="213"/>
      <c r="D541" s="213"/>
      <c r="E541" s="208"/>
      <c r="F541" s="213"/>
      <c r="G541" s="213"/>
      <c r="H541" s="238"/>
      <c r="I541" s="213"/>
      <c r="J541" s="213"/>
      <c r="K541" s="213"/>
      <c r="L541" s="213"/>
      <c r="M541" s="213"/>
      <c r="N541" s="213"/>
      <c r="O541" s="213"/>
      <c r="P541" s="213"/>
      <c r="Q541" s="213"/>
      <c r="R541" s="210"/>
      <c r="S541" s="211"/>
      <c r="T541" s="212"/>
      <c r="U541" s="213"/>
      <c r="V541" s="214"/>
      <c r="W541" s="213"/>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c r="BI541" s="213"/>
      <c r="BJ541" s="213"/>
      <c r="BK541" s="213"/>
      <c r="BL541" s="213"/>
      <c r="BM541" s="213"/>
      <c r="BN541" s="213"/>
      <c r="BO541" s="213"/>
      <c r="BP541" s="213"/>
      <c r="BQ541" s="213"/>
      <c r="BR541" s="213"/>
      <c r="BS541" s="213"/>
      <c r="BT541" s="213"/>
    </row>
    <row r="542" spans="2:72" s="302" customFormat="1">
      <c r="B542" s="303"/>
      <c r="C542" s="213"/>
      <c r="D542" s="213"/>
      <c r="E542" s="208"/>
      <c r="F542" s="213"/>
      <c r="G542" s="213"/>
      <c r="H542" s="238"/>
      <c r="I542" s="213"/>
      <c r="J542" s="213"/>
      <c r="K542" s="213"/>
      <c r="L542" s="213"/>
      <c r="M542" s="213"/>
      <c r="N542" s="213"/>
      <c r="O542" s="213"/>
      <c r="P542" s="213"/>
      <c r="Q542" s="213"/>
      <c r="R542" s="210"/>
      <c r="S542" s="211"/>
      <c r="T542" s="212"/>
      <c r="U542" s="213"/>
      <c r="V542" s="214"/>
      <c r="W542" s="213"/>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c r="BI542" s="213"/>
      <c r="BJ542" s="213"/>
      <c r="BK542" s="213"/>
      <c r="BL542" s="213"/>
      <c r="BM542" s="213"/>
      <c r="BN542" s="213"/>
      <c r="BO542" s="213"/>
      <c r="BP542" s="213"/>
      <c r="BQ542" s="213"/>
      <c r="BR542" s="213"/>
      <c r="BS542" s="213"/>
      <c r="BT542" s="213"/>
    </row>
    <row r="543" spans="2:72" s="302" customFormat="1">
      <c r="B543" s="303"/>
      <c r="C543" s="213"/>
      <c r="D543" s="213"/>
      <c r="E543" s="208"/>
      <c r="F543" s="213"/>
      <c r="G543" s="213"/>
      <c r="H543" s="238"/>
      <c r="I543" s="213"/>
      <c r="J543" s="213"/>
      <c r="K543" s="213"/>
      <c r="L543" s="213"/>
      <c r="M543" s="213"/>
      <c r="N543" s="213"/>
      <c r="O543" s="213"/>
      <c r="P543" s="213"/>
      <c r="Q543" s="213"/>
      <c r="R543" s="210"/>
      <c r="S543" s="211"/>
      <c r="T543" s="212"/>
      <c r="U543" s="213"/>
      <c r="V543" s="214"/>
      <c r="W543" s="213"/>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c r="BI543" s="213"/>
      <c r="BJ543" s="213"/>
      <c r="BK543" s="213"/>
      <c r="BL543" s="213"/>
      <c r="BM543" s="213"/>
      <c r="BN543" s="213"/>
      <c r="BO543" s="213"/>
      <c r="BP543" s="213"/>
      <c r="BQ543" s="213"/>
      <c r="BR543" s="213"/>
      <c r="BS543" s="213"/>
      <c r="BT543" s="213"/>
    </row>
    <row r="544" spans="2:72" s="302" customFormat="1">
      <c r="B544" s="303"/>
      <c r="C544" s="213"/>
      <c r="D544" s="213"/>
      <c r="E544" s="208"/>
      <c r="F544" s="213"/>
      <c r="G544" s="213"/>
      <c r="H544" s="238"/>
      <c r="I544" s="213"/>
      <c r="J544" s="213"/>
      <c r="K544" s="213"/>
      <c r="L544" s="213"/>
      <c r="M544" s="213"/>
      <c r="N544" s="213"/>
      <c r="O544" s="213"/>
      <c r="P544" s="213"/>
      <c r="Q544" s="213"/>
      <c r="R544" s="210"/>
      <c r="S544" s="211"/>
      <c r="T544" s="212"/>
      <c r="U544" s="213"/>
      <c r="V544" s="214"/>
      <c r="W544" s="213"/>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c r="BI544" s="213"/>
      <c r="BJ544" s="213"/>
      <c r="BK544" s="213"/>
      <c r="BL544" s="213"/>
      <c r="BM544" s="213"/>
      <c r="BN544" s="213"/>
      <c r="BO544" s="213"/>
      <c r="BP544" s="213"/>
      <c r="BQ544" s="213"/>
      <c r="BR544" s="213"/>
      <c r="BS544" s="213"/>
      <c r="BT544" s="213"/>
    </row>
    <row r="545" spans="2:72" s="302" customFormat="1">
      <c r="B545" s="303"/>
      <c r="C545" s="213"/>
      <c r="D545" s="213"/>
      <c r="E545" s="208"/>
      <c r="F545" s="213"/>
      <c r="G545" s="213"/>
      <c r="H545" s="238"/>
      <c r="I545" s="213"/>
      <c r="J545" s="213"/>
      <c r="K545" s="213"/>
      <c r="L545" s="213"/>
      <c r="M545" s="213"/>
      <c r="N545" s="213"/>
      <c r="O545" s="213"/>
      <c r="P545" s="213"/>
      <c r="Q545" s="213"/>
      <c r="R545" s="210"/>
      <c r="S545" s="211"/>
      <c r="T545" s="212"/>
      <c r="U545" s="213"/>
      <c r="V545" s="214"/>
      <c r="W545" s="213"/>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c r="BI545" s="213"/>
      <c r="BJ545" s="213"/>
      <c r="BK545" s="213"/>
      <c r="BL545" s="213"/>
      <c r="BM545" s="213"/>
      <c r="BN545" s="213"/>
      <c r="BO545" s="213"/>
      <c r="BP545" s="213"/>
      <c r="BQ545" s="213"/>
      <c r="BR545" s="213"/>
      <c r="BS545" s="213"/>
      <c r="BT545" s="213"/>
    </row>
    <row r="546" spans="2:72" s="302" customFormat="1">
      <c r="B546" s="303"/>
      <c r="C546" s="213"/>
      <c r="D546" s="213"/>
      <c r="E546" s="208"/>
      <c r="F546" s="213"/>
      <c r="G546" s="213"/>
      <c r="H546" s="238"/>
      <c r="I546" s="213"/>
      <c r="J546" s="213"/>
      <c r="K546" s="213"/>
      <c r="L546" s="213"/>
      <c r="M546" s="213"/>
      <c r="N546" s="213"/>
      <c r="O546" s="213"/>
      <c r="P546" s="213"/>
      <c r="Q546" s="213"/>
      <c r="R546" s="210"/>
      <c r="S546" s="211"/>
      <c r="T546" s="212"/>
      <c r="U546" s="213"/>
      <c r="V546" s="214"/>
      <c r="W546" s="213"/>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c r="BI546" s="213"/>
      <c r="BJ546" s="213"/>
      <c r="BK546" s="213"/>
      <c r="BL546" s="213"/>
      <c r="BM546" s="213"/>
      <c r="BN546" s="213"/>
      <c r="BO546" s="213"/>
      <c r="BP546" s="213"/>
      <c r="BQ546" s="213"/>
      <c r="BR546" s="213"/>
      <c r="BS546" s="213"/>
      <c r="BT546" s="213"/>
    </row>
    <row r="547" spans="2:72" s="302" customFormat="1">
      <c r="B547" s="303"/>
      <c r="C547" s="213"/>
      <c r="D547" s="213"/>
      <c r="E547" s="208"/>
      <c r="F547" s="213"/>
      <c r="G547" s="213"/>
      <c r="H547" s="238"/>
      <c r="I547" s="213"/>
      <c r="J547" s="213"/>
      <c r="K547" s="213"/>
      <c r="L547" s="213"/>
      <c r="M547" s="213"/>
      <c r="N547" s="213"/>
      <c r="O547" s="213"/>
      <c r="P547" s="213"/>
      <c r="Q547" s="213"/>
      <c r="R547" s="210"/>
      <c r="S547" s="211"/>
      <c r="T547" s="212"/>
      <c r="U547" s="213"/>
      <c r="V547" s="214"/>
      <c r="W547" s="213"/>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c r="BI547" s="213"/>
      <c r="BJ547" s="213"/>
      <c r="BK547" s="213"/>
      <c r="BL547" s="213"/>
      <c r="BM547" s="213"/>
      <c r="BN547" s="213"/>
      <c r="BO547" s="213"/>
      <c r="BP547" s="213"/>
      <c r="BQ547" s="213"/>
      <c r="BR547" s="213"/>
      <c r="BS547" s="213"/>
      <c r="BT547" s="213"/>
    </row>
    <row r="548" spans="2:72" s="302" customFormat="1">
      <c r="B548" s="303"/>
      <c r="C548" s="213"/>
      <c r="D548" s="213"/>
      <c r="E548" s="208"/>
      <c r="F548" s="213"/>
      <c r="G548" s="213"/>
      <c r="H548" s="238"/>
      <c r="I548" s="213"/>
      <c r="J548" s="213"/>
      <c r="K548" s="213"/>
      <c r="L548" s="213"/>
      <c r="M548" s="213"/>
      <c r="N548" s="213"/>
      <c r="O548" s="213"/>
      <c r="P548" s="213"/>
      <c r="Q548" s="213"/>
      <c r="R548" s="210"/>
      <c r="S548" s="211"/>
      <c r="T548" s="212"/>
      <c r="U548" s="213"/>
      <c r="V548" s="214"/>
      <c r="W548" s="213"/>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c r="BI548" s="213"/>
      <c r="BJ548" s="213"/>
      <c r="BK548" s="213"/>
      <c r="BL548" s="213"/>
      <c r="BM548" s="213"/>
      <c r="BN548" s="213"/>
      <c r="BO548" s="213"/>
      <c r="BP548" s="213"/>
      <c r="BQ548" s="213"/>
      <c r="BR548" s="213"/>
      <c r="BS548" s="213"/>
      <c r="BT548" s="213"/>
    </row>
    <row r="549" spans="2:72" s="302" customFormat="1">
      <c r="B549" s="303"/>
      <c r="C549" s="213"/>
      <c r="D549" s="213"/>
      <c r="E549" s="208"/>
      <c r="F549" s="213"/>
      <c r="G549" s="213"/>
      <c r="H549" s="238"/>
      <c r="I549" s="213"/>
      <c r="J549" s="213"/>
      <c r="K549" s="213"/>
      <c r="L549" s="213"/>
      <c r="M549" s="213"/>
      <c r="N549" s="213"/>
      <c r="O549" s="213"/>
      <c r="P549" s="213"/>
      <c r="Q549" s="213"/>
      <c r="R549" s="210"/>
      <c r="S549" s="211"/>
      <c r="T549" s="212"/>
      <c r="U549" s="213"/>
      <c r="V549" s="214"/>
      <c r="W549" s="213"/>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c r="BI549" s="213"/>
      <c r="BJ549" s="213"/>
      <c r="BK549" s="213"/>
      <c r="BL549" s="213"/>
      <c r="BM549" s="213"/>
      <c r="BN549" s="213"/>
      <c r="BO549" s="213"/>
      <c r="BP549" s="213"/>
      <c r="BQ549" s="213"/>
      <c r="BR549" s="213"/>
      <c r="BS549" s="213"/>
      <c r="BT549" s="213"/>
    </row>
    <row r="550" spans="2:72" s="302" customFormat="1">
      <c r="B550" s="303"/>
      <c r="C550" s="213"/>
      <c r="D550" s="213"/>
      <c r="E550" s="208"/>
      <c r="F550" s="213"/>
      <c r="G550" s="213"/>
      <c r="H550" s="238"/>
      <c r="I550" s="213"/>
      <c r="J550" s="213"/>
      <c r="K550" s="213"/>
      <c r="L550" s="213"/>
      <c r="M550" s="213"/>
      <c r="N550" s="213"/>
      <c r="O550" s="213"/>
      <c r="P550" s="213"/>
      <c r="Q550" s="213"/>
      <c r="R550" s="210"/>
      <c r="S550" s="211"/>
      <c r="T550" s="212"/>
      <c r="U550" s="213"/>
      <c r="V550" s="214"/>
      <c r="W550" s="213"/>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c r="BI550" s="213"/>
      <c r="BJ550" s="213"/>
      <c r="BK550" s="213"/>
      <c r="BL550" s="213"/>
      <c r="BM550" s="213"/>
      <c r="BN550" s="213"/>
      <c r="BO550" s="213"/>
      <c r="BP550" s="213"/>
      <c r="BQ550" s="213"/>
      <c r="BR550" s="213"/>
      <c r="BS550" s="213"/>
      <c r="BT550" s="213"/>
    </row>
    <row r="551" spans="2:72" s="302" customFormat="1">
      <c r="B551" s="303"/>
      <c r="C551" s="213"/>
      <c r="D551" s="213"/>
      <c r="E551" s="208"/>
      <c r="F551" s="213"/>
      <c r="G551" s="213"/>
      <c r="H551" s="238"/>
      <c r="I551" s="213"/>
      <c r="J551" s="213"/>
      <c r="K551" s="213"/>
      <c r="L551" s="213"/>
      <c r="M551" s="213"/>
      <c r="N551" s="213"/>
      <c r="O551" s="213"/>
      <c r="P551" s="213"/>
      <c r="Q551" s="213"/>
      <c r="R551" s="210"/>
      <c r="S551" s="211"/>
      <c r="T551" s="212"/>
      <c r="U551" s="213"/>
      <c r="V551" s="214"/>
      <c r="W551" s="213"/>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c r="BI551" s="213"/>
      <c r="BJ551" s="213"/>
      <c r="BK551" s="213"/>
      <c r="BL551" s="213"/>
      <c r="BM551" s="213"/>
      <c r="BN551" s="213"/>
      <c r="BO551" s="213"/>
      <c r="BP551" s="213"/>
      <c r="BQ551" s="213"/>
      <c r="BR551" s="213"/>
      <c r="BS551" s="213"/>
      <c r="BT551" s="213"/>
    </row>
    <row r="552" spans="2:72" s="302" customFormat="1">
      <c r="B552" s="303"/>
      <c r="C552" s="213"/>
      <c r="D552" s="213"/>
      <c r="E552" s="208"/>
      <c r="F552" s="213"/>
      <c r="G552" s="213"/>
      <c r="H552" s="238"/>
      <c r="I552" s="213"/>
      <c r="J552" s="213"/>
      <c r="K552" s="213"/>
      <c r="L552" s="213"/>
      <c r="M552" s="213"/>
      <c r="N552" s="213"/>
      <c r="O552" s="213"/>
      <c r="P552" s="213"/>
      <c r="Q552" s="213"/>
      <c r="R552" s="210"/>
      <c r="S552" s="211"/>
      <c r="T552" s="212"/>
      <c r="U552" s="213"/>
      <c r="V552" s="214"/>
      <c r="W552" s="213"/>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c r="BI552" s="213"/>
      <c r="BJ552" s="213"/>
      <c r="BK552" s="213"/>
      <c r="BL552" s="213"/>
      <c r="BM552" s="213"/>
      <c r="BN552" s="213"/>
      <c r="BO552" s="213"/>
      <c r="BP552" s="213"/>
      <c r="BQ552" s="213"/>
      <c r="BR552" s="213"/>
      <c r="BS552" s="213"/>
      <c r="BT552" s="213"/>
    </row>
    <row r="553" spans="2:72" s="302" customFormat="1">
      <c r="B553" s="303"/>
      <c r="C553" s="213"/>
      <c r="D553" s="213"/>
      <c r="E553" s="208"/>
      <c r="F553" s="213"/>
      <c r="G553" s="213"/>
      <c r="H553" s="238"/>
      <c r="I553" s="213"/>
      <c r="J553" s="213"/>
      <c r="K553" s="213"/>
      <c r="L553" s="213"/>
      <c r="M553" s="213"/>
      <c r="N553" s="213"/>
      <c r="O553" s="213"/>
      <c r="P553" s="213"/>
      <c r="Q553" s="213"/>
      <c r="R553" s="210"/>
      <c r="S553" s="211"/>
      <c r="T553" s="212"/>
      <c r="U553" s="213"/>
      <c r="V553" s="214"/>
      <c r="W553" s="213"/>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c r="BI553" s="213"/>
      <c r="BJ553" s="213"/>
      <c r="BK553" s="213"/>
      <c r="BL553" s="213"/>
      <c r="BM553" s="213"/>
      <c r="BN553" s="213"/>
      <c r="BO553" s="213"/>
      <c r="BP553" s="213"/>
      <c r="BQ553" s="213"/>
      <c r="BR553" s="213"/>
      <c r="BS553" s="213"/>
      <c r="BT553" s="213"/>
    </row>
    <row r="554" spans="2:72" s="302" customFormat="1">
      <c r="B554" s="303"/>
      <c r="C554" s="213"/>
      <c r="D554" s="213"/>
      <c r="E554" s="208"/>
      <c r="F554" s="213"/>
      <c r="G554" s="213"/>
      <c r="H554" s="238"/>
      <c r="I554" s="213"/>
      <c r="J554" s="213"/>
      <c r="K554" s="213"/>
      <c r="L554" s="213"/>
      <c r="M554" s="213"/>
      <c r="N554" s="213"/>
      <c r="O554" s="213"/>
      <c r="P554" s="213"/>
      <c r="Q554" s="213"/>
      <c r="R554" s="210"/>
      <c r="S554" s="211"/>
      <c r="T554" s="212"/>
      <c r="U554" s="213"/>
      <c r="V554" s="214"/>
      <c r="W554" s="213"/>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c r="BI554" s="213"/>
      <c r="BJ554" s="213"/>
      <c r="BK554" s="213"/>
      <c r="BL554" s="213"/>
      <c r="BM554" s="213"/>
      <c r="BN554" s="213"/>
      <c r="BO554" s="213"/>
      <c r="BP554" s="213"/>
      <c r="BQ554" s="213"/>
      <c r="BR554" s="213"/>
      <c r="BS554" s="213"/>
      <c r="BT554" s="213"/>
    </row>
    <row r="555" spans="2:72" s="302" customFormat="1">
      <c r="B555" s="303"/>
      <c r="C555" s="213"/>
      <c r="D555" s="213"/>
      <c r="E555" s="208"/>
      <c r="F555" s="213"/>
      <c r="G555" s="213"/>
      <c r="H555" s="238"/>
      <c r="I555" s="213"/>
      <c r="J555" s="213"/>
      <c r="K555" s="213"/>
      <c r="L555" s="213"/>
      <c r="M555" s="213"/>
      <c r="N555" s="213"/>
      <c r="O555" s="213"/>
      <c r="P555" s="213"/>
      <c r="Q555" s="213"/>
      <c r="R555" s="210"/>
      <c r="S555" s="211"/>
      <c r="T555" s="212"/>
      <c r="U555" s="213"/>
      <c r="V555" s="214"/>
      <c r="W555" s="213"/>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c r="BI555" s="213"/>
      <c r="BJ555" s="213"/>
      <c r="BK555" s="213"/>
      <c r="BL555" s="213"/>
      <c r="BM555" s="213"/>
      <c r="BN555" s="213"/>
      <c r="BO555" s="213"/>
      <c r="BP555" s="213"/>
      <c r="BQ555" s="213"/>
      <c r="BR555" s="213"/>
      <c r="BS555" s="213"/>
      <c r="BT555" s="213"/>
    </row>
    <row r="556" spans="2:72" s="302" customFormat="1">
      <c r="B556" s="303"/>
      <c r="C556" s="213"/>
      <c r="D556" s="213"/>
      <c r="E556" s="208"/>
      <c r="F556" s="213"/>
      <c r="G556" s="213"/>
      <c r="H556" s="238"/>
      <c r="I556" s="213"/>
      <c r="J556" s="213"/>
      <c r="K556" s="213"/>
      <c r="L556" s="213"/>
      <c r="M556" s="213"/>
      <c r="N556" s="213"/>
      <c r="O556" s="213"/>
      <c r="P556" s="213"/>
      <c r="Q556" s="213"/>
      <c r="R556" s="210"/>
      <c r="S556" s="211"/>
      <c r="T556" s="212"/>
      <c r="U556" s="213"/>
      <c r="V556" s="214"/>
      <c r="W556" s="213"/>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c r="BI556" s="213"/>
      <c r="BJ556" s="213"/>
      <c r="BK556" s="213"/>
      <c r="BL556" s="213"/>
      <c r="BM556" s="213"/>
      <c r="BN556" s="213"/>
      <c r="BO556" s="213"/>
      <c r="BP556" s="213"/>
      <c r="BQ556" s="213"/>
      <c r="BR556" s="213"/>
      <c r="BS556" s="213"/>
      <c r="BT556" s="213"/>
    </row>
    <row r="557" spans="2:72" s="302" customFormat="1">
      <c r="B557" s="303"/>
      <c r="C557" s="213"/>
      <c r="D557" s="213"/>
      <c r="E557" s="208"/>
      <c r="F557" s="213"/>
      <c r="G557" s="213"/>
      <c r="H557" s="238"/>
      <c r="I557" s="213"/>
      <c r="J557" s="213"/>
      <c r="K557" s="213"/>
      <c r="L557" s="213"/>
      <c r="M557" s="213"/>
      <c r="N557" s="213"/>
      <c r="O557" s="213"/>
      <c r="P557" s="213"/>
      <c r="Q557" s="213"/>
      <c r="R557" s="210"/>
      <c r="S557" s="211"/>
      <c r="T557" s="212"/>
      <c r="U557" s="213"/>
      <c r="V557" s="214"/>
      <c r="W557" s="213"/>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c r="BI557" s="213"/>
      <c r="BJ557" s="213"/>
      <c r="BK557" s="213"/>
      <c r="BL557" s="213"/>
      <c r="BM557" s="213"/>
      <c r="BN557" s="213"/>
      <c r="BO557" s="213"/>
      <c r="BP557" s="213"/>
      <c r="BQ557" s="213"/>
      <c r="BR557" s="213"/>
      <c r="BS557" s="213"/>
      <c r="BT557" s="213"/>
    </row>
    <row r="558" spans="2:72" s="302" customFormat="1">
      <c r="B558" s="303"/>
      <c r="C558" s="213"/>
      <c r="D558" s="213"/>
      <c r="E558" s="208"/>
      <c r="F558" s="213"/>
      <c r="G558" s="213"/>
      <c r="H558" s="238"/>
      <c r="I558" s="213"/>
      <c r="J558" s="213"/>
      <c r="K558" s="213"/>
      <c r="L558" s="213"/>
      <c r="M558" s="213"/>
      <c r="N558" s="213"/>
      <c r="O558" s="213"/>
      <c r="P558" s="213"/>
      <c r="Q558" s="213"/>
      <c r="R558" s="210"/>
      <c r="S558" s="211"/>
      <c r="T558" s="212"/>
      <c r="U558" s="213"/>
      <c r="V558" s="214"/>
      <c r="W558" s="213"/>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c r="BI558" s="213"/>
      <c r="BJ558" s="213"/>
      <c r="BK558" s="213"/>
      <c r="BL558" s="213"/>
      <c r="BM558" s="213"/>
      <c r="BN558" s="213"/>
      <c r="BO558" s="213"/>
      <c r="BP558" s="213"/>
      <c r="BQ558" s="213"/>
      <c r="BR558" s="213"/>
      <c r="BS558" s="213"/>
      <c r="BT558" s="213"/>
    </row>
    <row r="559" spans="2:72" s="302" customFormat="1">
      <c r="B559" s="303"/>
      <c r="C559" s="213"/>
      <c r="D559" s="213"/>
      <c r="E559" s="208"/>
      <c r="F559" s="213"/>
      <c r="G559" s="213"/>
      <c r="H559" s="238"/>
      <c r="I559" s="213"/>
      <c r="J559" s="213"/>
      <c r="K559" s="213"/>
      <c r="L559" s="213"/>
      <c r="M559" s="213"/>
      <c r="N559" s="213"/>
      <c r="O559" s="213"/>
      <c r="P559" s="213"/>
      <c r="Q559" s="213"/>
      <c r="R559" s="210"/>
      <c r="S559" s="211"/>
      <c r="T559" s="212"/>
      <c r="U559" s="213"/>
      <c r="V559" s="214"/>
      <c r="W559" s="213"/>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c r="BI559" s="213"/>
      <c r="BJ559" s="213"/>
      <c r="BK559" s="213"/>
      <c r="BL559" s="213"/>
      <c r="BM559" s="213"/>
      <c r="BN559" s="213"/>
      <c r="BO559" s="213"/>
      <c r="BP559" s="213"/>
      <c r="BQ559" s="213"/>
      <c r="BR559" s="213"/>
      <c r="BS559" s="213"/>
      <c r="BT559" s="213"/>
    </row>
    <row r="560" spans="2:72" s="302" customFormat="1">
      <c r="B560" s="303"/>
      <c r="C560" s="213"/>
      <c r="D560" s="213"/>
      <c r="E560" s="208"/>
      <c r="F560" s="213"/>
      <c r="G560" s="213"/>
      <c r="H560" s="238"/>
      <c r="I560" s="213"/>
      <c r="J560" s="213"/>
      <c r="K560" s="213"/>
      <c r="L560" s="213"/>
      <c r="M560" s="213"/>
      <c r="N560" s="213"/>
      <c r="O560" s="213"/>
      <c r="P560" s="213"/>
      <c r="Q560" s="213"/>
      <c r="R560" s="210"/>
      <c r="S560" s="211"/>
      <c r="T560" s="212"/>
      <c r="U560" s="213"/>
      <c r="V560" s="214"/>
      <c r="W560" s="213"/>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c r="BI560" s="213"/>
      <c r="BJ560" s="213"/>
      <c r="BK560" s="213"/>
      <c r="BL560" s="213"/>
      <c r="BM560" s="213"/>
      <c r="BN560" s="213"/>
      <c r="BO560" s="213"/>
      <c r="BP560" s="213"/>
      <c r="BQ560" s="213"/>
      <c r="BR560" s="213"/>
      <c r="BS560" s="213"/>
      <c r="BT560" s="213"/>
    </row>
    <row r="561" spans="2:72" s="302" customFormat="1">
      <c r="B561" s="303"/>
      <c r="C561" s="213"/>
      <c r="D561" s="213"/>
      <c r="E561" s="208"/>
      <c r="F561" s="213"/>
      <c r="G561" s="213"/>
      <c r="H561" s="238"/>
      <c r="I561" s="213"/>
      <c r="J561" s="213"/>
      <c r="K561" s="213"/>
      <c r="L561" s="213"/>
      <c r="M561" s="213"/>
      <c r="N561" s="213"/>
      <c r="O561" s="213"/>
      <c r="P561" s="213"/>
      <c r="Q561" s="213"/>
      <c r="R561" s="210"/>
      <c r="S561" s="211"/>
      <c r="T561" s="212"/>
      <c r="U561" s="213"/>
      <c r="V561" s="214"/>
      <c r="W561" s="213"/>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c r="BI561" s="213"/>
      <c r="BJ561" s="213"/>
      <c r="BK561" s="213"/>
      <c r="BL561" s="213"/>
      <c r="BM561" s="213"/>
      <c r="BN561" s="213"/>
      <c r="BO561" s="213"/>
      <c r="BP561" s="213"/>
      <c r="BQ561" s="213"/>
      <c r="BR561" s="213"/>
      <c r="BS561" s="213"/>
      <c r="BT561" s="213"/>
    </row>
    <row r="562" spans="2:72" s="302" customFormat="1">
      <c r="B562" s="303"/>
      <c r="C562" s="213"/>
      <c r="D562" s="213"/>
      <c r="E562" s="208"/>
      <c r="F562" s="213"/>
      <c r="G562" s="213"/>
      <c r="H562" s="238"/>
      <c r="I562" s="213"/>
      <c r="J562" s="213"/>
      <c r="K562" s="213"/>
      <c r="L562" s="213"/>
      <c r="M562" s="213"/>
      <c r="N562" s="213"/>
      <c r="O562" s="213"/>
      <c r="P562" s="213"/>
      <c r="Q562" s="213"/>
      <c r="R562" s="210"/>
      <c r="S562" s="211"/>
      <c r="T562" s="212"/>
      <c r="U562" s="213"/>
      <c r="V562" s="214"/>
      <c r="W562" s="213"/>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c r="BI562" s="213"/>
      <c r="BJ562" s="213"/>
      <c r="BK562" s="213"/>
      <c r="BL562" s="213"/>
      <c r="BM562" s="213"/>
      <c r="BN562" s="213"/>
      <c r="BO562" s="213"/>
      <c r="BP562" s="213"/>
      <c r="BQ562" s="213"/>
      <c r="BR562" s="213"/>
      <c r="BS562" s="213"/>
      <c r="BT562" s="213"/>
    </row>
    <row r="563" spans="2:72" s="302" customFormat="1">
      <c r="B563" s="303"/>
      <c r="C563" s="213"/>
      <c r="D563" s="213"/>
      <c r="E563" s="208"/>
      <c r="F563" s="213"/>
      <c r="G563" s="213"/>
      <c r="H563" s="238"/>
      <c r="I563" s="213"/>
      <c r="J563" s="213"/>
      <c r="K563" s="213"/>
      <c r="L563" s="213"/>
      <c r="M563" s="213"/>
      <c r="N563" s="213"/>
      <c r="O563" s="213"/>
      <c r="P563" s="213"/>
      <c r="Q563" s="213"/>
      <c r="R563" s="210"/>
      <c r="S563" s="211"/>
      <c r="T563" s="212"/>
      <c r="U563" s="213"/>
      <c r="V563" s="214"/>
      <c r="W563" s="213"/>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c r="BI563" s="213"/>
      <c r="BJ563" s="213"/>
      <c r="BK563" s="213"/>
      <c r="BL563" s="213"/>
      <c r="BM563" s="213"/>
      <c r="BN563" s="213"/>
      <c r="BO563" s="213"/>
      <c r="BP563" s="213"/>
      <c r="BQ563" s="213"/>
      <c r="BR563" s="213"/>
      <c r="BS563" s="213"/>
      <c r="BT563" s="213"/>
    </row>
    <row r="564" spans="2:72" s="302" customFormat="1">
      <c r="B564" s="303"/>
      <c r="C564" s="213"/>
      <c r="D564" s="213"/>
      <c r="E564" s="208"/>
      <c r="F564" s="213"/>
      <c r="G564" s="213"/>
      <c r="H564" s="238"/>
      <c r="I564" s="213"/>
      <c r="J564" s="213"/>
      <c r="K564" s="213"/>
      <c r="L564" s="213"/>
      <c r="M564" s="213"/>
      <c r="N564" s="213"/>
      <c r="O564" s="213"/>
      <c r="P564" s="213"/>
      <c r="Q564" s="213"/>
      <c r="R564" s="210"/>
      <c r="S564" s="211"/>
      <c r="T564" s="212"/>
      <c r="U564" s="213"/>
      <c r="V564" s="214"/>
      <c r="W564" s="213"/>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c r="BI564" s="213"/>
      <c r="BJ564" s="213"/>
      <c r="BK564" s="213"/>
      <c r="BL564" s="213"/>
      <c r="BM564" s="213"/>
      <c r="BN564" s="213"/>
      <c r="BO564" s="213"/>
      <c r="BP564" s="213"/>
      <c r="BQ564" s="213"/>
      <c r="BR564" s="213"/>
      <c r="BS564" s="213"/>
      <c r="BT564" s="213"/>
    </row>
    <row r="565" spans="2:72" s="302" customFormat="1">
      <c r="B565" s="303"/>
      <c r="C565" s="213"/>
      <c r="D565" s="213"/>
      <c r="E565" s="208"/>
      <c r="F565" s="213"/>
      <c r="G565" s="213"/>
      <c r="H565" s="238"/>
      <c r="I565" s="213"/>
      <c r="J565" s="213"/>
      <c r="K565" s="213"/>
      <c r="L565" s="213"/>
      <c r="M565" s="213"/>
      <c r="N565" s="213"/>
      <c r="O565" s="213"/>
      <c r="P565" s="213"/>
      <c r="Q565" s="213"/>
      <c r="R565" s="210"/>
      <c r="S565" s="211"/>
      <c r="T565" s="212"/>
      <c r="U565" s="213"/>
      <c r="V565" s="214"/>
      <c r="W565" s="213"/>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c r="BI565" s="213"/>
      <c r="BJ565" s="213"/>
      <c r="BK565" s="213"/>
      <c r="BL565" s="213"/>
      <c r="BM565" s="213"/>
      <c r="BN565" s="213"/>
      <c r="BO565" s="213"/>
      <c r="BP565" s="213"/>
      <c r="BQ565" s="213"/>
      <c r="BR565" s="213"/>
      <c r="BS565" s="213"/>
      <c r="BT565" s="213"/>
    </row>
    <row r="566" spans="2:72" s="302" customFormat="1">
      <c r="B566" s="303"/>
      <c r="C566" s="213"/>
      <c r="D566" s="213"/>
      <c r="E566" s="208"/>
      <c r="F566" s="213"/>
      <c r="G566" s="213"/>
      <c r="H566" s="238"/>
      <c r="I566" s="213"/>
      <c r="J566" s="213"/>
      <c r="K566" s="213"/>
      <c r="L566" s="213"/>
      <c r="M566" s="213"/>
      <c r="N566" s="213"/>
      <c r="O566" s="213"/>
      <c r="P566" s="213"/>
      <c r="Q566" s="213"/>
      <c r="R566" s="210"/>
      <c r="S566" s="211"/>
      <c r="T566" s="212"/>
      <c r="U566" s="213"/>
      <c r="V566" s="214"/>
      <c r="W566" s="213"/>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c r="BI566" s="213"/>
      <c r="BJ566" s="213"/>
      <c r="BK566" s="213"/>
      <c r="BL566" s="213"/>
      <c r="BM566" s="213"/>
      <c r="BN566" s="213"/>
      <c r="BO566" s="213"/>
      <c r="BP566" s="213"/>
      <c r="BQ566" s="213"/>
      <c r="BR566" s="213"/>
      <c r="BS566" s="213"/>
      <c r="BT566" s="213"/>
    </row>
    <row r="567" spans="2:72" s="302" customFormat="1">
      <c r="B567" s="303"/>
      <c r="C567" s="213"/>
      <c r="D567" s="213"/>
      <c r="E567" s="208"/>
      <c r="F567" s="213"/>
      <c r="G567" s="213"/>
      <c r="H567" s="238"/>
      <c r="I567" s="213"/>
      <c r="J567" s="213"/>
      <c r="K567" s="213"/>
      <c r="L567" s="213"/>
      <c r="M567" s="213"/>
      <c r="N567" s="213"/>
      <c r="O567" s="213"/>
      <c r="P567" s="213"/>
      <c r="Q567" s="213"/>
      <c r="R567" s="210"/>
      <c r="S567" s="211"/>
      <c r="T567" s="212"/>
      <c r="U567" s="213"/>
      <c r="V567" s="214"/>
      <c r="W567" s="213"/>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c r="BI567" s="213"/>
      <c r="BJ567" s="213"/>
      <c r="BK567" s="213"/>
      <c r="BL567" s="213"/>
      <c r="BM567" s="213"/>
      <c r="BN567" s="213"/>
      <c r="BO567" s="213"/>
      <c r="BP567" s="213"/>
      <c r="BQ567" s="213"/>
      <c r="BR567" s="213"/>
      <c r="BS567" s="213"/>
      <c r="BT567" s="213"/>
    </row>
    <row r="568" spans="2:72" s="302" customFormat="1">
      <c r="B568" s="303"/>
      <c r="C568" s="213"/>
      <c r="D568" s="213"/>
      <c r="E568" s="208"/>
      <c r="F568" s="213"/>
      <c r="G568" s="213"/>
      <c r="H568" s="238"/>
      <c r="I568" s="213"/>
      <c r="J568" s="213"/>
      <c r="K568" s="213"/>
      <c r="L568" s="213"/>
      <c r="M568" s="213"/>
      <c r="N568" s="213"/>
      <c r="O568" s="213"/>
      <c r="P568" s="213"/>
      <c r="Q568" s="213"/>
      <c r="R568" s="210"/>
      <c r="S568" s="211"/>
      <c r="T568" s="212"/>
      <c r="U568" s="213"/>
      <c r="V568" s="214"/>
      <c r="W568" s="213"/>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c r="BI568" s="213"/>
      <c r="BJ568" s="213"/>
      <c r="BK568" s="213"/>
      <c r="BL568" s="213"/>
      <c r="BM568" s="213"/>
      <c r="BN568" s="213"/>
      <c r="BO568" s="213"/>
      <c r="BP568" s="213"/>
      <c r="BQ568" s="213"/>
      <c r="BR568" s="213"/>
      <c r="BS568" s="213"/>
      <c r="BT568" s="213"/>
    </row>
    <row r="569" spans="2:72" s="302" customFormat="1">
      <c r="B569" s="303"/>
      <c r="C569" s="213"/>
      <c r="D569" s="213"/>
      <c r="E569" s="208"/>
      <c r="F569" s="213"/>
      <c r="G569" s="213"/>
      <c r="H569" s="238"/>
      <c r="I569" s="213"/>
      <c r="J569" s="213"/>
      <c r="K569" s="213"/>
      <c r="L569" s="213"/>
      <c r="M569" s="213"/>
      <c r="N569" s="213"/>
      <c r="O569" s="213"/>
      <c r="P569" s="213"/>
      <c r="Q569" s="213"/>
      <c r="R569" s="210"/>
      <c r="S569" s="211"/>
      <c r="T569" s="212"/>
      <c r="U569" s="213"/>
      <c r="V569" s="214"/>
      <c r="W569" s="213"/>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c r="BI569" s="213"/>
      <c r="BJ569" s="213"/>
      <c r="BK569" s="213"/>
      <c r="BL569" s="213"/>
      <c r="BM569" s="213"/>
      <c r="BN569" s="213"/>
      <c r="BO569" s="213"/>
      <c r="BP569" s="213"/>
      <c r="BQ569" s="213"/>
      <c r="BR569" s="213"/>
      <c r="BS569" s="213"/>
      <c r="BT569" s="213"/>
    </row>
    <row r="570" spans="2:72" s="302" customFormat="1">
      <c r="B570" s="303"/>
      <c r="C570" s="213"/>
      <c r="D570" s="213"/>
      <c r="E570" s="208"/>
      <c r="F570" s="213"/>
      <c r="G570" s="213"/>
      <c r="H570" s="238"/>
      <c r="I570" s="213"/>
      <c r="J570" s="213"/>
      <c r="K570" s="213"/>
      <c r="L570" s="213"/>
      <c r="M570" s="213"/>
      <c r="N570" s="213"/>
      <c r="O570" s="213"/>
      <c r="P570" s="213"/>
      <c r="Q570" s="213"/>
      <c r="R570" s="210"/>
      <c r="S570" s="211"/>
      <c r="T570" s="212"/>
      <c r="U570" s="213"/>
      <c r="V570" s="214"/>
      <c r="W570" s="213"/>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c r="BI570" s="213"/>
      <c r="BJ570" s="213"/>
      <c r="BK570" s="213"/>
      <c r="BL570" s="213"/>
      <c r="BM570" s="213"/>
      <c r="BN570" s="213"/>
      <c r="BO570" s="213"/>
      <c r="BP570" s="213"/>
      <c r="BQ570" s="213"/>
      <c r="BR570" s="213"/>
      <c r="BS570" s="213"/>
      <c r="BT570" s="213"/>
    </row>
    <row r="571" spans="2:72" s="302" customFormat="1">
      <c r="B571" s="303"/>
      <c r="C571" s="213"/>
      <c r="D571" s="213"/>
      <c r="E571" s="208"/>
      <c r="F571" s="213"/>
      <c r="G571" s="213"/>
      <c r="H571" s="238"/>
      <c r="I571" s="213"/>
      <c r="J571" s="213"/>
      <c r="K571" s="213"/>
      <c r="L571" s="213"/>
      <c r="M571" s="213"/>
      <c r="N571" s="213"/>
      <c r="O571" s="213"/>
      <c r="P571" s="213"/>
      <c r="Q571" s="213"/>
      <c r="R571" s="210"/>
      <c r="S571" s="211"/>
      <c r="T571" s="212"/>
      <c r="U571" s="213"/>
      <c r="V571" s="214"/>
      <c r="W571" s="213"/>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c r="BI571" s="213"/>
      <c r="BJ571" s="213"/>
      <c r="BK571" s="213"/>
      <c r="BL571" s="213"/>
      <c r="BM571" s="213"/>
      <c r="BN571" s="213"/>
      <c r="BO571" s="213"/>
      <c r="BP571" s="213"/>
      <c r="BQ571" s="213"/>
      <c r="BR571" s="213"/>
      <c r="BS571" s="213"/>
      <c r="BT571" s="213"/>
    </row>
    <row r="572" spans="2:72" s="302" customFormat="1">
      <c r="B572" s="303"/>
      <c r="C572" s="213"/>
      <c r="D572" s="213"/>
      <c r="E572" s="208"/>
      <c r="F572" s="213"/>
      <c r="G572" s="213"/>
      <c r="H572" s="238"/>
      <c r="I572" s="213"/>
      <c r="J572" s="213"/>
      <c r="K572" s="213"/>
      <c r="L572" s="213"/>
      <c r="M572" s="213"/>
      <c r="N572" s="213"/>
      <c r="O572" s="213"/>
      <c r="P572" s="213"/>
      <c r="Q572" s="213"/>
      <c r="R572" s="210"/>
      <c r="S572" s="211"/>
      <c r="T572" s="212"/>
      <c r="U572" s="213"/>
      <c r="V572" s="214"/>
      <c r="W572" s="213"/>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c r="BI572" s="213"/>
      <c r="BJ572" s="213"/>
      <c r="BK572" s="213"/>
      <c r="BL572" s="213"/>
      <c r="BM572" s="213"/>
      <c r="BN572" s="213"/>
      <c r="BO572" s="213"/>
      <c r="BP572" s="213"/>
      <c r="BQ572" s="213"/>
      <c r="BR572" s="213"/>
      <c r="BS572" s="213"/>
      <c r="BT572" s="213"/>
    </row>
    <row r="573" spans="2:72" s="302" customFormat="1">
      <c r="B573" s="303"/>
      <c r="C573" s="213"/>
      <c r="D573" s="213"/>
      <c r="E573" s="208"/>
      <c r="F573" s="213"/>
      <c r="G573" s="213"/>
      <c r="H573" s="238"/>
      <c r="I573" s="213"/>
      <c r="J573" s="213"/>
      <c r="K573" s="213"/>
      <c r="L573" s="213"/>
      <c r="M573" s="213"/>
      <c r="N573" s="213"/>
      <c r="O573" s="213"/>
      <c r="P573" s="213"/>
      <c r="Q573" s="213"/>
      <c r="R573" s="210"/>
      <c r="S573" s="211"/>
      <c r="T573" s="212"/>
      <c r="U573" s="213"/>
      <c r="V573" s="214"/>
      <c r="W573" s="213"/>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c r="BI573" s="213"/>
      <c r="BJ573" s="213"/>
      <c r="BK573" s="213"/>
      <c r="BL573" s="213"/>
      <c r="BM573" s="213"/>
      <c r="BN573" s="213"/>
      <c r="BO573" s="213"/>
      <c r="BP573" s="213"/>
      <c r="BQ573" s="213"/>
      <c r="BR573" s="213"/>
      <c r="BS573" s="213"/>
      <c r="BT573" s="213"/>
    </row>
    <row r="574" spans="2:72" s="302" customFormat="1">
      <c r="B574" s="303"/>
      <c r="C574" s="213"/>
      <c r="D574" s="213"/>
      <c r="E574" s="208"/>
      <c r="F574" s="213"/>
      <c r="G574" s="213"/>
      <c r="H574" s="238"/>
      <c r="I574" s="213"/>
      <c r="J574" s="213"/>
      <c r="K574" s="213"/>
      <c r="L574" s="213"/>
      <c r="M574" s="213"/>
      <c r="N574" s="213"/>
      <c r="O574" s="213"/>
      <c r="P574" s="213"/>
      <c r="Q574" s="213"/>
      <c r="R574" s="210"/>
      <c r="S574" s="211"/>
      <c r="T574" s="212"/>
      <c r="U574" s="213"/>
      <c r="V574" s="214"/>
      <c r="W574" s="213"/>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c r="BI574" s="213"/>
      <c r="BJ574" s="213"/>
      <c r="BK574" s="213"/>
      <c r="BL574" s="213"/>
      <c r="BM574" s="213"/>
      <c r="BN574" s="213"/>
      <c r="BO574" s="213"/>
      <c r="BP574" s="213"/>
      <c r="BQ574" s="213"/>
      <c r="BR574" s="213"/>
      <c r="BS574" s="213"/>
      <c r="BT574" s="213"/>
    </row>
    <row r="575" spans="2:72" s="302" customFormat="1">
      <c r="B575" s="303"/>
      <c r="C575" s="213"/>
      <c r="D575" s="213"/>
      <c r="E575" s="208"/>
      <c r="F575" s="213"/>
      <c r="G575" s="213"/>
      <c r="H575" s="238"/>
      <c r="I575" s="213"/>
      <c r="J575" s="213"/>
      <c r="K575" s="213"/>
      <c r="L575" s="213"/>
      <c r="M575" s="213"/>
      <c r="N575" s="213"/>
      <c r="O575" s="213"/>
      <c r="P575" s="213"/>
      <c r="Q575" s="213"/>
      <c r="R575" s="210"/>
      <c r="S575" s="211"/>
      <c r="T575" s="212"/>
      <c r="U575" s="213"/>
      <c r="V575" s="214"/>
      <c r="W575" s="213"/>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c r="BI575" s="213"/>
      <c r="BJ575" s="213"/>
      <c r="BK575" s="213"/>
      <c r="BL575" s="213"/>
      <c r="BM575" s="213"/>
      <c r="BN575" s="213"/>
      <c r="BO575" s="213"/>
      <c r="BP575" s="213"/>
      <c r="BQ575" s="213"/>
      <c r="BR575" s="213"/>
      <c r="BS575" s="213"/>
      <c r="BT575" s="213"/>
    </row>
    <row r="576" spans="2:72" s="302" customFormat="1">
      <c r="B576" s="303"/>
      <c r="C576" s="213"/>
      <c r="D576" s="213"/>
      <c r="E576" s="208"/>
      <c r="F576" s="213"/>
      <c r="G576" s="213"/>
      <c r="H576" s="238"/>
      <c r="I576" s="213"/>
      <c r="J576" s="213"/>
      <c r="K576" s="213"/>
      <c r="L576" s="213"/>
      <c r="M576" s="213"/>
      <c r="N576" s="213"/>
      <c r="O576" s="213"/>
      <c r="P576" s="213"/>
      <c r="Q576" s="213"/>
      <c r="R576" s="210"/>
      <c r="S576" s="211"/>
      <c r="T576" s="212"/>
      <c r="U576" s="213"/>
      <c r="V576" s="214"/>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c r="BT576" s="213"/>
    </row>
    <row r="577" spans="2:72" s="302" customFormat="1">
      <c r="B577" s="303"/>
      <c r="C577" s="213"/>
      <c r="D577" s="213"/>
      <c r="E577" s="208"/>
      <c r="F577" s="213"/>
      <c r="G577" s="213"/>
      <c r="H577" s="238"/>
      <c r="I577" s="213"/>
      <c r="J577" s="213"/>
      <c r="K577" s="213"/>
      <c r="L577" s="213"/>
      <c r="M577" s="213"/>
      <c r="N577" s="213"/>
      <c r="O577" s="213"/>
      <c r="P577" s="213"/>
      <c r="Q577" s="213"/>
      <c r="R577" s="210"/>
      <c r="S577" s="211"/>
      <c r="T577" s="212"/>
      <c r="U577" s="213"/>
      <c r="V577" s="214"/>
      <c r="W577" s="213"/>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c r="BI577" s="213"/>
      <c r="BJ577" s="213"/>
      <c r="BK577" s="213"/>
      <c r="BL577" s="213"/>
      <c r="BM577" s="213"/>
      <c r="BN577" s="213"/>
      <c r="BO577" s="213"/>
      <c r="BP577" s="213"/>
      <c r="BQ577" s="213"/>
      <c r="BR577" s="213"/>
      <c r="BS577" s="213"/>
      <c r="BT577" s="213"/>
    </row>
    <row r="578" spans="2:72" s="302" customFormat="1">
      <c r="B578" s="303"/>
      <c r="C578" s="213"/>
      <c r="D578" s="213"/>
      <c r="E578" s="208"/>
      <c r="F578" s="213"/>
      <c r="G578" s="213"/>
      <c r="H578" s="238"/>
      <c r="I578" s="213"/>
      <c r="J578" s="213"/>
      <c r="K578" s="213"/>
      <c r="L578" s="213"/>
      <c r="M578" s="213"/>
      <c r="N578" s="213"/>
      <c r="O578" s="213"/>
      <c r="P578" s="213"/>
      <c r="Q578" s="213"/>
      <c r="R578" s="210"/>
      <c r="S578" s="211"/>
      <c r="T578" s="212"/>
      <c r="U578" s="213"/>
      <c r="V578" s="214"/>
      <c r="W578" s="213"/>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c r="BI578" s="213"/>
      <c r="BJ578" s="213"/>
      <c r="BK578" s="213"/>
      <c r="BL578" s="213"/>
      <c r="BM578" s="213"/>
      <c r="BN578" s="213"/>
      <c r="BO578" s="213"/>
      <c r="BP578" s="213"/>
      <c r="BQ578" s="213"/>
      <c r="BR578" s="213"/>
      <c r="BS578" s="213"/>
      <c r="BT578" s="213"/>
    </row>
    <row r="579" spans="2:72" s="302" customFormat="1">
      <c r="B579" s="303"/>
      <c r="C579" s="213"/>
      <c r="D579" s="213"/>
      <c r="E579" s="208"/>
      <c r="F579" s="213"/>
      <c r="G579" s="213"/>
      <c r="H579" s="238"/>
      <c r="I579" s="213"/>
      <c r="J579" s="213"/>
      <c r="K579" s="213"/>
      <c r="L579" s="213"/>
      <c r="M579" s="213"/>
      <c r="N579" s="213"/>
      <c r="O579" s="213"/>
      <c r="P579" s="213"/>
      <c r="Q579" s="213"/>
      <c r="R579" s="210"/>
      <c r="S579" s="211"/>
      <c r="T579" s="212"/>
      <c r="U579" s="213"/>
      <c r="V579" s="214"/>
      <c r="W579" s="213"/>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c r="BI579" s="213"/>
      <c r="BJ579" s="213"/>
      <c r="BK579" s="213"/>
      <c r="BL579" s="213"/>
      <c r="BM579" s="213"/>
      <c r="BN579" s="213"/>
      <c r="BO579" s="213"/>
      <c r="BP579" s="213"/>
      <c r="BQ579" s="213"/>
      <c r="BR579" s="213"/>
      <c r="BS579" s="213"/>
      <c r="BT579" s="213"/>
    </row>
    <row r="580" spans="2:72" s="302" customFormat="1">
      <c r="B580" s="303"/>
      <c r="C580" s="213"/>
      <c r="D580" s="213"/>
      <c r="E580" s="208"/>
      <c r="F580" s="213"/>
      <c r="G580" s="213"/>
      <c r="H580" s="238"/>
      <c r="I580" s="213"/>
      <c r="J580" s="213"/>
      <c r="K580" s="213"/>
      <c r="L580" s="213"/>
      <c r="M580" s="213"/>
      <c r="N580" s="213"/>
      <c r="O580" s="213"/>
      <c r="P580" s="213"/>
      <c r="Q580" s="213"/>
      <c r="R580" s="210"/>
      <c r="S580" s="211"/>
      <c r="T580" s="212"/>
      <c r="U580" s="213"/>
      <c r="V580" s="214"/>
      <c r="W580" s="213"/>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c r="BI580" s="213"/>
      <c r="BJ580" s="213"/>
      <c r="BK580" s="213"/>
      <c r="BL580" s="213"/>
      <c r="BM580" s="213"/>
      <c r="BN580" s="213"/>
      <c r="BO580" s="213"/>
      <c r="BP580" s="213"/>
      <c r="BQ580" s="213"/>
      <c r="BR580" s="213"/>
      <c r="BS580" s="213"/>
      <c r="BT580" s="213"/>
    </row>
    <row r="581" spans="2:72" s="302" customFormat="1">
      <c r="B581" s="303"/>
      <c r="C581" s="213"/>
      <c r="D581" s="213"/>
      <c r="E581" s="208"/>
      <c r="F581" s="213"/>
      <c r="G581" s="213"/>
      <c r="H581" s="238"/>
      <c r="I581" s="213"/>
      <c r="J581" s="213"/>
      <c r="K581" s="213"/>
      <c r="L581" s="213"/>
      <c r="M581" s="213"/>
      <c r="N581" s="213"/>
      <c r="O581" s="213"/>
      <c r="P581" s="213"/>
      <c r="Q581" s="213"/>
      <c r="R581" s="210"/>
      <c r="S581" s="211"/>
      <c r="T581" s="212"/>
      <c r="U581" s="213"/>
      <c r="V581" s="214"/>
      <c r="W581" s="213"/>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c r="BI581" s="213"/>
      <c r="BJ581" s="213"/>
      <c r="BK581" s="213"/>
      <c r="BL581" s="213"/>
      <c r="BM581" s="213"/>
      <c r="BN581" s="213"/>
      <c r="BO581" s="213"/>
      <c r="BP581" s="213"/>
      <c r="BQ581" s="213"/>
      <c r="BR581" s="213"/>
      <c r="BS581" s="213"/>
      <c r="BT581" s="213"/>
    </row>
    <row r="582" spans="2:72" s="302" customFormat="1">
      <c r="B582" s="303"/>
      <c r="C582" s="213"/>
      <c r="D582" s="213"/>
      <c r="E582" s="208"/>
      <c r="F582" s="213"/>
      <c r="G582" s="213"/>
      <c r="H582" s="238"/>
      <c r="I582" s="213"/>
      <c r="J582" s="213"/>
      <c r="K582" s="213"/>
      <c r="L582" s="213"/>
      <c r="M582" s="213"/>
      <c r="N582" s="213"/>
      <c r="O582" s="213"/>
      <c r="P582" s="213"/>
      <c r="Q582" s="213"/>
      <c r="R582" s="210"/>
      <c r="S582" s="211"/>
      <c r="T582" s="212"/>
      <c r="U582" s="213"/>
      <c r="V582" s="214"/>
      <c r="W582" s="213"/>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c r="BI582" s="213"/>
      <c r="BJ582" s="213"/>
      <c r="BK582" s="213"/>
      <c r="BL582" s="213"/>
      <c r="BM582" s="213"/>
      <c r="BN582" s="213"/>
      <c r="BO582" s="213"/>
      <c r="BP582" s="213"/>
      <c r="BQ582" s="213"/>
      <c r="BR582" s="213"/>
      <c r="BS582" s="213"/>
      <c r="BT582" s="213"/>
    </row>
    <row r="583" spans="2:72" s="302" customFormat="1">
      <c r="B583" s="303"/>
      <c r="C583" s="213"/>
      <c r="D583" s="213"/>
      <c r="E583" s="208"/>
      <c r="F583" s="213"/>
      <c r="G583" s="213"/>
      <c r="H583" s="238"/>
      <c r="I583" s="213"/>
      <c r="J583" s="213"/>
      <c r="K583" s="213"/>
      <c r="L583" s="213"/>
      <c r="M583" s="213"/>
      <c r="N583" s="213"/>
      <c r="O583" s="213"/>
      <c r="P583" s="213"/>
      <c r="Q583" s="213"/>
      <c r="R583" s="210"/>
      <c r="S583" s="211"/>
      <c r="T583" s="212"/>
      <c r="U583" s="213"/>
      <c r="V583" s="214"/>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c r="BT583" s="213"/>
    </row>
    <row r="584" spans="2:72" s="302" customFormat="1">
      <c r="B584" s="303"/>
      <c r="C584" s="213"/>
      <c r="D584" s="213"/>
      <c r="E584" s="208"/>
      <c r="F584" s="213"/>
      <c r="G584" s="213"/>
      <c r="H584" s="238"/>
      <c r="I584" s="213"/>
      <c r="J584" s="213"/>
      <c r="K584" s="213"/>
      <c r="L584" s="213"/>
      <c r="M584" s="213"/>
      <c r="N584" s="213"/>
      <c r="O584" s="213"/>
      <c r="P584" s="213"/>
      <c r="Q584" s="213"/>
      <c r="R584" s="210"/>
      <c r="S584" s="211"/>
      <c r="T584" s="212"/>
      <c r="U584" s="213"/>
      <c r="V584" s="214"/>
      <c r="W584" s="213"/>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c r="BI584" s="213"/>
      <c r="BJ584" s="213"/>
      <c r="BK584" s="213"/>
      <c r="BL584" s="213"/>
      <c r="BM584" s="213"/>
      <c r="BN584" s="213"/>
      <c r="BO584" s="213"/>
      <c r="BP584" s="213"/>
      <c r="BQ584" s="213"/>
      <c r="BR584" s="213"/>
      <c r="BS584" s="213"/>
      <c r="BT584" s="213"/>
    </row>
    <row r="585" spans="2:72" s="302" customFormat="1">
      <c r="B585" s="303"/>
      <c r="C585" s="213"/>
      <c r="D585" s="213"/>
      <c r="E585" s="208"/>
      <c r="F585" s="213"/>
      <c r="G585" s="213"/>
      <c r="H585" s="238"/>
      <c r="I585" s="213"/>
      <c r="J585" s="213"/>
      <c r="K585" s="213"/>
      <c r="L585" s="213"/>
      <c r="M585" s="213"/>
      <c r="N585" s="213"/>
      <c r="O585" s="213"/>
      <c r="P585" s="213"/>
      <c r="Q585" s="213"/>
      <c r="R585" s="210"/>
      <c r="S585" s="211"/>
      <c r="T585" s="212"/>
      <c r="U585" s="213"/>
      <c r="V585" s="214"/>
      <c r="W585" s="213"/>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c r="BI585" s="213"/>
      <c r="BJ585" s="213"/>
      <c r="BK585" s="213"/>
      <c r="BL585" s="213"/>
      <c r="BM585" s="213"/>
      <c r="BN585" s="213"/>
      <c r="BO585" s="213"/>
      <c r="BP585" s="213"/>
      <c r="BQ585" s="213"/>
      <c r="BR585" s="213"/>
      <c r="BS585" s="213"/>
      <c r="BT585" s="213"/>
    </row>
    <row r="586" spans="2:72" s="302" customFormat="1">
      <c r="B586" s="303"/>
      <c r="C586" s="213"/>
      <c r="D586" s="213"/>
      <c r="E586" s="208"/>
      <c r="F586" s="213"/>
      <c r="G586" s="213"/>
      <c r="H586" s="238"/>
      <c r="I586" s="213"/>
      <c r="J586" s="213"/>
      <c r="K586" s="213"/>
      <c r="L586" s="213"/>
      <c r="M586" s="213"/>
      <c r="N586" s="213"/>
      <c r="O586" s="213"/>
      <c r="P586" s="213"/>
      <c r="Q586" s="213"/>
      <c r="R586" s="210"/>
      <c r="S586" s="211"/>
      <c r="T586" s="212"/>
      <c r="U586" s="213"/>
      <c r="V586" s="214"/>
      <c r="W586" s="213"/>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c r="BI586" s="213"/>
      <c r="BJ586" s="213"/>
      <c r="BK586" s="213"/>
      <c r="BL586" s="213"/>
      <c r="BM586" s="213"/>
      <c r="BN586" s="213"/>
      <c r="BO586" s="213"/>
      <c r="BP586" s="213"/>
      <c r="BQ586" s="213"/>
      <c r="BR586" s="213"/>
      <c r="BS586" s="213"/>
      <c r="BT586" s="213"/>
    </row>
    <row r="587" spans="2:72" s="302" customFormat="1">
      <c r="B587" s="303"/>
      <c r="C587" s="213"/>
      <c r="D587" s="213"/>
      <c r="E587" s="208"/>
      <c r="F587" s="213"/>
      <c r="G587" s="213"/>
      <c r="H587" s="238"/>
      <c r="I587" s="213"/>
      <c r="J587" s="213"/>
      <c r="K587" s="213"/>
      <c r="L587" s="213"/>
      <c r="M587" s="213"/>
      <c r="N587" s="213"/>
      <c r="O587" s="213"/>
      <c r="P587" s="213"/>
      <c r="Q587" s="213"/>
      <c r="R587" s="210"/>
      <c r="S587" s="211"/>
      <c r="T587" s="212"/>
      <c r="U587" s="213"/>
      <c r="V587" s="214"/>
      <c r="W587" s="213"/>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c r="BI587" s="213"/>
      <c r="BJ587" s="213"/>
      <c r="BK587" s="213"/>
      <c r="BL587" s="213"/>
      <c r="BM587" s="213"/>
      <c r="BN587" s="213"/>
      <c r="BO587" s="213"/>
      <c r="BP587" s="213"/>
      <c r="BQ587" s="213"/>
      <c r="BR587" s="213"/>
      <c r="BS587" s="213"/>
      <c r="BT587" s="213"/>
    </row>
    <row r="588" spans="2:72" s="302" customFormat="1">
      <c r="B588" s="303"/>
      <c r="C588" s="213"/>
      <c r="D588" s="213"/>
      <c r="E588" s="208"/>
      <c r="F588" s="213"/>
      <c r="G588" s="213"/>
      <c r="H588" s="238"/>
      <c r="I588" s="213"/>
      <c r="J588" s="213"/>
      <c r="K588" s="213"/>
      <c r="L588" s="213"/>
      <c r="M588" s="213"/>
      <c r="N588" s="213"/>
      <c r="O588" s="213"/>
      <c r="P588" s="213"/>
      <c r="Q588" s="213"/>
      <c r="R588" s="210"/>
      <c r="S588" s="211"/>
      <c r="T588" s="212"/>
      <c r="U588" s="213"/>
      <c r="V588" s="214"/>
      <c r="W588" s="213"/>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c r="BI588" s="213"/>
      <c r="BJ588" s="213"/>
      <c r="BK588" s="213"/>
      <c r="BL588" s="213"/>
      <c r="BM588" s="213"/>
      <c r="BN588" s="213"/>
      <c r="BO588" s="213"/>
      <c r="BP588" s="213"/>
      <c r="BQ588" s="213"/>
      <c r="BR588" s="213"/>
      <c r="BS588" s="213"/>
      <c r="BT588" s="213"/>
    </row>
    <row r="589" spans="2:72" s="302" customFormat="1">
      <c r="B589" s="303"/>
      <c r="C589" s="213"/>
      <c r="D589" s="213"/>
      <c r="E589" s="208"/>
      <c r="F589" s="213"/>
      <c r="G589" s="213"/>
      <c r="H589" s="238"/>
      <c r="I589" s="213"/>
      <c r="J589" s="213"/>
      <c r="K589" s="213"/>
      <c r="L589" s="213"/>
      <c r="M589" s="213"/>
      <c r="N589" s="213"/>
      <c r="O589" s="213"/>
      <c r="P589" s="213"/>
      <c r="Q589" s="213"/>
      <c r="R589" s="210"/>
      <c r="S589" s="211"/>
      <c r="T589" s="212"/>
      <c r="U589" s="213"/>
      <c r="V589" s="214"/>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c r="BI589" s="213"/>
      <c r="BJ589" s="213"/>
      <c r="BK589" s="213"/>
      <c r="BL589" s="213"/>
      <c r="BM589" s="213"/>
      <c r="BN589" s="213"/>
      <c r="BO589" s="213"/>
      <c r="BP589" s="213"/>
      <c r="BQ589" s="213"/>
      <c r="BR589" s="213"/>
      <c r="BS589" s="213"/>
      <c r="BT589" s="213"/>
    </row>
    <row r="590" spans="2:72" s="302" customFormat="1">
      <c r="B590" s="303"/>
      <c r="C590" s="213"/>
      <c r="D590" s="213"/>
      <c r="E590" s="208"/>
      <c r="F590" s="213"/>
      <c r="G590" s="213"/>
      <c r="H590" s="238"/>
      <c r="I590" s="213"/>
      <c r="J590" s="213"/>
      <c r="K590" s="213"/>
      <c r="L590" s="213"/>
      <c r="M590" s="213"/>
      <c r="N590" s="213"/>
      <c r="O590" s="213"/>
      <c r="P590" s="213"/>
      <c r="Q590" s="213"/>
      <c r="R590" s="210"/>
      <c r="S590" s="211"/>
      <c r="T590" s="212"/>
      <c r="U590" s="213"/>
      <c r="V590" s="214"/>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c r="BT590" s="213"/>
    </row>
    <row r="591" spans="2:72" s="302" customFormat="1">
      <c r="B591" s="303"/>
      <c r="C591" s="213"/>
      <c r="D591" s="213"/>
      <c r="E591" s="208"/>
      <c r="F591" s="213"/>
      <c r="G591" s="213"/>
      <c r="H591" s="238"/>
      <c r="I591" s="213"/>
      <c r="J591" s="213"/>
      <c r="K591" s="213"/>
      <c r="L591" s="213"/>
      <c r="M591" s="213"/>
      <c r="N591" s="213"/>
      <c r="O591" s="213"/>
      <c r="P591" s="213"/>
      <c r="Q591" s="213"/>
      <c r="R591" s="210"/>
      <c r="S591" s="211"/>
      <c r="T591" s="212"/>
      <c r="U591" s="213"/>
      <c r="V591" s="214"/>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c r="BI591" s="213"/>
      <c r="BJ591" s="213"/>
      <c r="BK591" s="213"/>
      <c r="BL591" s="213"/>
      <c r="BM591" s="213"/>
      <c r="BN591" s="213"/>
      <c r="BO591" s="213"/>
      <c r="BP591" s="213"/>
      <c r="BQ591" s="213"/>
      <c r="BR591" s="213"/>
      <c r="BS591" s="213"/>
      <c r="BT591" s="213"/>
    </row>
    <row r="592" spans="2:72" s="302" customFormat="1">
      <c r="B592" s="303"/>
      <c r="C592" s="213"/>
      <c r="D592" s="213"/>
      <c r="E592" s="208"/>
      <c r="F592" s="213"/>
      <c r="G592" s="213"/>
      <c r="H592" s="238"/>
      <c r="I592" s="213"/>
      <c r="J592" s="213"/>
      <c r="K592" s="213"/>
      <c r="L592" s="213"/>
      <c r="M592" s="213"/>
      <c r="N592" s="213"/>
      <c r="O592" s="213"/>
      <c r="P592" s="213"/>
      <c r="Q592" s="213"/>
      <c r="R592" s="210"/>
      <c r="S592" s="211"/>
      <c r="T592" s="212"/>
      <c r="U592" s="213"/>
      <c r="V592" s="214"/>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c r="BI592" s="213"/>
      <c r="BJ592" s="213"/>
      <c r="BK592" s="213"/>
      <c r="BL592" s="213"/>
      <c r="BM592" s="213"/>
      <c r="BN592" s="213"/>
      <c r="BO592" s="213"/>
      <c r="BP592" s="213"/>
      <c r="BQ592" s="213"/>
      <c r="BR592" s="213"/>
      <c r="BS592" s="213"/>
      <c r="BT592" s="213"/>
    </row>
    <row r="593" spans="1:72" s="302" customFormat="1">
      <c r="B593" s="303"/>
      <c r="C593" s="213"/>
      <c r="D593" s="213"/>
      <c r="E593" s="208"/>
      <c r="F593" s="213"/>
      <c r="G593" s="213"/>
      <c r="H593" s="238"/>
      <c r="I593" s="213"/>
      <c r="J593" s="213"/>
      <c r="K593" s="213"/>
      <c r="L593" s="213"/>
      <c r="M593" s="213"/>
      <c r="N593" s="213"/>
      <c r="O593" s="213"/>
      <c r="P593" s="213"/>
      <c r="Q593" s="213"/>
      <c r="R593" s="210"/>
      <c r="S593" s="211"/>
      <c r="T593" s="212"/>
      <c r="U593" s="213"/>
      <c r="V593" s="214"/>
      <c r="W593" s="213"/>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c r="BI593" s="213"/>
      <c r="BJ593" s="213"/>
      <c r="BK593" s="213"/>
      <c r="BL593" s="213"/>
      <c r="BM593" s="213"/>
      <c r="BN593" s="213"/>
      <c r="BO593" s="213"/>
      <c r="BP593" s="213"/>
      <c r="BQ593" s="213"/>
      <c r="BR593" s="213"/>
      <c r="BS593" s="213"/>
      <c r="BT593" s="213"/>
    </row>
    <row r="594" spans="1:72" s="302" customFormat="1">
      <c r="B594" s="303"/>
      <c r="C594" s="213"/>
      <c r="D594" s="213"/>
      <c r="E594" s="208"/>
      <c r="F594" s="213"/>
      <c r="G594" s="213"/>
      <c r="H594" s="238"/>
      <c r="I594" s="213"/>
      <c r="J594" s="213"/>
      <c r="K594" s="213"/>
      <c r="L594" s="213"/>
      <c r="M594" s="213"/>
      <c r="N594" s="213"/>
      <c r="O594" s="213"/>
      <c r="P594" s="213"/>
      <c r="Q594" s="213"/>
      <c r="R594" s="210"/>
      <c r="S594" s="211"/>
      <c r="T594" s="212"/>
      <c r="U594" s="213"/>
      <c r="V594" s="214"/>
      <c r="W594" s="213"/>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c r="BI594" s="213"/>
      <c r="BJ594" s="213"/>
      <c r="BK594" s="213"/>
      <c r="BL594" s="213"/>
      <c r="BM594" s="213"/>
      <c r="BN594" s="213"/>
      <c r="BO594" s="213"/>
      <c r="BP594" s="213"/>
      <c r="BQ594" s="213"/>
      <c r="BR594" s="213"/>
      <c r="BS594" s="213"/>
      <c r="BT594" s="213"/>
    </row>
    <row r="595" spans="1:72" s="302" customFormat="1">
      <c r="B595" s="303"/>
      <c r="C595" s="213"/>
      <c r="D595" s="213"/>
      <c r="E595" s="208"/>
      <c r="F595" s="213"/>
      <c r="G595" s="213"/>
      <c r="H595" s="238"/>
      <c r="I595" s="213"/>
      <c r="J595" s="213"/>
      <c r="K595" s="213"/>
      <c r="L595" s="213"/>
      <c r="M595" s="213"/>
      <c r="N595" s="213"/>
      <c r="O595" s="213"/>
      <c r="P595" s="213"/>
      <c r="Q595" s="213"/>
      <c r="R595" s="210"/>
      <c r="S595" s="211"/>
      <c r="T595" s="212"/>
      <c r="U595" s="213"/>
      <c r="V595" s="214"/>
      <c r="W595" s="213"/>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c r="BI595" s="213"/>
      <c r="BJ595" s="213"/>
      <c r="BK595" s="213"/>
      <c r="BL595" s="213"/>
      <c r="BM595" s="213"/>
      <c r="BN595" s="213"/>
      <c r="BO595" s="213"/>
      <c r="BP595" s="213"/>
      <c r="BQ595" s="213"/>
      <c r="BR595" s="213"/>
      <c r="BS595" s="213"/>
      <c r="BT595" s="213"/>
    </row>
    <row r="596" spans="1:72" s="302" customFormat="1">
      <c r="B596" s="303"/>
      <c r="C596" s="213"/>
      <c r="D596" s="213"/>
      <c r="E596" s="208"/>
      <c r="F596" s="213"/>
      <c r="G596" s="213"/>
      <c r="H596" s="238"/>
      <c r="I596" s="213"/>
      <c r="J596" s="213"/>
      <c r="K596" s="213"/>
      <c r="L596" s="213"/>
      <c r="M596" s="213"/>
      <c r="N596" s="213"/>
      <c r="O596" s="213"/>
      <c r="P596" s="213"/>
      <c r="Q596" s="213"/>
      <c r="R596" s="210"/>
      <c r="S596" s="211"/>
      <c r="T596" s="212"/>
      <c r="U596" s="213"/>
      <c r="V596" s="214"/>
      <c r="W596" s="213"/>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c r="BI596" s="213"/>
      <c r="BJ596" s="213"/>
      <c r="BK596" s="213"/>
      <c r="BL596" s="213"/>
      <c r="BM596" s="213"/>
      <c r="BN596" s="213"/>
      <c r="BO596" s="213"/>
      <c r="BP596" s="213"/>
      <c r="BQ596" s="213"/>
      <c r="BR596" s="213"/>
      <c r="BS596" s="213"/>
      <c r="BT596" s="213"/>
    </row>
    <row r="597" spans="1:72" s="302" customFormat="1">
      <c r="B597" s="303"/>
      <c r="C597" s="213"/>
      <c r="D597" s="213"/>
      <c r="E597" s="208"/>
      <c r="F597" s="213"/>
      <c r="G597" s="213"/>
      <c r="H597" s="238"/>
      <c r="I597" s="213"/>
      <c r="J597" s="213"/>
      <c r="K597" s="213"/>
      <c r="L597" s="213"/>
      <c r="M597" s="213"/>
      <c r="N597" s="213"/>
      <c r="O597" s="213"/>
      <c r="P597" s="213"/>
      <c r="Q597" s="213"/>
      <c r="R597" s="210"/>
      <c r="S597" s="211"/>
      <c r="T597" s="212"/>
      <c r="U597" s="213"/>
      <c r="V597" s="214"/>
      <c r="W597" s="213"/>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c r="BI597" s="213"/>
      <c r="BJ597" s="213"/>
      <c r="BK597" s="213"/>
      <c r="BL597" s="213"/>
      <c r="BM597" s="213"/>
      <c r="BN597" s="213"/>
      <c r="BO597" s="213"/>
      <c r="BP597" s="213"/>
      <c r="BQ597" s="213"/>
      <c r="BR597" s="213"/>
      <c r="BS597" s="213"/>
      <c r="BT597" s="213"/>
    </row>
    <row r="598" spans="1:72">
      <c r="A598" s="302"/>
    </row>
  </sheetData>
  <mergeCells count="124">
    <mergeCell ref="B66:Q66"/>
    <mergeCell ref="C63:F63"/>
    <mergeCell ref="J63:Q63"/>
    <mergeCell ref="C64:F64"/>
    <mergeCell ref="J64:Q64"/>
    <mergeCell ref="C65:F65"/>
    <mergeCell ref="J65:Q65"/>
    <mergeCell ref="C60:F60"/>
    <mergeCell ref="J60:Q60"/>
    <mergeCell ref="C61:F61"/>
    <mergeCell ref="J61:Q61"/>
    <mergeCell ref="C62:F62"/>
    <mergeCell ref="J62:Q62"/>
    <mergeCell ref="C57:F57"/>
    <mergeCell ref="J57:Q57"/>
    <mergeCell ref="C58:F58"/>
    <mergeCell ref="J58:Q58"/>
    <mergeCell ref="C59:F59"/>
    <mergeCell ref="J59:Q59"/>
    <mergeCell ref="B52:B53"/>
    <mergeCell ref="D52:D53"/>
    <mergeCell ref="M52:M53"/>
    <mergeCell ref="N52:N53"/>
    <mergeCell ref="B54:B56"/>
    <mergeCell ref="D54:D56"/>
    <mergeCell ref="M54:Q54"/>
    <mergeCell ref="M56:Q56"/>
    <mergeCell ref="B48:B49"/>
    <mergeCell ref="D48:D49"/>
    <mergeCell ref="M48:M49"/>
    <mergeCell ref="N48:N49"/>
    <mergeCell ref="B50:B51"/>
    <mergeCell ref="D50:D51"/>
    <mergeCell ref="M50:M51"/>
    <mergeCell ref="N50:N51"/>
    <mergeCell ref="B44:B45"/>
    <mergeCell ref="D44:D45"/>
    <mergeCell ref="M44:M45"/>
    <mergeCell ref="N44:N45"/>
    <mergeCell ref="B46:B47"/>
    <mergeCell ref="D46:D47"/>
    <mergeCell ref="M46:M47"/>
    <mergeCell ref="N46:N47"/>
    <mergeCell ref="B40:B41"/>
    <mergeCell ref="D40:D41"/>
    <mergeCell ref="M40:M41"/>
    <mergeCell ref="N40:N41"/>
    <mergeCell ref="B42:B43"/>
    <mergeCell ref="D42:D43"/>
    <mergeCell ref="M42:M43"/>
    <mergeCell ref="N42:N43"/>
    <mergeCell ref="B36:B37"/>
    <mergeCell ref="D36:D37"/>
    <mergeCell ref="M36:M37"/>
    <mergeCell ref="N36:N37"/>
    <mergeCell ref="B38:B39"/>
    <mergeCell ref="D38:D39"/>
    <mergeCell ref="M38:M39"/>
    <mergeCell ref="N38:N39"/>
    <mergeCell ref="B32:B33"/>
    <mergeCell ref="D32:D33"/>
    <mergeCell ref="M32:M33"/>
    <mergeCell ref="N32:N33"/>
    <mergeCell ref="B34:B35"/>
    <mergeCell ref="D34:D35"/>
    <mergeCell ref="M34:M35"/>
    <mergeCell ref="N34:N35"/>
    <mergeCell ref="B28:B29"/>
    <mergeCell ref="D28:D29"/>
    <mergeCell ref="M28:M29"/>
    <mergeCell ref="N28:N29"/>
    <mergeCell ref="B30:B31"/>
    <mergeCell ref="D30:D31"/>
    <mergeCell ref="M30:M31"/>
    <mergeCell ref="N30:N31"/>
    <mergeCell ref="B24:B25"/>
    <mergeCell ref="D24:D25"/>
    <mergeCell ref="M24:M25"/>
    <mergeCell ref="N24:N25"/>
    <mergeCell ref="B26:B27"/>
    <mergeCell ref="D26:D27"/>
    <mergeCell ref="M26:M27"/>
    <mergeCell ref="N26:N27"/>
    <mergeCell ref="B20:B21"/>
    <mergeCell ref="D20:D21"/>
    <mergeCell ref="M20:M21"/>
    <mergeCell ref="N20:N21"/>
    <mergeCell ref="B22:B23"/>
    <mergeCell ref="D22:D23"/>
    <mergeCell ref="M22:M23"/>
    <mergeCell ref="N22:N23"/>
    <mergeCell ref="M15:N16"/>
    <mergeCell ref="O15:Q15"/>
    <mergeCell ref="O16:O17"/>
    <mergeCell ref="P16:P17"/>
    <mergeCell ref="Q16:Q17"/>
    <mergeCell ref="B18:B19"/>
    <mergeCell ref="D18:D19"/>
    <mergeCell ref="M18:M19"/>
    <mergeCell ref="N18:N19"/>
    <mergeCell ref="B15:B17"/>
    <mergeCell ref="C15:C17"/>
    <mergeCell ref="D15:D17"/>
    <mergeCell ref="E15:E17"/>
    <mergeCell ref="F15:F17"/>
    <mergeCell ref="G15:L16"/>
    <mergeCell ref="B7:Q7"/>
    <mergeCell ref="B8:H8"/>
    <mergeCell ref="I8:K11"/>
    <mergeCell ref="L8:Q8"/>
    <mergeCell ref="B9:H9"/>
    <mergeCell ref="L9:Q14"/>
    <mergeCell ref="B10:H10"/>
    <mergeCell ref="B11:H11"/>
    <mergeCell ref="B12:K14"/>
    <mergeCell ref="B1:B4"/>
    <mergeCell ref="C1:I2"/>
    <mergeCell ref="J1:O1"/>
    <mergeCell ref="P1:Q4"/>
    <mergeCell ref="J2:O2"/>
    <mergeCell ref="C3:I4"/>
    <mergeCell ref="J3:O3"/>
    <mergeCell ref="J4:O4"/>
    <mergeCell ref="B5:Q5"/>
  </mergeCells>
  <pageMargins left="0.7" right="0.7" top="0.75" bottom="0.75" header="0.3" footer="0.3"/>
  <pageSetup orientation="portrait" r:id="rId1"/>
  <drawing r:id="rId2"/>
  <legacyDrawing r:id="rId3"/>
  <oleObjects>
    <mc:AlternateContent xmlns:mc="http://schemas.openxmlformats.org/markup-compatibility/2006">
      <mc:Choice Requires="x14">
        <oleObject shapeId="8193" r:id="rId4">
          <objectPr defaultSize="0" autoPict="0" r:id="rId5">
            <anchor moveWithCells="1" sizeWithCells="1">
              <from>
                <xdr:col>1</xdr:col>
                <xdr:colOff>114300</xdr:colOff>
                <xdr:row>0</xdr:row>
                <xdr:rowOff>47625</xdr:rowOff>
              </from>
              <to>
                <xdr:col>2</xdr:col>
                <xdr:colOff>0</xdr:colOff>
                <xdr:row>3</xdr:row>
                <xdr:rowOff>209550</xdr:rowOff>
              </to>
            </anchor>
          </objectPr>
        </oleObject>
      </mc:Choice>
      <mc:Fallback>
        <oleObject shapeId="819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5"/>
  <sheetViews>
    <sheetView topLeftCell="A103" workbookViewId="0">
      <selection activeCell="E109" sqref="E109"/>
    </sheetView>
  </sheetViews>
  <sheetFormatPr baseColWidth="10" defaultColWidth="11.42578125" defaultRowHeight="12.75"/>
  <cols>
    <col min="1" max="1" width="10.140625" style="334" customWidth="1"/>
    <col min="2" max="2" width="13.5703125" style="334" customWidth="1"/>
    <col min="3" max="3" width="13" style="335" customWidth="1"/>
    <col min="4" max="4" width="29.5703125" style="336" customWidth="1"/>
    <col min="5" max="5" width="18.7109375" style="334" customWidth="1"/>
    <col min="6" max="6" width="18.5703125" style="309" customWidth="1"/>
    <col min="7" max="7" width="8.140625" style="309" customWidth="1"/>
    <col min="8" max="8" width="14.140625" style="310" bestFit="1" customWidth="1"/>
    <col min="9" max="16384" width="11.42578125" style="309"/>
  </cols>
  <sheetData>
    <row r="1" spans="1:8" ht="30" customHeight="1">
      <c r="A1" s="927" t="s">
        <v>498</v>
      </c>
      <c r="B1" s="927"/>
      <c r="C1" s="927"/>
      <c r="D1" s="927"/>
      <c r="E1" s="927"/>
    </row>
    <row r="2" spans="1:8" ht="30" customHeight="1">
      <c r="A2" s="311"/>
      <c r="B2" s="312"/>
      <c r="C2" s="313"/>
      <c r="D2" s="314"/>
      <c r="E2" s="315"/>
      <c r="F2" s="312"/>
    </row>
    <row r="3" spans="1:8" s="312" customFormat="1" ht="27.75" customHeight="1">
      <c r="A3" s="928" t="s">
        <v>446</v>
      </c>
      <c r="B3" s="928"/>
      <c r="C3" s="928"/>
      <c r="D3" s="928"/>
      <c r="E3" s="928"/>
      <c r="F3" s="309"/>
      <c r="H3" s="316"/>
    </row>
    <row r="4" spans="1:8" ht="30" customHeight="1">
      <c r="A4" s="317" t="s">
        <v>260</v>
      </c>
      <c r="B4" s="317" t="s">
        <v>261</v>
      </c>
      <c r="C4" s="317" t="s">
        <v>262</v>
      </c>
      <c r="D4" s="318" t="s">
        <v>13</v>
      </c>
      <c r="E4" s="319" t="s">
        <v>14</v>
      </c>
      <c r="F4" s="312"/>
    </row>
    <row r="5" spans="1:8" s="312" customFormat="1" ht="30" customHeight="1">
      <c r="A5" s="132"/>
      <c r="B5" s="9"/>
      <c r="C5" s="76"/>
      <c r="D5" s="320"/>
      <c r="E5" s="321"/>
      <c r="F5" s="309"/>
      <c r="H5" s="316"/>
    </row>
    <row r="6" spans="1:8" ht="90" customHeight="1">
      <c r="A6" s="9"/>
      <c r="B6" s="9"/>
      <c r="C6" s="76"/>
      <c r="D6" s="322"/>
      <c r="E6" s="321"/>
    </row>
    <row r="7" spans="1:8" ht="36.75" customHeight="1">
      <c r="A7" s="132"/>
      <c r="B7" s="9"/>
      <c r="C7" s="76"/>
      <c r="D7" s="320"/>
      <c r="E7" s="323">
        <f>SUM(E5:E6)</f>
        <v>0</v>
      </c>
    </row>
    <row r="8" spans="1:8" ht="38.25" customHeight="1">
      <c r="A8" s="324"/>
      <c r="B8" s="324"/>
      <c r="C8" s="325"/>
      <c r="D8" s="326"/>
      <c r="E8" s="327"/>
    </row>
    <row r="9" spans="1:8" ht="22.5" customHeight="1">
      <c r="A9" s="929" t="s">
        <v>501</v>
      </c>
      <c r="B9" s="930"/>
      <c r="C9" s="930"/>
      <c r="D9" s="930"/>
      <c r="E9" s="930"/>
    </row>
    <row r="10" spans="1:8" ht="30" customHeight="1">
      <c r="A10" s="317" t="s">
        <v>260</v>
      </c>
      <c r="B10" s="317" t="s">
        <v>261</v>
      </c>
      <c r="C10" s="317" t="s">
        <v>262</v>
      </c>
      <c r="D10" s="318" t="s">
        <v>13</v>
      </c>
      <c r="E10" s="319" t="s">
        <v>14</v>
      </c>
    </row>
    <row r="11" spans="1:8" ht="43.5" customHeight="1">
      <c r="A11" s="132"/>
      <c r="B11" s="9"/>
      <c r="C11" s="76"/>
      <c r="D11" s="320"/>
      <c r="E11" s="321"/>
    </row>
    <row r="12" spans="1:8" ht="79.5" customHeight="1">
      <c r="A12" s="132"/>
      <c r="B12" s="139"/>
      <c r="C12" s="76"/>
      <c r="D12" s="320"/>
      <c r="E12" s="321"/>
    </row>
    <row r="13" spans="1:8" ht="39" customHeight="1">
      <c r="A13" s="132"/>
      <c r="B13" s="132"/>
      <c r="C13" s="328"/>
      <c r="D13" s="320"/>
      <c r="E13" s="321">
        <f>+E12+E11</f>
        <v>0</v>
      </c>
      <c r="F13" s="310"/>
    </row>
    <row r="14" spans="1:8" ht="30" customHeight="1">
      <c r="A14" s="329"/>
      <c r="B14" s="329"/>
      <c r="C14" s="330"/>
      <c r="D14" s="331"/>
      <c r="E14" s="332"/>
    </row>
    <row r="15" spans="1:8" ht="30" customHeight="1">
      <c r="A15" s="931" t="s">
        <v>450</v>
      </c>
      <c r="B15" s="931"/>
      <c r="C15" s="931"/>
      <c r="D15" s="931"/>
      <c r="E15" s="931"/>
    </row>
    <row r="16" spans="1:8" ht="30" customHeight="1">
      <c r="A16" s="317" t="s">
        <v>260</v>
      </c>
      <c r="B16" s="317" t="s">
        <v>261</v>
      </c>
      <c r="C16" s="317" t="s">
        <v>262</v>
      </c>
      <c r="D16" s="318" t="s">
        <v>13</v>
      </c>
      <c r="E16" s="319" t="s">
        <v>14</v>
      </c>
    </row>
    <row r="17" spans="1:8" ht="47.25" customHeight="1">
      <c r="A17" s="132"/>
      <c r="B17" s="132"/>
      <c r="C17" s="76"/>
      <c r="D17" s="333"/>
      <c r="E17" s="321"/>
      <c r="F17" s="310"/>
    </row>
    <row r="18" spans="1:8" ht="83.25" customHeight="1">
      <c r="E18" s="39"/>
    </row>
    <row r="19" spans="1:8" ht="30" customHeight="1">
      <c r="A19" s="926" t="s">
        <v>451</v>
      </c>
      <c r="B19" s="926"/>
      <c r="C19" s="926"/>
      <c r="D19" s="926"/>
      <c r="E19" s="926"/>
    </row>
    <row r="20" spans="1:8" ht="30" customHeight="1">
      <c r="A20" s="337" t="s">
        <v>502</v>
      </c>
      <c r="B20" s="337" t="s">
        <v>503</v>
      </c>
      <c r="C20" s="317" t="s">
        <v>262</v>
      </c>
      <c r="D20" s="318" t="s">
        <v>13</v>
      </c>
      <c r="E20" s="338" t="s">
        <v>504</v>
      </c>
    </row>
    <row r="21" spans="1:8" ht="30" customHeight="1">
      <c r="A21" s="132"/>
      <c r="B21" s="132"/>
      <c r="C21" s="76"/>
      <c r="D21" s="320"/>
      <c r="E21" s="321"/>
    </row>
    <row r="22" spans="1:8" ht="40.5" customHeight="1">
      <c r="A22" s="329"/>
      <c r="B22" s="82"/>
      <c r="C22" s="339"/>
      <c r="E22" s="139"/>
    </row>
    <row r="23" spans="1:8" ht="30" customHeight="1">
      <c r="A23" s="932" t="s">
        <v>452</v>
      </c>
      <c r="B23" s="932"/>
      <c r="C23" s="932"/>
      <c r="D23" s="932"/>
      <c r="E23" s="932"/>
    </row>
    <row r="24" spans="1:8" ht="48" customHeight="1">
      <c r="A24" s="337" t="s">
        <v>502</v>
      </c>
      <c r="B24" s="337" t="s">
        <v>503</v>
      </c>
      <c r="C24" s="317" t="s">
        <v>262</v>
      </c>
      <c r="D24" s="318" t="s">
        <v>13</v>
      </c>
      <c r="E24" s="338" t="s">
        <v>504</v>
      </c>
    </row>
    <row r="25" spans="1:8" ht="30" customHeight="1">
      <c r="A25" s="132"/>
      <c r="B25" s="132"/>
      <c r="C25" s="76"/>
      <c r="D25" s="320"/>
      <c r="E25" s="321"/>
      <c r="F25" s="334"/>
    </row>
    <row r="26" spans="1:8" s="334" customFormat="1" ht="77.25" customHeight="1">
      <c r="A26" s="9"/>
      <c r="B26" s="340"/>
      <c r="C26" s="76"/>
      <c r="D26" s="322"/>
      <c r="E26" s="321"/>
      <c r="H26" s="341"/>
    </row>
    <row r="27" spans="1:8" s="334" customFormat="1" ht="48" customHeight="1">
      <c r="A27" s="132"/>
      <c r="B27" s="132"/>
      <c r="C27" s="328"/>
      <c r="D27" s="320" t="s">
        <v>156</v>
      </c>
      <c r="E27" s="321">
        <f>SUM(E25:E26)</f>
        <v>0</v>
      </c>
      <c r="H27" s="341"/>
    </row>
    <row r="28" spans="1:8" s="334" customFormat="1" ht="24" customHeight="1">
      <c r="A28" s="329"/>
      <c r="B28" s="329"/>
      <c r="C28" s="342"/>
      <c r="D28" s="331"/>
      <c r="E28" s="343"/>
      <c r="H28" s="341"/>
    </row>
    <row r="29" spans="1:8" ht="18" customHeight="1">
      <c r="A29" s="329"/>
      <c r="B29" s="329"/>
      <c r="C29" s="342"/>
      <c r="D29" s="331"/>
      <c r="E29" s="343"/>
      <c r="F29" s="334"/>
    </row>
    <row r="30" spans="1:8" ht="40.5" customHeight="1">
      <c r="B30" s="82"/>
      <c r="C30" s="339"/>
      <c r="E30" s="139"/>
    </row>
    <row r="31" spans="1:8" ht="30" customHeight="1">
      <c r="A31" s="926" t="s">
        <v>454</v>
      </c>
      <c r="B31" s="926"/>
      <c r="C31" s="926"/>
      <c r="D31" s="926"/>
      <c r="E31" s="926"/>
    </row>
    <row r="32" spans="1:8" ht="84" customHeight="1">
      <c r="A32" s="337" t="s">
        <v>502</v>
      </c>
      <c r="B32" s="337" t="s">
        <v>503</v>
      </c>
      <c r="C32" s="317" t="s">
        <v>262</v>
      </c>
      <c r="D32" s="318" t="s">
        <v>13</v>
      </c>
      <c r="E32" s="338" t="s">
        <v>504</v>
      </c>
    </row>
    <row r="33" spans="1:8" ht="84" customHeight="1">
      <c r="A33" s="132"/>
      <c r="B33" s="132"/>
      <c r="C33" s="344"/>
      <c r="D33" s="320"/>
      <c r="E33" s="321"/>
      <c r="F33" s="345"/>
    </row>
    <row r="34" spans="1:8" ht="78.75" customHeight="1">
      <c r="A34" s="132"/>
      <c r="B34" s="132"/>
      <c r="C34" s="76"/>
      <c r="D34" s="320"/>
      <c r="E34" s="321"/>
    </row>
    <row r="35" spans="1:8" s="346" customFormat="1" ht="88.5" customHeight="1">
      <c r="A35" s="132"/>
      <c r="B35" s="132"/>
      <c r="C35" s="76"/>
      <c r="D35" s="320"/>
      <c r="E35" s="321"/>
      <c r="F35" s="309"/>
      <c r="H35" s="347"/>
    </row>
    <row r="36" spans="1:8" s="312" customFormat="1" ht="51.75" customHeight="1">
      <c r="A36" s="133"/>
      <c r="B36" s="348"/>
      <c r="C36" s="76"/>
      <c r="D36" s="322"/>
      <c r="E36" s="349"/>
      <c r="F36" s="346"/>
      <c r="H36" s="316"/>
    </row>
    <row r="37" spans="1:8" ht="19.5" customHeight="1">
      <c r="A37" s="933" t="s">
        <v>156</v>
      </c>
      <c r="B37" s="933"/>
      <c r="C37" s="933"/>
      <c r="D37" s="933"/>
      <c r="E37" s="350">
        <f>SUM(E33:E36)</f>
        <v>0</v>
      </c>
      <c r="F37" s="316"/>
    </row>
    <row r="38" spans="1:8" ht="30" customHeight="1">
      <c r="A38" s="329"/>
      <c r="B38" s="82"/>
      <c r="C38" s="339"/>
      <c r="E38" s="139"/>
    </row>
    <row r="39" spans="1:8" ht="30" customHeight="1">
      <c r="A39" s="926" t="s">
        <v>456</v>
      </c>
      <c r="B39" s="926"/>
      <c r="C39" s="926"/>
      <c r="D39" s="926"/>
      <c r="E39" s="926"/>
    </row>
    <row r="40" spans="1:8" ht="103.5" customHeight="1">
      <c r="A40" s="337" t="s">
        <v>502</v>
      </c>
      <c r="B40" s="351" t="s">
        <v>503</v>
      </c>
      <c r="C40" s="317" t="s">
        <v>262</v>
      </c>
      <c r="D40" s="318" t="s">
        <v>13</v>
      </c>
      <c r="E40" s="338" t="s">
        <v>504</v>
      </c>
    </row>
    <row r="41" spans="1:8" ht="51.75" customHeight="1">
      <c r="A41" s="9"/>
      <c r="B41" s="340"/>
      <c r="C41" s="352"/>
      <c r="D41" s="76"/>
      <c r="E41" s="353"/>
    </row>
    <row r="42" spans="1:8" ht="52.5" customHeight="1">
      <c r="A42" s="329"/>
      <c r="B42" s="82"/>
      <c r="C42" s="339"/>
      <c r="E42" s="139"/>
    </row>
    <row r="43" spans="1:8" ht="30" customHeight="1">
      <c r="A43" s="934" t="s">
        <v>458</v>
      </c>
      <c r="B43" s="934"/>
      <c r="C43" s="934"/>
      <c r="D43" s="934"/>
      <c r="E43" s="934"/>
    </row>
    <row r="44" spans="1:8" s="334" customFormat="1" ht="30" customHeight="1">
      <c r="A44" s="337" t="s">
        <v>502</v>
      </c>
      <c r="B44" s="351" t="s">
        <v>503</v>
      </c>
      <c r="C44" s="317" t="s">
        <v>262</v>
      </c>
      <c r="D44" s="318" t="s">
        <v>13</v>
      </c>
      <c r="E44" s="338" t="s">
        <v>504</v>
      </c>
      <c r="F44" s="309"/>
      <c r="H44" s="341"/>
    </row>
    <row r="45" spans="1:8" s="334" customFormat="1" ht="67.5" customHeight="1">
      <c r="A45" s="132"/>
      <c r="B45" s="354"/>
      <c r="C45" s="355"/>
      <c r="D45" s="333"/>
      <c r="E45" s="353"/>
      <c r="H45" s="341"/>
    </row>
    <row r="46" spans="1:8" ht="30" customHeight="1">
      <c r="A46" s="935" t="s">
        <v>156</v>
      </c>
      <c r="B46" s="936"/>
      <c r="C46" s="936"/>
      <c r="D46" s="937"/>
      <c r="E46" s="356">
        <f>SUM(E45:E45)</f>
        <v>0</v>
      </c>
      <c r="F46" s="334"/>
    </row>
    <row r="47" spans="1:8" ht="30" customHeight="1">
      <c r="A47" s="329"/>
      <c r="B47" s="82"/>
      <c r="C47" s="339"/>
      <c r="E47" s="139"/>
    </row>
    <row r="48" spans="1:8" ht="30" customHeight="1">
      <c r="A48" s="926" t="s">
        <v>459</v>
      </c>
      <c r="B48" s="926"/>
      <c r="C48" s="926"/>
      <c r="D48" s="926"/>
      <c r="E48" s="926"/>
    </row>
    <row r="49" spans="1:8" ht="54" customHeight="1">
      <c r="A49" s="337" t="s">
        <v>502</v>
      </c>
      <c r="B49" s="337" t="s">
        <v>503</v>
      </c>
      <c r="C49" s="317" t="s">
        <v>262</v>
      </c>
      <c r="D49" s="318" t="s">
        <v>13</v>
      </c>
      <c r="E49" s="338" t="s">
        <v>504</v>
      </c>
    </row>
    <row r="50" spans="1:8" ht="55.5" customHeight="1">
      <c r="A50" s="132"/>
      <c r="B50" s="132"/>
      <c r="C50" s="76"/>
      <c r="D50" s="320"/>
      <c r="E50" s="321"/>
    </row>
    <row r="51" spans="1:8" ht="62.25" customHeight="1">
      <c r="A51" s="132"/>
      <c r="B51" s="132"/>
      <c r="C51" s="76"/>
      <c r="D51" s="320"/>
      <c r="E51" s="357"/>
    </row>
    <row r="52" spans="1:8" s="360" customFormat="1" ht="33" customHeight="1">
      <c r="A52" s="9"/>
      <c r="B52" s="340"/>
      <c r="C52" s="76"/>
      <c r="D52" s="322"/>
      <c r="E52" s="358"/>
      <c r="F52" s="359"/>
      <c r="H52" s="361"/>
    </row>
    <row r="53" spans="1:8" ht="30" customHeight="1">
      <c r="A53" s="362"/>
      <c r="B53" s="362"/>
      <c r="C53" s="363"/>
      <c r="D53" s="364" t="s">
        <v>156</v>
      </c>
      <c r="E53" s="357">
        <f>SUM(E50:E52)</f>
        <v>0</v>
      </c>
      <c r="F53" s="365"/>
    </row>
    <row r="54" spans="1:8" ht="50.25" customHeight="1">
      <c r="A54" s="329"/>
      <c r="B54" s="82"/>
      <c r="C54" s="339"/>
      <c r="E54" s="139"/>
    </row>
    <row r="55" spans="1:8" ht="30" customHeight="1">
      <c r="A55" s="926" t="s">
        <v>461</v>
      </c>
      <c r="B55" s="926"/>
      <c r="C55" s="926"/>
      <c r="D55" s="926"/>
      <c r="E55" s="926"/>
    </row>
    <row r="56" spans="1:8" ht="54" customHeight="1">
      <c r="A56" s="337" t="s">
        <v>502</v>
      </c>
      <c r="B56" s="337" t="s">
        <v>503</v>
      </c>
      <c r="C56" s="317" t="s">
        <v>262</v>
      </c>
      <c r="D56" s="318" t="s">
        <v>13</v>
      </c>
      <c r="E56" s="338" t="s">
        <v>504</v>
      </c>
    </row>
    <row r="57" spans="1:8" ht="56.25" customHeight="1">
      <c r="A57" s="9"/>
      <c r="B57" s="132"/>
      <c r="C57" s="76"/>
      <c r="D57" s="320"/>
      <c r="E57" s="321"/>
    </row>
    <row r="58" spans="1:8" ht="30" customHeight="1">
      <c r="A58" s="329"/>
      <c r="B58" s="82"/>
      <c r="C58" s="339"/>
      <c r="E58" s="139"/>
    </row>
    <row r="59" spans="1:8" s="334" customFormat="1" ht="30" customHeight="1">
      <c r="A59" s="926" t="s">
        <v>463</v>
      </c>
      <c r="B59" s="926"/>
      <c r="C59" s="926"/>
      <c r="D59" s="926"/>
      <c r="E59" s="926"/>
      <c r="F59" s="309"/>
      <c r="H59" s="341"/>
    </row>
    <row r="60" spans="1:8" s="334" customFormat="1" ht="38.25" customHeight="1">
      <c r="A60" s="337" t="s">
        <v>502</v>
      </c>
      <c r="B60" s="337" t="s">
        <v>503</v>
      </c>
      <c r="C60" s="317" t="s">
        <v>262</v>
      </c>
      <c r="D60" s="318" t="s">
        <v>13</v>
      </c>
      <c r="E60" s="338" t="s">
        <v>504</v>
      </c>
      <c r="H60" s="341"/>
    </row>
    <row r="61" spans="1:8" s="334" customFormat="1" ht="48.75" customHeight="1">
      <c r="A61" s="132"/>
      <c r="B61" s="132"/>
      <c r="C61" s="76"/>
      <c r="D61" s="333"/>
      <c r="E61" s="321"/>
      <c r="F61" s="366"/>
      <c r="H61" s="341"/>
    </row>
    <row r="62" spans="1:8" s="334" customFormat="1" ht="55.5" customHeight="1">
      <c r="A62" s="132"/>
      <c r="B62" s="132"/>
      <c r="C62" s="76"/>
      <c r="D62" s="333"/>
      <c r="E62" s="321"/>
      <c r="H62" s="341"/>
    </row>
    <row r="63" spans="1:8" s="334" customFormat="1" ht="44.25" customHeight="1">
      <c r="A63" s="132"/>
      <c r="B63" s="132"/>
      <c r="C63" s="76"/>
      <c r="D63" s="333"/>
      <c r="E63" s="321"/>
      <c r="H63" s="341"/>
    </row>
    <row r="64" spans="1:8" s="334" customFormat="1" ht="34.5" customHeight="1">
      <c r="A64" s="132"/>
      <c r="B64" s="132"/>
      <c r="C64" s="76"/>
      <c r="D64" s="333"/>
      <c r="E64" s="321"/>
      <c r="H64" s="341"/>
    </row>
    <row r="65" spans="1:8" ht="30" customHeight="1">
      <c r="A65" s="132"/>
      <c r="B65" s="132"/>
      <c r="C65" s="76"/>
      <c r="D65" s="367"/>
      <c r="E65" s="321"/>
      <c r="F65" s="334"/>
    </row>
    <row r="66" spans="1:8" ht="47.25" customHeight="1">
      <c r="A66" s="9"/>
      <c r="B66" s="368"/>
      <c r="C66" s="76"/>
      <c r="D66" s="333"/>
      <c r="E66" s="321"/>
    </row>
    <row r="67" spans="1:8" s="334" customFormat="1" ht="59.25" customHeight="1">
      <c r="A67" s="140"/>
      <c r="B67" s="140"/>
      <c r="C67" s="76"/>
      <c r="D67" s="333"/>
      <c r="E67" s="321"/>
      <c r="F67" s="309"/>
      <c r="H67" s="341"/>
    </row>
    <row r="68" spans="1:8" s="334" customFormat="1" ht="52.5" customHeight="1">
      <c r="A68" s="140"/>
      <c r="B68" s="140"/>
      <c r="C68" s="76"/>
      <c r="D68" s="333"/>
      <c r="E68" s="321"/>
      <c r="H68" s="341"/>
    </row>
    <row r="69" spans="1:8" s="334" customFormat="1" ht="57" customHeight="1">
      <c r="A69" s="140"/>
      <c r="B69" s="140"/>
      <c r="C69" s="76"/>
      <c r="D69" s="333"/>
      <c r="E69" s="321"/>
      <c r="H69" s="341"/>
    </row>
    <row r="70" spans="1:8" s="334" customFormat="1" ht="32.25" customHeight="1">
      <c r="A70" s="140"/>
      <c r="B70" s="140"/>
      <c r="C70" s="76"/>
      <c r="D70" s="320"/>
      <c r="E70" s="321"/>
      <c r="H70" s="341"/>
    </row>
    <row r="71" spans="1:8" ht="42" customHeight="1">
      <c r="A71" s="140"/>
      <c r="B71" s="140"/>
      <c r="C71" s="76"/>
      <c r="D71" s="320"/>
      <c r="E71" s="321"/>
      <c r="F71" s="334"/>
    </row>
    <row r="72" spans="1:8" ht="21.75" customHeight="1">
      <c r="A72" s="132"/>
      <c r="B72" s="132"/>
      <c r="C72" s="328"/>
      <c r="D72" s="320" t="s">
        <v>509</v>
      </c>
      <c r="E72" s="321">
        <f>SUM(E66:E71)</f>
        <v>0</v>
      </c>
      <c r="F72" s="334"/>
    </row>
    <row r="73" spans="1:8" ht="30" customHeight="1">
      <c r="A73" s="329"/>
      <c r="B73" s="329"/>
      <c r="C73" s="342"/>
      <c r="D73" s="331"/>
      <c r="E73" s="343">
        <f>E72+E65</f>
        <v>0</v>
      </c>
      <c r="F73" s="334"/>
    </row>
    <row r="74" spans="1:8" ht="30" customHeight="1">
      <c r="A74" s="329"/>
      <c r="B74" s="82"/>
      <c r="C74" s="339"/>
      <c r="E74" s="139"/>
      <c r="F74" s="334"/>
    </row>
    <row r="75" spans="1:8" ht="30" customHeight="1">
      <c r="A75" s="926" t="s">
        <v>465</v>
      </c>
      <c r="B75" s="926"/>
      <c r="C75" s="926"/>
      <c r="D75" s="926"/>
      <c r="E75" s="926"/>
      <c r="F75" s="334"/>
    </row>
    <row r="76" spans="1:8" ht="30" customHeight="1">
      <c r="A76" s="337" t="s">
        <v>502</v>
      </c>
      <c r="B76" s="337" t="s">
        <v>503</v>
      </c>
      <c r="C76" s="317" t="s">
        <v>262</v>
      </c>
      <c r="D76" s="318" t="s">
        <v>13</v>
      </c>
      <c r="E76" s="338" t="s">
        <v>504</v>
      </c>
      <c r="F76" s="341">
        <v>106063000</v>
      </c>
    </row>
    <row r="77" spans="1:8" ht="30" customHeight="1">
      <c r="A77" s="369"/>
      <c r="B77" s="132"/>
      <c r="C77" s="76"/>
      <c r="D77" s="320"/>
      <c r="E77" s="370"/>
    </row>
    <row r="78" spans="1:8" ht="25.5" customHeight="1">
      <c r="A78" s="371"/>
      <c r="B78" s="340"/>
      <c r="C78" s="76"/>
      <c r="D78" s="320"/>
      <c r="E78" s="370"/>
    </row>
    <row r="79" spans="1:8" ht="30" customHeight="1">
      <c r="A79" s="372"/>
      <c r="B79" s="29"/>
      <c r="C79" s="34"/>
      <c r="D79" s="373"/>
      <c r="E79" s="374"/>
    </row>
    <row r="80" spans="1:8" ht="33.75" customHeight="1">
      <c r="A80" s="372"/>
      <c r="B80" s="29"/>
      <c r="C80" s="34"/>
      <c r="D80" s="373"/>
      <c r="E80" s="374"/>
    </row>
    <row r="81" spans="1:8" ht="56.25" customHeight="1">
      <c r="A81" s="25"/>
      <c r="B81" s="29"/>
      <c r="C81" s="375"/>
      <c r="D81" s="376"/>
      <c r="E81" s="374"/>
    </row>
    <row r="82" spans="1:8" ht="59.25" customHeight="1">
      <c r="A82" s="25"/>
      <c r="B82" s="29"/>
      <c r="C82" s="375"/>
      <c r="D82" s="377"/>
      <c r="E82" s="374"/>
    </row>
    <row r="83" spans="1:8" s="312" customFormat="1" ht="20.25" customHeight="1">
      <c r="A83" s="25"/>
      <c r="B83" s="29"/>
      <c r="C83" s="375"/>
      <c r="D83" s="377"/>
      <c r="E83" s="374"/>
      <c r="F83" s="309"/>
      <c r="H83" s="316"/>
    </row>
    <row r="84" spans="1:8" ht="15.75" customHeight="1">
      <c r="A84" s="25"/>
      <c r="B84" s="29"/>
      <c r="C84" s="375"/>
      <c r="D84" s="377"/>
      <c r="E84" s="374"/>
    </row>
    <row r="85" spans="1:8" ht="30" customHeight="1">
      <c r="A85" s="25"/>
      <c r="B85" s="29"/>
      <c r="C85" s="34"/>
      <c r="D85" s="320" t="s">
        <v>510</v>
      </c>
      <c r="E85" s="370">
        <f>E81+E82+E83+E84</f>
        <v>0</v>
      </c>
    </row>
    <row r="86" spans="1:8" ht="35.25" customHeight="1">
      <c r="A86" s="25"/>
      <c r="B86" s="29"/>
      <c r="C86" s="34"/>
      <c r="D86" s="377" t="s">
        <v>510</v>
      </c>
      <c r="E86" s="374">
        <f>E85+E80</f>
        <v>0</v>
      </c>
    </row>
    <row r="87" spans="1:8" ht="30" customHeight="1">
      <c r="A87" s="324"/>
      <c r="B87" s="324"/>
      <c r="C87" s="325"/>
      <c r="D87" s="326"/>
      <c r="E87" s="378"/>
    </row>
    <row r="88" spans="1:8" ht="30" customHeight="1">
      <c r="A88" s="931" t="s">
        <v>467</v>
      </c>
      <c r="B88" s="931"/>
      <c r="C88" s="931"/>
      <c r="D88" s="931"/>
      <c r="E88" s="931"/>
    </row>
    <row r="89" spans="1:8" ht="30" customHeight="1">
      <c r="A89" s="337" t="s">
        <v>502</v>
      </c>
      <c r="B89" s="337" t="s">
        <v>503</v>
      </c>
      <c r="C89" s="317" t="s">
        <v>262</v>
      </c>
      <c r="D89" s="318" t="s">
        <v>13</v>
      </c>
      <c r="E89" s="338" t="s">
        <v>504</v>
      </c>
    </row>
    <row r="90" spans="1:8" ht="42" customHeight="1">
      <c r="A90" s="362"/>
      <c r="B90" s="379"/>
      <c r="C90" s="380"/>
      <c r="D90" s="320"/>
      <c r="E90" s="357"/>
    </row>
    <row r="91" spans="1:8" ht="30" customHeight="1">
      <c r="A91" s="362"/>
      <c r="B91" s="379"/>
      <c r="C91" s="381"/>
      <c r="D91" s="320"/>
      <c r="E91" s="357"/>
    </row>
    <row r="92" spans="1:8" ht="30" customHeight="1">
      <c r="A92" s="362"/>
      <c r="B92" s="379"/>
      <c r="C92" s="381"/>
      <c r="D92" s="320"/>
      <c r="E92" s="357"/>
    </row>
    <row r="93" spans="1:8" ht="30" customHeight="1">
      <c r="A93" s="362"/>
      <c r="B93" s="379"/>
      <c r="C93" s="381"/>
      <c r="D93" s="320"/>
      <c r="E93" s="357"/>
    </row>
    <row r="94" spans="1:8" ht="30" customHeight="1">
      <c r="A94" s="362"/>
      <c r="B94" s="379"/>
      <c r="C94" s="380"/>
      <c r="D94" s="320"/>
      <c r="E94" s="357"/>
    </row>
    <row r="95" spans="1:8" ht="30" customHeight="1">
      <c r="A95" s="362"/>
      <c r="B95" s="379"/>
      <c r="C95" s="380"/>
      <c r="D95" s="320"/>
      <c r="E95" s="357"/>
    </row>
    <row r="96" spans="1:8" ht="30" customHeight="1">
      <c r="A96" s="132"/>
      <c r="B96" s="340"/>
      <c r="C96" s="382"/>
      <c r="D96" s="260"/>
      <c r="E96" s="383"/>
    </row>
    <row r="97" spans="1:5" ht="30" customHeight="1">
      <c r="A97" s="132"/>
      <c r="B97" s="340"/>
      <c r="C97" s="384"/>
      <c r="D97" s="385"/>
      <c r="E97" s="383"/>
    </row>
    <row r="98" spans="1:5" ht="30" customHeight="1">
      <c r="A98" s="132"/>
      <c r="B98" s="340"/>
      <c r="C98" s="384"/>
      <c r="D98" s="386"/>
      <c r="E98" s="383"/>
    </row>
    <row r="99" spans="1:5" ht="30" customHeight="1">
      <c r="A99" s="281"/>
      <c r="B99" s="387"/>
      <c r="C99" s="388"/>
      <c r="D99" s="389"/>
      <c r="E99" s="390">
        <f>SUM(E90:E98)</f>
        <v>0</v>
      </c>
    </row>
    <row r="100" spans="1:5" ht="30" customHeight="1">
      <c r="A100" s="391"/>
      <c r="B100" s="392"/>
      <c r="C100" s="393"/>
      <c r="D100" s="394"/>
      <c r="E100" s="395"/>
    </row>
    <row r="101" spans="1:5" ht="30" customHeight="1">
      <c r="A101" s="946" t="s">
        <v>511</v>
      </c>
      <c r="B101" s="946"/>
      <c r="C101" s="946"/>
      <c r="D101" s="946"/>
      <c r="E101" s="946"/>
    </row>
    <row r="102" spans="1:5" ht="47.25" customHeight="1">
      <c r="A102" s="354"/>
      <c r="B102" s="354"/>
      <c r="C102" s="396"/>
      <c r="D102" s="320"/>
      <c r="E102" s="397"/>
    </row>
    <row r="103" spans="1:5" ht="30" customHeight="1">
      <c r="A103" s="391"/>
      <c r="B103" s="392"/>
      <c r="C103" s="393"/>
      <c r="D103" s="394"/>
      <c r="E103" s="395"/>
    </row>
    <row r="104" spans="1:5" ht="18" customHeight="1">
      <c r="A104" s="945" t="s">
        <v>471</v>
      </c>
      <c r="B104" s="945"/>
      <c r="C104" s="945"/>
      <c r="D104" s="945"/>
      <c r="E104" s="945"/>
    </row>
    <row r="105" spans="1:5" ht="17.25" customHeight="1">
      <c r="A105" s="945"/>
      <c r="B105" s="945"/>
      <c r="C105" s="945"/>
      <c r="D105" s="945"/>
      <c r="E105" s="945"/>
    </row>
    <row r="106" spans="1:5" ht="51" customHeight="1">
      <c r="A106" s="354"/>
      <c r="B106" s="354"/>
      <c r="C106" s="398"/>
      <c r="D106" s="320"/>
      <c r="E106" s="397"/>
    </row>
    <row r="107" spans="1:5" ht="30" customHeight="1">
      <c r="A107" s="329"/>
      <c r="B107" s="82"/>
      <c r="C107" s="339"/>
      <c r="E107" s="329"/>
    </row>
    <row r="108" spans="1:5" ht="30" customHeight="1">
      <c r="A108" s="938" t="s">
        <v>472</v>
      </c>
      <c r="B108" s="938"/>
      <c r="C108" s="938"/>
      <c r="D108" s="938"/>
      <c r="E108" s="938"/>
    </row>
    <row r="109" spans="1:5" ht="30" customHeight="1">
      <c r="A109" s="354"/>
      <c r="B109" s="354"/>
      <c r="C109" s="396"/>
      <c r="D109" s="320"/>
      <c r="E109" s="397"/>
    </row>
    <row r="110" spans="1:5" ht="30" customHeight="1">
      <c r="A110" s="329"/>
      <c r="B110" s="82"/>
      <c r="C110" s="339"/>
      <c r="E110" s="329"/>
    </row>
    <row r="111" spans="1:5" ht="13.5" customHeight="1">
      <c r="A111" s="939" t="s">
        <v>473</v>
      </c>
      <c r="B111" s="940"/>
      <c r="C111" s="940"/>
      <c r="D111" s="940"/>
      <c r="E111" s="941"/>
    </row>
    <row r="112" spans="1:5" ht="13.5" customHeight="1">
      <c r="A112" s="942"/>
      <c r="B112" s="943"/>
      <c r="C112" s="943"/>
      <c r="D112" s="943"/>
      <c r="E112" s="944"/>
    </row>
    <row r="113" spans="1:5" ht="30" customHeight="1">
      <c r="A113" s="354"/>
      <c r="B113" s="354"/>
      <c r="C113" s="396"/>
      <c r="D113" s="320"/>
      <c r="E113" s="397"/>
    </row>
    <row r="114" spans="1:5" ht="30" customHeight="1">
      <c r="A114" s="329"/>
      <c r="B114" s="82"/>
      <c r="C114" s="339"/>
      <c r="E114" s="329"/>
    </row>
    <row r="115" spans="1:5" ht="21" customHeight="1">
      <c r="A115" s="945" t="s">
        <v>474</v>
      </c>
      <c r="B115" s="945"/>
      <c r="C115" s="945"/>
      <c r="D115" s="945"/>
      <c r="E115" s="945"/>
    </row>
    <row r="116" spans="1:5" ht="21" customHeight="1">
      <c r="A116" s="945"/>
      <c r="B116" s="945"/>
      <c r="C116" s="945"/>
      <c r="D116" s="945"/>
      <c r="E116" s="945"/>
    </row>
    <row r="117" spans="1:5" ht="30" customHeight="1">
      <c r="A117" s="354"/>
      <c r="B117" s="354"/>
      <c r="C117" s="396"/>
      <c r="D117" s="320"/>
      <c r="E117" s="397"/>
    </row>
    <row r="118" spans="1:5" ht="30" customHeight="1">
      <c r="A118" s="329"/>
      <c r="B118" s="82"/>
      <c r="C118" s="339"/>
      <c r="E118" s="329"/>
    </row>
    <row r="119" spans="1:5" ht="30" customHeight="1">
      <c r="A119" s="329"/>
      <c r="B119" s="82"/>
      <c r="C119" s="339"/>
      <c r="E119" s="329"/>
    </row>
    <row r="120" spans="1:5" ht="30" customHeight="1">
      <c r="A120" s="329"/>
      <c r="B120" s="82"/>
      <c r="C120" s="339"/>
      <c r="E120" s="329"/>
    </row>
    <row r="121" spans="1:5" ht="30" customHeight="1">
      <c r="A121" s="329"/>
      <c r="B121" s="82"/>
      <c r="C121" s="339"/>
      <c r="E121" s="329"/>
    </row>
    <row r="122" spans="1:5" ht="30" customHeight="1">
      <c r="A122" s="329"/>
      <c r="B122" s="82"/>
      <c r="C122" s="339"/>
      <c r="E122" s="329"/>
    </row>
    <row r="123" spans="1:5" ht="30" customHeight="1">
      <c r="A123" s="329"/>
      <c r="B123" s="82"/>
      <c r="C123" s="339"/>
      <c r="E123" s="329"/>
    </row>
    <row r="124" spans="1:5" ht="30" customHeight="1">
      <c r="A124" s="329"/>
      <c r="B124" s="82"/>
      <c r="C124" s="339"/>
      <c r="E124" s="329"/>
    </row>
    <row r="125" spans="1:5" ht="30" customHeight="1">
      <c r="A125" s="329"/>
      <c r="B125" s="82"/>
      <c r="C125" s="339"/>
      <c r="E125" s="329"/>
    </row>
  </sheetData>
  <mergeCells count="21">
    <mergeCell ref="A108:E108"/>
    <mergeCell ref="A111:E112"/>
    <mergeCell ref="A115:E116"/>
    <mergeCell ref="A55:E55"/>
    <mergeCell ref="A59:E59"/>
    <mergeCell ref="A75:E75"/>
    <mergeCell ref="A88:E88"/>
    <mergeCell ref="A101:E101"/>
    <mergeCell ref="A104:E105"/>
    <mergeCell ref="A48:E48"/>
    <mergeCell ref="A1:E1"/>
    <mergeCell ref="A3:E3"/>
    <mergeCell ref="A9:E9"/>
    <mergeCell ref="A15:E15"/>
    <mergeCell ref="A19:E19"/>
    <mergeCell ref="A23:E23"/>
    <mergeCell ref="A31:E31"/>
    <mergeCell ref="A37:D37"/>
    <mergeCell ref="A39:E39"/>
    <mergeCell ref="A43:E43"/>
    <mergeCell ref="A46:D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48"/>
  <sheetViews>
    <sheetView tabSelected="1" topLeftCell="A25" zoomScale="80" zoomScaleNormal="80" workbookViewId="0">
      <selection activeCell="L32" sqref="L32"/>
    </sheetView>
  </sheetViews>
  <sheetFormatPr baseColWidth="10" defaultColWidth="11.42578125" defaultRowHeight="15"/>
  <cols>
    <col min="1" max="1" width="11.42578125" style="82"/>
    <col min="2" max="2" width="22.85546875" style="82" customWidth="1"/>
    <col min="3" max="3" width="6" style="82" customWidth="1"/>
    <col min="4" max="4" width="9.28515625" style="82" customWidth="1"/>
    <col min="5" max="5" width="7.28515625" style="82" customWidth="1"/>
    <col min="6" max="6" width="19.42578125" style="82" customWidth="1"/>
    <col min="7" max="7" width="19.140625" style="82" customWidth="1"/>
    <col min="8" max="8" width="16" style="82" customWidth="1"/>
    <col min="9" max="9" width="17" style="82" customWidth="1"/>
    <col min="10" max="10" width="20.42578125" style="82" customWidth="1"/>
    <col min="11" max="11" width="16.42578125" style="82" customWidth="1"/>
    <col min="12" max="12" width="19.7109375" style="82" customWidth="1"/>
    <col min="13" max="13" width="9.85546875" style="82" customWidth="1"/>
    <col min="14" max="14" width="14.42578125" style="82" customWidth="1"/>
    <col min="15" max="15" width="10.85546875" style="82" customWidth="1"/>
    <col min="16" max="16" width="15.28515625" style="82" customWidth="1"/>
    <col min="17" max="17" width="14.85546875" style="82" customWidth="1"/>
    <col min="18" max="18" width="0.140625" style="82" customWidth="1"/>
    <col min="19" max="19" width="11.42578125" style="82" hidden="1" customWidth="1"/>
    <col min="20" max="20" width="22.42578125" style="82" customWidth="1"/>
    <col min="21" max="16384" width="11.42578125" style="82"/>
  </cols>
  <sheetData>
    <row r="1" spans="2:17" s="302" customFormat="1" ht="20.25">
      <c r="B1" s="949"/>
      <c r="C1" s="950" t="s">
        <v>279</v>
      </c>
      <c r="D1" s="950"/>
      <c r="E1" s="950"/>
      <c r="F1" s="950"/>
      <c r="G1" s="950"/>
      <c r="H1" s="950"/>
      <c r="I1" s="950"/>
      <c r="J1" s="951" t="s">
        <v>1</v>
      </c>
      <c r="K1" s="951"/>
      <c r="L1" s="951"/>
      <c r="M1" s="951"/>
      <c r="N1" s="951"/>
      <c r="O1" s="951"/>
      <c r="P1" s="952"/>
      <c r="Q1" s="952"/>
    </row>
    <row r="2" spans="2:17" s="269" customFormat="1" ht="20.25">
      <c r="B2" s="949"/>
      <c r="C2" s="950"/>
      <c r="D2" s="950"/>
      <c r="E2" s="950"/>
      <c r="F2" s="950"/>
      <c r="G2" s="950"/>
      <c r="H2" s="950"/>
      <c r="I2" s="950"/>
      <c r="J2" s="951" t="s">
        <v>2</v>
      </c>
      <c r="K2" s="951"/>
      <c r="L2" s="951"/>
      <c r="M2" s="951"/>
      <c r="N2" s="951"/>
      <c r="O2" s="951"/>
      <c r="P2" s="952"/>
      <c r="Q2" s="952"/>
    </row>
    <row r="3" spans="2:17" s="269" customFormat="1" ht="20.25">
      <c r="B3" s="949"/>
      <c r="C3" s="950" t="s">
        <v>280</v>
      </c>
      <c r="D3" s="950"/>
      <c r="E3" s="950"/>
      <c r="F3" s="950"/>
      <c r="G3" s="950"/>
      <c r="H3" s="950"/>
      <c r="I3" s="950"/>
      <c r="J3" s="951" t="s">
        <v>4</v>
      </c>
      <c r="K3" s="951"/>
      <c r="L3" s="951"/>
      <c r="M3" s="951"/>
      <c r="N3" s="951"/>
      <c r="O3" s="951"/>
      <c r="P3" s="952"/>
      <c r="Q3" s="952"/>
    </row>
    <row r="4" spans="2:17" s="269" customFormat="1" ht="20.25">
      <c r="B4" s="949"/>
      <c r="C4" s="950"/>
      <c r="D4" s="950"/>
      <c r="E4" s="950"/>
      <c r="F4" s="950"/>
      <c r="G4" s="950"/>
      <c r="H4" s="950"/>
      <c r="I4" s="950"/>
      <c r="J4" s="951" t="s">
        <v>5</v>
      </c>
      <c r="K4" s="951"/>
      <c r="L4" s="951"/>
      <c r="M4" s="951"/>
      <c r="N4" s="951"/>
      <c r="O4" s="951"/>
      <c r="P4" s="952"/>
      <c r="Q4" s="952"/>
    </row>
    <row r="5" spans="2:17">
      <c r="B5" s="953"/>
      <c r="C5" s="953"/>
      <c r="D5" s="953"/>
      <c r="E5" s="953"/>
      <c r="F5" s="953"/>
      <c r="G5" s="953"/>
      <c r="H5" s="953"/>
      <c r="I5" s="953"/>
      <c r="J5" s="953"/>
      <c r="K5" s="953"/>
      <c r="L5" s="953"/>
      <c r="M5" s="953"/>
      <c r="N5" s="953"/>
      <c r="O5" s="953"/>
      <c r="P5" s="953"/>
      <c r="Q5" s="953"/>
    </row>
    <row r="6" spans="2:17">
      <c r="B6" s="954" t="s">
        <v>430</v>
      </c>
      <c r="C6" s="954"/>
      <c r="D6" s="954"/>
      <c r="E6" s="954"/>
      <c r="F6" s="954"/>
      <c r="G6" s="954"/>
      <c r="H6" s="954"/>
      <c r="I6" s="954"/>
      <c r="J6" s="954"/>
      <c r="K6" s="954"/>
      <c r="L6" s="954"/>
      <c r="M6" s="954"/>
      <c r="N6" s="954"/>
      <c r="O6" s="954"/>
      <c r="P6" s="954"/>
      <c r="Q6" s="954"/>
    </row>
    <row r="7" spans="2:17">
      <c r="B7" s="399" t="s">
        <v>632</v>
      </c>
      <c r="C7" s="277"/>
      <c r="D7" s="277"/>
      <c r="E7" s="277"/>
      <c r="F7" s="277"/>
      <c r="G7" s="277"/>
      <c r="H7" s="277"/>
      <c r="I7" s="277"/>
      <c r="J7" s="277"/>
      <c r="K7" s="277"/>
      <c r="L7" s="277"/>
      <c r="M7" s="277"/>
      <c r="N7" s="277"/>
      <c r="O7" s="277"/>
      <c r="P7" s="277"/>
      <c r="Q7" s="277"/>
    </row>
    <row r="8" spans="2:17">
      <c r="B8" s="955" t="s">
        <v>513</v>
      </c>
      <c r="C8" s="955"/>
      <c r="D8" s="955"/>
      <c r="E8" s="955"/>
      <c r="F8" s="955"/>
      <c r="G8" s="955"/>
      <c r="H8" s="955"/>
      <c r="I8" s="955"/>
      <c r="J8" s="955"/>
      <c r="K8" s="955"/>
      <c r="L8" s="955"/>
      <c r="M8" s="955"/>
      <c r="N8" s="955"/>
      <c r="O8" s="955"/>
      <c r="P8" s="955"/>
      <c r="Q8" s="955"/>
    </row>
    <row r="9" spans="2:17">
      <c r="B9" s="876" t="s">
        <v>432</v>
      </c>
      <c r="C9" s="876"/>
      <c r="D9" s="876"/>
      <c r="E9" s="876"/>
      <c r="F9" s="876"/>
      <c r="G9" s="876"/>
      <c r="H9" s="876"/>
      <c r="I9" s="956" t="s">
        <v>514</v>
      </c>
      <c r="J9" s="957"/>
      <c r="K9" s="958"/>
      <c r="L9" s="965" t="s">
        <v>434</v>
      </c>
      <c r="M9" s="965"/>
      <c r="N9" s="965"/>
      <c r="O9" s="965"/>
      <c r="P9" s="965"/>
      <c r="Q9" s="965"/>
    </row>
    <row r="10" spans="2:17">
      <c r="B10" s="875" t="s">
        <v>515</v>
      </c>
      <c r="C10" s="875"/>
      <c r="D10" s="875"/>
      <c r="E10" s="875"/>
      <c r="F10" s="875"/>
      <c r="G10" s="875"/>
      <c r="H10" s="875"/>
      <c r="I10" s="959"/>
      <c r="J10" s="960"/>
      <c r="K10" s="961"/>
      <c r="L10" s="966" t="s">
        <v>16</v>
      </c>
      <c r="M10" s="966"/>
      <c r="N10" s="966"/>
      <c r="O10" s="966"/>
      <c r="P10" s="966"/>
      <c r="Q10" s="966"/>
    </row>
    <row r="11" spans="2:17" ht="27.75" customHeight="1">
      <c r="B11" s="967" t="s">
        <v>516</v>
      </c>
      <c r="C11" s="967"/>
      <c r="D11" s="967"/>
      <c r="E11" s="967"/>
      <c r="F11" s="967"/>
      <c r="G11" s="967"/>
      <c r="H11" s="967"/>
      <c r="I11" s="959"/>
      <c r="J11" s="960"/>
      <c r="K11" s="961"/>
      <c r="L11" s="966"/>
      <c r="M11" s="966"/>
      <c r="N11" s="966"/>
      <c r="O11" s="966"/>
      <c r="P11" s="966"/>
      <c r="Q11" s="966"/>
    </row>
    <row r="12" spans="2:17">
      <c r="B12" s="876" t="s">
        <v>517</v>
      </c>
      <c r="C12" s="876"/>
      <c r="D12" s="876"/>
      <c r="E12" s="876"/>
      <c r="F12" s="876"/>
      <c r="G12" s="876"/>
      <c r="H12" s="876"/>
      <c r="I12" s="962"/>
      <c r="J12" s="963"/>
      <c r="K12" s="964"/>
      <c r="L12" s="966"/>
      <c r="M12" s="966"/>
      <c r="N12" s="966"/>
      <c r="O12" s="966"/>
      <c r="P12" s="966"/>
      <c r="Q12" s="966"/>
    </row>
    <row r="13" spans="2:17" ht="18.75" customHeight="1">
      <c r="B13" s="968" t="s">
        <v>518</v>
      </c>
      <c r="C13" s="969"/>
      <c r="D13" s="969"/>
      <c r="E13" s="969"/>
      <c r="F13" s="969"/>
      <c r="G13" s="969"/>
      <c r="H13" s="969"/>
      <c r="I13" s="969"/>
      <c r="J13" s="969"/>
      <c r="K13" s="969"/>
      <c r="L13" s="969"/>
      <c r="M13" s="969"/>
      <c r="N13" s="969"/>
      <c r="O13" s="969"/>
      <c r="P13" s="969"/>
      <c r="Q13" s="970"/>
    </row>
    <row r="14" spans="2:17" ht="22.5" customHeight="1">
      <c r="B14" s="971"/>
      <c r="C14" s="969"/>
      <c r="D14" s="969"/>
      <c r="E14" s="969"/>
      <c r="F14" s="969"/>
      <c r="G14" s="969"/>
      <c r="H14" s="969"/>
      <c r="I14" s="969"/>
      <c r="J14" s="969"/>
      <c r="K14" s="969"/>
      <c r="L14" s="969"/>
      <c r="M14" s="969"/>
      <c r="N14" s="969"/>
      <c r="O14" s="969"/>
      <c r="P14" s="969"/>
      <c r="Q14" s="970"/>
    </row>
    <row r="15" spans="2:17">
      <c r="B15" s="400"/>
      <c r="C15" s="401"/>
      <c r="D15" s="401"/>
      <c r="E15" s="401"/>
      <c r="F15" s="401"/>
      <c r="G15" s="401"/>
      <c r="H15" s="401"/>
      <c r="I15" s="401"/>
      <c r="J15" s="401"/>
      <c r="K15" s="401"/>
      <c r="L15" s="401"/>
      <c r="M15" s="401"/>
      <c r="N15" s="401"/>
      <c r="O15" s="401"/>
      <c r="P15" s="401"/>
      <c r="Q15" s="402"/>
    </row>
    <row r="16" spans="2:17">
      <c r="B16" s="933" t="s">
        <v>19</v>
      </c>
      <c r="C16" s="972" t="s">
        <v>439</v>
      </c>
      <c r="D16" s="903" t="s">
        <v>21</v>
      </c>
      <c r="E16" s="903" t="s">
        <v>22</v>
      </c>
      <c r="F16" s="903" t="s">
        <v>519</v>
      </c>
      <c r="G16" s="903" t="s">
        <v>520</v>
      </c>
      <c r="H16" s="903"/>
      <c r="I16" s="903"/>
      <c r="J16" s="903"/>
      <c r="K16" s="903"/>
      <c r="L16" s="903"/>
      <c r="M16" s="903" t="s">
        <v>25</v>
      </c>
      <c r="N16" s="903"/>
      <c r="O16" s="953" t="s">
        <v>26</v>
      </c>
      <c r="P16" s="953"/>
      <c r="Q16" s="953"/>
    </row>
    <row r="17" spans="2:19">
      <c r="B17" s="933"/>
      <c r="C17" s="903"/>
      <c r="D17" s="903"/>
      <c r="E17" s="903"/>
      <c r="F17" s="903"/>
      <c r="G17" s="903"/>
      <c r="H17" s="903"/>
      <c r="I17" s="903"/>
      <c r="J17" s="903"/>
      <c r="K17" s="903"/>
      <c r="L17" s="903"/>
      <c r="M17" s="903"/>
      <c r="N17" s="903"/>
      <c r="O17" s="903" t="s">
        <v>27</v>
      </c>
      <c r="P17" s="903" t="s">
        <v>28</v>
      </c>
      <c r="Q17" s="973" t="s">
        <v>29</v>
      </c>
    </row>
    <row r="18" spans="2:19" ht="26.25" customHeight="1" thickBot="1">
      <c r="B18" s="933"/>
      <c r="C18" s="903"/>
      <c r="D18" s="903"/>
      <c r="E18" s="903"/>
      <c r="F18" s="903"/>
      <c r="G18" s="252" t="s">
        <v>31</v>
      </c>
      <c r="H18" s="252" t="s">
        <v>441</v>
      </c>
      <c r="I18" s="551" t="s">
        <v>442</v>
      </c>
      <c r="J18" s="251" t="s">
        <v>443</v>
      </c>
      <c r="K18" s="253" t="s">
        <v>444</v>
      </c>
      <c r="L18" s="254" t="s">
        <v>445</v>
      </c>
      <c r="M18" s="251" t="s">
        <v>33</v>
      </c>
      <c r="N18" s="249" t="s">
        <v>34</v>
      </c>
      <c r="O18" s="903"/>
      <c r="P18" s="903"/>
      <c r="Q18" s="973"/>
      <c r="R18" s="404" t="s">
        <v>521</v>
      </c>
      <c r="S18" s="404" t="s">
        <v>522</v>
      </c>
    </row>
    <row r="19" spans="2:19" ht="25.5" customHeight="1">
      <c r="B19" s="947" t="s">
        <v>523</v>
      </c>
      <c r="C19" s="405" t="s">
        <v>36</v>
      </c>
      <c r="D19" s="974" t="s">
        <v>524</v>
      </c>
      <c r="E19" s="406">
        <v>1</v>
      </c>
      <c r="F19" s="407">
        <f>G19+H19+I19+J19+K19+L19</f>
        <v>275968000</v>
      </c>
      <c r="G19" s="408">
        <v>0</v>
      </c>
      <c r="H19" s="552">
        <v>275968000</v>
      </c>
      <c r="I19" s="553"/>
      <c r="J19" s="410">
        <v>0</v>
      </c>
      <c r="K19" s="410">
        <v>0</v>
      </c>
      <c r="L19" s="410">
        <v>0</v>
      </c>
      <c r="M19" s="976">
        <v>44927</v>
      </c>
      <c r="N19" s="978">
        <v>45291</v>
      </c>
      <c r="O19" s="411"/>
      <c r="P19" s="249"/>
      <c r="Q19" s="403"/>
      <c r="R19" s="412">
        <v>1450000</v>
      </c>
    </row>
    <row r="20" spans="2:19" ht="24" customHeight="1">
      <c r="B20" s="947"/>
      <c r="C20" s="405" t="s">
        <v>38</v>
      </c>
      <c r="D20" s="975"/>
      <c r="E20" s="406"/>
      <c r="F20" s="407">
        <f>G20+H20+I20+J20+K20+L20</f>
        <v>0</v>
      </c>
      <c r="G20" s="408">
        <v>0</v>
      </c>
      <c r="H20" s="554">
        <v>0</v>
      </c>
      <c r="I20" s="409"/>
      <c r="J20" s="409">
        <v>0</v>
      </c>
      <c r="K20" s="409">
        <v>0</v>
      </c>
      <c r="L20" s="413">
        <v>0</v>
      </c>
      <c r="M20" s="977"/>
      <c r="N20" s="979"/>
      <c r="O20" s="411"/>
      <c r="P20" s="249"/>
      <c r="Q20" s="403"/>
    </row>
    <row r="21" spans="2:19" ht="39" customHeight="1">
      <c r="B21" s="947" t="s">
        <v>525</v>
      </c>
      <c r="C21" s="405" t="s">
        <v>36</v>
      </c>
      <c r="D21" s="974" t="s">
        <v>526</v>
      </c>
      <c r="E21" s="416">
        <v>1</v>
      </c>
      <c r="F21" s="407">
        <f>+G21+H21+I21+J21+K21+L21</f>
        <v>21362000</v>
      </c>
      <c r="G21" s="408">
        <v>0</v>
      </c>
      <c r="H21" s="555">
        <v>21362000</v>
      </c>
      <c r="I21" s="409">
        <v>0</v>
      </c>
      <c r="J21" s="413">
        <v>0</v>
      </c>
      <c r="K21" s="413">
        <v>0</v>
      </c>
      <c r="L21" s="413">
        <v>0</v>
      </c>
      <c r="M21" s="976">
        <v>44927</v>
      </c>
      <c r="N21" s="978">
        <v>45291</v>
      </c>
      <c r="O21" s="411"/>
      <c r="P21" s="249"/>
      <c r="Q21" s="403"/>
    </row>
    <row r="22" spans="2:19" ht="37.5" customHeight="1">
      <c r="B22" s="947"/>
      <c r="C22" s="405" t="s">
        <v>38</v>
      </c>
      <c r="D22" s="975"/>
      <c r="E22" s="416"/>
      <c r="F22" s="407">
        <f>G22+H22+I22+K22+J22+L22</f>
        <v>0</v>
      </c>
      <c r="G22" s="408">
        <v>0</v>
      </c>
      <c r="H22" s="409">
        <v>0</v>
      </c>
      <c r="I22" s="409">
        <v>0</v>
      </c>
      <c r="J22" s="413">
        <v>0</v>
      </c>
      <c r="K22" s="413">
        <v>0</v>
      </c>
      <c r="L22" s="413">
        <v>0</v>
      </c>
      <c r="M22" s="977"/>
      <c r="N22" s="979"/>
      <c r="O22" s="411"/>
      <c r="P22" s="249"/>
      <c r="Q22" s="403"/>
    </row>
    <row r="23" spans="2:19" ht="25.5" customHeight="1">
      <c r="B23" s="947" t="s">
        <v>527</v>
      </c>
      <c r="C23" s="405" t="s">
        <v>36</v>
      </c>
      <c r="D23" s="974" t="s">
        <v>528</v>
      </c>
      <c r="E23" s="406">
        <v>1</v>
      </c>
      <c r="F23" s="407">
        <f>G23+H23+I23+J23+K23+L23</f>
        <v>116336000</v>
      </c>
      <c r="G23" s="408">
        <v>0</v>
      </c>
      <c r="H23" s="556">
        <v>116336000</v>
      </c>
      <c r="I23" s="409">
        <v>0</v>
      </c>
      <c r="J23" s="413">
        <v>0</v>
      </c>
      <c r="K23" s="413">
        <v>0</v>
      </c>
      <c r="L23" s="413">
        <v>0</v>
      </c>
      <c r="M23" s="976">
        <v>44927</v>
      </c>
      <c r="N23" s="978">
        <v>45291</v>
      </c>
      <c r="O23" s="411"/>
      <c r="P23" s="249"/>
      <c r="Q23" s="403"/>
      <c r="R23" s="417">
        <v>1753000</v>
      </c>
      <c r="S23" s="417">
        <v>1753000</v>
      </c>
    </row>
    <row r="24" spans="2:19" ht="30" customHeight="1">
      <c r="B24" s="947"/>
      <c r="C24" s="405" t="s">
        <v>38</v>
      </c>
      <c r="D24" s="975"/>
      <c r="E24" s="406"/>
      <c r="F24" s="407">
        <f>G24+H24+I24+J24+K24+L24</f>
        <v>0</v>
      </c>
      <c r="G24" s="408">
        <v>0</v>
      </c>
      <c r="H24" s="409">
        <v>0</v>
      </c>
      <c r="I24" s="409">
        <v>0</v>
      </c>
      <c r="J24" s="413">
        <v>0</v>
      </c>
      <c r="K24" s="413">
        <v>0</v>
      </c>
      <c r="L24" s="413">
        <v>0</v>
      </c>
      <c r="M24" s="977"/>
      <c r="N24" s="979"/>
      <c r="O24" s="411"/>
      <c r="P24" s="249"/>
      <c r="Q24" s="403"/>
    </row>
    <row r="25" spans="2:19" ht="22.5" customHeight="1">
      <c r="B25" s="980" t="s">
        <v>529</v>
      </c>
      <c r="C25" s="405" t="s">
        <v>36</v>
      </c>
      <c r="D25" s="974" t="s">
        <v>530</v>
      </c>
      <c r="E25" s="418">
        <v>12</v>
      </c>
      <c r="F25" s="407">
        <f>G25+H25+I25+J25+K25+L25</f>
        <v>22517000</v>
      </c>
      <c r="G25" s="408">
        <v>0</v>
      </c>
      <c r="H25" s="555">
        <v>22517000</v>
      </c>
      <c r="I25" s="409">
        <v>0</v>
      </c>
      <c r="J25" s="413">
        <v>0</v>
      </c>
      <c r="K25" s="413">
        <v>0</v>
      </c>
      <c r="L25" s="413">
        <v>0</v>
      </c>
      <c r="M25" s="976">
        <v>44927</v>
      </c>
      <c r="N25" s="978">
        <v>45291</v>
      </c>
      <c r="O25" s="411"/>
      <c r="P25" s="249"/>
      <c r="Q25" s="403"/>
    </row>
    <row r="26" spans="2:19" ht="22.5" customHeight="1">
      <c r="B26" s="981"/>
      <c r="C26" s="405" t="s">
        <v>38</v>
      </c>
      <c r="D26" s="975"/>
      <c r="E26" s="418"/>
      <c r="F26" s="407">
        <f>+G26+H26+I26+J26+K26+L26</f>
        <v>0</v>
      </c>
      <c r="G26" s="408">
        <v>0</v>
      </c>
      <c r="H26" s="409">
        <v>0</v>
      </c>
      <c r="I26" s="409">
        <v>0</v>
      </c>
      <c r="J26" s="413">
        <v>0</v>
      </c>
      <c r="K26" s="413">
        <v>0</v>
      </c>
      <c r="L26" s="419">
        <v>0</v>
      </c>
      <c r="M26" s="977"/>
      <c r="N26" s="979"/>
      <c r="O26" s="411"/>
      <c r="P26" s="249"/>
      <c r="Q26" s="403"/>
    </row>
    <row r="27" spans="2:19" ht="44.25" customHeight="1">
      <c r="B27" s="982" t="s">
        <v>531</v>
      </c>
      <c r="C27" s="405" t="s">
        <v>36</v>
      </c>
      <c r="D27" s="974" t="s">
        <v>152</v>
      </c>
      <c r="E27" s="418">
        <v>1</v>
      </c>
      <c r="F27" s="407">
        <f>G27+H27+J27+I27+K27+L27</f>
        <v>3223984616</v>
      </c>
      <c r="G27" s="408">
        <v>2795769947</v>
      </c>
      <c r="H27" s="557">
        <v>404378000</v>
      </c>
      <c r="I27" s="409"/>
      <c r="J27" s="413">
        <v>0</v>
      </c>
      <c r="K27" s="413">
        <v>23836669</v>
      </c>
      <c r="L27" s="413">
        <v>0</v>
      </c>
      <c r="M27" s="976">
        <v>44927</v>
      </c>
      <c r="N27" s="978">
        <v>45291</v>
      </c>
      <c r="O27" s="411"/>
      <c r="P27" s="249"/>
      <c r="Q27" s="403"/>
      <c r="R27" s="417">
        <v>4750000</v>
      </c>
      <c r="S27" s="417">
        <v>4750000</v>
      </c>
    </row>
    <row r="28" spans="2:19" ht="40.5" customHeight="1">
      <c r="B28" s="982"/>
      <c r="C28" s="405" t="s">
        <v>38</v>
      </c>
      <c r="D28" s="975"/>
      <c r="E28" s="418"/>
      <c r="F28" s="407">
        <f>+G28+H28+I28+J28+K28+L28</f>
        <v>0</v>
      </c>
      <c r="G28" s="408"/>
      <c r="H28" s="409">
        <v>0</v>
      </c>
      <c r="I28" s="409">
        <v>0</v>
      </c>
      <c r="J28" s="413">
        <v>0</v>
      </c>
      <c r="K28" s="420"/>
      <c r="L28" s="413">
        <v>0</v>
      </c>
      <c r="M28" s="977"/>
      <c r="N28" s="979"/>
      <c r="O28" s="411"/>
      <c r="P28" s="249"/>
      <c r="Q28" s="403"/>
    </row>
    <row r="29" spans="2:19" ht="36.75" customHeight="1">
      <c r="B29" s="947" t="s">
        <v>532</v>
      </c>
      <c r="C29" s="405" t="s">
        <v>36</v>
      </c>
      <c r="D29" s="974" t="s">
        <v>533</v>
      </c>
      <c r="E29" s="418">
        <v>12</v>
      </c>
      <c r="F29" s="407">
        <f>G29+H29+I29+J29+K29+L29</f>
        <v>352307406794</v>
      </c>
      <c r="G29" s="421">
        <v>95189544791</v>
      </c>
      <c r="H29" s="409">
        <v>0</v>
      </c>
      <c r="I29" s="421">
        <v>21300779235</v>
      </c>
      <c r="J29" s="421">
        <v>218435641899</v>
      </c>
      <c r="K29" s="421">
        <v>5381440869</v>
      </c>
      <c r="L29" s="413">
        <v>12000000000</v>
      </c>
      <c r="M29" s="983">
        <v>44927</v>
      </c>
      <c r="N29" s="978">
        <v>45291</v>
      </c>
      <c r="O29" s="411"/>
      <c r="P29" s="249"/>
      <c r="Q29" s="403"/>
    </row>
    <row r="30" spans="2:19" ht="39.75" customHeight="1">
      <c r="B30" s="948"/>
      <c r="C30" s="405" t="s">
        <v>38</v>
      </c>
      <c r="D30" s="975"/>
      <c r="E30" s="418"/>
      <c r="F30" s="407">
        <v>0</v>
      </c>
      <c r="G30" s="422">
        <v>0</v>
      </c>
      <c r="H30" s="409">
        <v>0</v>
      </c>
      <c r="I30" s="558">
        <v>0</v>
      </c>
      <c r="J30" s="558">
        <v>0</v>
      </c>
      <c r="K30" s="558">
        <v>0</v>
      </c>
      <c r="L30" s="559">
        <v>0</v>
      </c>
      <c r="M30" s="983"/>
      <c r="N30" s="979"/>
      <c r="O30" s="411"/>
      <c r="P30" s="249"/>
      <c r="Q30" s="403"/>
    </row>
    <row r="31" spans="2:19" ht="54.75" customHeight="1">
      <c r="B31" s="947" t="s">
        <v>634</v>
      </c>
      <c r="C31" s="405" t="s">
        <v>36</v>
      </c>
      <c r="D31" s="974" t="s">
        <v>635</v>
      </c>
      <c r="E31" s="418"/>
      <c r="F31" s="407">
        <f>+G31+H31+I31+J31+K31+L31</f>
        <v>2617876100</v>
      </c>
      <c r="G31" s="408"/>
      <c r="H31" s="409">
        <v>924000000</v>
      </c>
      <c r="I31" s="421"/>
      <c r="J31" s="421"/>
      <c r="K31" s="421"/>
      <c r="L31" s="413">
        <v>1693876100</v>
      </c>
      <c r="M31" s="414"/>
      <c r="N31" s="415"/>
      <c r="O31" s="411"/>
      <c r="P31" s="249"/>
      <c r="Q31" s="403"/>
    </row>
    <row r="32" spans="2:19" ht="46.5" customHeight="1">
      <c r="B32" s="948"/>
      <c r="C32" s="405" t="s">
        <v>38</v>
      </c>
      <c r="D32" s="975"/>
      <c r="E32" s="418"/>
      <c r="F32" s="407"/>
      <c r="G32" s="408"/>
      <c r="H32" s="560"/>
      <c r="I32" s="421"/>
      <c r="J32" s="421"/>
      <c r="K32" s="421"/>
      <c r="L32" s="561"/>
      <c r="M32" s="414"/>
      <c r="N32" s="415"/>
      <c r="O32" s="411"/>
      <c r="P32" s="249"/>
      <c r="Q32" s="403"/>
    </row>
    <row r="33" spans="2:21">
      <c r="B33" s="933" t="s">
        <v>155</v>
      </c>
      <c r="C33" s="251" t="s">
        <v>36</v>
      </c>
      <c r="D33" s="903" t="s">
        <v>156</v>
      </c>
      <c r="E33" s="423"/>
      <c r="F33" s="424">
        <f>+F19+F21+F23+F25+F27+F29+F31</f>
        <v>358585450510</v>
      </c>
      <c r="G33" s="425">
        <f>+G19+G21+G23+G25+G27+G29+G31</f>
        <v>97985314738</v>
      </c>
      <c r="H33" s="425">
        <f>+H31+H29+H27+H25+H23+H21+H19</f>
        <v>1764561000</v>
      </c>
      <c r="I33" s="425">
        <f t="shared" ref="I33:K34" si="0">+I19+I21+I23+I25+I27+I29+I31</f>
        <v>21300779235</v>
      </c>
      <c r="J33" s="425">
        <f t="shared" si="0"/>
        <v>218435641899</v>
      </c>
      <c r="K33" s="425">
        <f t="shared" si="0"/>
        <v>5405277538</v>
      </c>
      <c r="L33" s="425">
        <f>+L31+L29+L27+L25+L23+L21+L19</f>
        <v>13693876100</v>
      </c>
      <c r="M33" s="423"/>
      <c r="N33" s="423"/>
      <c r="O33" s="426">
        <f t="shared" ref="M33:Q34" si="1">+O29+O27+O25+O23+O21+O19</f>
        <v>0</v>
      </c>
      <c r="P33" s="426">
        <f t="shared" si="1"/>
        <v>0</v>
      </c>
      <c r="Q33" s="426">
        <f t="shared" si="1"/>
        <v>0</v>
      </c>
      <c r="R33" s="427">
        <f>SUM(R19:R30)</f>
        <v>7953000</v>
      </c>
      <c r="S33" s="427">
        <f>SUM(S19:S30)</f>
        <v>6503000</v>
      </c>
      <c r="T33" s="424"/>
    </row>
    <row r="34" spans="2:21">
      <c r="B34" s="933"/>
      <c r="C34" s="251" t="s">
        <v>38</v>
      </c>
      <c r="D34" s="903"/>
      <c r="E34" s="423"/>
      <c r="F34" s="424">
        <f>+F20+F22+F24+F26+F28+F30+F32</f>
        <v>0</v>
      </c>
      <c r="G34" s="424">
        <f>+G20+G22+G24+G26+G28+G30+G32</f>
        <v>0</v>
      </c>
      <c r="H34" s="424">
        <f>+H20+H22+H24+H26+H28+H30+H32</f>
        <v>0</v>
      </c>
      <c r="I34" s="424">
        <f t="shared" si="0"/>
        <v>0</v>
      </c>
      <c r="J34" s="424">
        <f t="shared" si="0"/>
        <v>0</v>
      </c>
      <c r="K34" s="424">
        <f t="shared" si="0"/>
        <v>0</v>
      </c>
      <c r="L34" s="424">
        <f>+L20+L22+L24+L26+L28+L30+L32</f>
        <v>0</v>
      </c>
      <c r="M34" s="423">
        <f t="shared" si="1"/>
        <v>0</v>
      </c>
      <c r="N34" s="423">
        <f t="shared" si="1"/>
        <v>0</v>
      </c>
      <c r="O34" s="426">
        <f t="shared" si="1"/>
        <v>0</v>
      </c>
      <c r="P34" s="426">
        <f t="shared" si="1"/>
        <v>0</v>
      </c>
      <c r="Q34" s="426">
        <f t="shared" si="1"/>
        <v>0</v>
      </c>
    </row>
    <row r="35" spans="2:21">
      <c r="B35" s="251"/>
      <c r="C35" s="428"/>
      <c r="D35" s="429"/>
      <c r="E35" s="430"/>
      <c r="F35" s="431"/>
      <c r="G35" s="432">
        <v>97985314738</v>
      </c>
      <c r="H35" s="284">
        <v>1679080000</v>
      </c>
      <c r="I35" s="432">
        <v>21300779235</v>
      </c>
      <c r="J35" s="284">
        <v>217082829498</v>
      </c>
      <c r="K35" s="432">
        <v>5236271254</v>
      </c>
      <c r="L35" s="433">
        <v>12000000</v>
      </c>
      <c r="M35" s="434"/>
      <c r="N35" s="434"/>
      <c r="O35" s="435"/>
      <c r="P35" s="435"/>
      <c r="Q35" s="435"/>
    </row>
    <row r="36" spans="2:21" ht="24.75" customHeight="1">
      <c r="B36" s="251" t="s">
        <v>475</v>
      </c>
      <c r="C36" s="987" t="s">
        <v>476</v>
      </c>
      <c r="D36" s="988"/>
      <c r="E36" s="988"/>
      <c r="F36" s="989"/>
      <c r="G36" s="436" t="s">
        <v>159</v>
      </c>
      <c r="H36" s="437" t="s">
        <v>160</v>
      </c>
      <c r="I36" s="437" t="s">
        <v>161</v>
      </c>
      <c r="J36" s="872" t="s">
        <v>534</v>
      </c>
      <c r="K36" s="873"/>
      <c r="L36" s="873"/>
      <c r="M36" s="873"/>
      <c r="N36" s="873"/>
      <c r="O36" s="873"/>
      <c r="P36" s="873"/>
      <c r="Q36" s="873"/>
      <c r="U36" s="82" t="s">
        <v>535</v>
      </c>
    </row>
    <row r="37" spans="2:21" ht="32.25" customHeight="1">
      <c r="B37" s="438"/>
      <c r="C37" s="990"/>
      <c r="D37" s="990"/>
      <c r="E37" s="990"/>
      <c r="F37" s="990"/>
      <c r="G37" s="439"/>
      <c r="H37" s="440"/>
      <c r="I37" s="293"/>
      <c r="J37" s="916" t="s">
        <v>418</v>
      </c>
      <c r="K37" s="916"/>
      <c r="L37" s="916"/>
      <c r="M37" s="916"/>
      <c r="N37" s="916"/>
      <c r="O37" s="916"/>
      <c r="P37" s="916"/>
      <c r="Q37" s="991"/>
      <c r="U37" s="82" t="s">
        <v>536</v>
      </c>
    </row>
    <row r="38" spans="2:21" ht="76.5" customHeight="1">
      <c r="B38" s="207" t="s">
        <v>537</v>
      </c>
      <c r="C38" s="984" t="s">
        <v>538</v>
      </c>
      <c r="D38" s="985"/>
      <c r="E38" s="985"/>
      <c r="F38" s="986"/>
      <c r="G38" s="439" t="s">
        <v>482</v>
      </c>
      <c r="H38" s="441">
        <v>1</v>
      </c>
      <c r="I38" s="293">
        <v>0</v>
      </c>
      <c r="J38" s="923" t="s">
        <v>357</v>
      </c>
      <c r="K38" s="924"/>
      <c r="L38" s="924"/>
      <c r="M38" s="924"/>
      <c r="N38" s="924"/>
      <c r="O38" s="924"/>
      <c r="P38" s="924"/>
      <c r="Q38" s="992"/>
    </row>
    <row r="39" spans="2:21" ht="81" customHeight="1">
      <c r="B39" s="207" t="s">
        <v>539</v>
      </c>
      <c r="C39" s="984" t="s">
        <v>540</v>
      </c>
      <c r="D39" s="985"/>
      <c r="E39" s="985"/>
      <c r="F39" s="986"/>
      <c r="G39" s="439" t="s">
        <v>485</v>
      </c>
      <c r="H39" s="441">
        <v>1</v>
      </c>
      <c r="I39" s="442">
        <v>0</v>
      </c>
      <c r="J39" s="993"/>
      <c r="K39" s="994"/>
      <c r="L39" s="994"/>
      <c r="M39" s="994"/>
      <c r="N39" s="994"/>
      <c r="O39" s="994"/>
      <c r="P39" s="994"/>
      <c r="Q39" s="995"/>
    </row>
    <row r="40" spans="2:21" ht="57.75" customHeight="1">
      <c r="B40" s="207" t="s">
        <v>541</v>
      </c>
      <c r="C40" s="984" t="s">
        <v>542</v>
      </c>
      <c r="D40" s="985"/>
      <c r="E40" s="985"/>
      <c r="F40" s="986"/>
      <c r="G40" s="439" t="s">
        <v>487</v>
      </c>
      <c r="H40" s="441">
        <v>0.9</v>
      </c>
      <c r="I40" s="442">
        <v>0</v>
      </c>
      <c r="J40" s="876" t="s">
        <v>625</v>
      </c>
      <c r="K40" s="876"/>
      <c r="L40" s="876"/>
      <c r="M40" s="876"/>
      <c r="N40" s="876"/>
      <c r="O40" s="876"/>
      <c r="P40" s="876"/>
      <c r="Q40" s="919"/>
    </row>
    <row r="41" spans="2:21">
      <c r="B41" s="438"/>
      <c r="C41" s="990"/>
      <c r="D41" s="990"/>
      <c r="E41" s="990"/>
      <c r="F41" s="990"/>
      <c r="G41" s="439"/>
      <c r="H41" s="443"/>
      <c r="I41" s="293"/>
      <c r="J41" s="923" t="s">
        <v>357</v>
      </c>
      <c r="K41" s="924"/>
      <c r="L41" s="924"/>
      <c r="M41" s="924"/>
      <c r="N41" s="924"/>
      <c r="O41" s="924"/>
      <c r="P41" s="924"/>
      <c r="Q41" s="924"/>
    </row>
    <row r="42" spans="2:21">
      <c r="B42" s="438"/>
      <c r="C42" s="990"/>
      <c r="D42" s="990"/>
      <c r="E42" s="990"/>
      <c r="F42" s="990"/>
      <c r="G42" s="439"/>
      <c r="H42" s="443"/>
      <c r="I42" s="293"/>
      <c r="J42" s="993"/>
      <c r="K42" s="994"/>
      <c r="L42" s="994"/>
      <c r="M42" s="994"/>
      <c r="N42" s="994"/>
      <c r="O42" s="994"/>
      <c r="P42" s="994"/>
      <c r="Q42" s="994"/>
    </row>
    <row r="43" spans="2:21" ht="32.25" customHeight="1">
      <c r="B43" s="438"/>
      <c r="C43" s="990"/>
      <c r="D43" s="990"/>
      <c r="E43" s="990"/>
      <c r="F43" s="990"/>
      <c r="G43" s="444"/>
      <c r="H43" s="443"/>
      <c r="I43" s="293"/>
      <c r="J43" s="876" t="s">
        <v>543</v>
      </c>
      <c r="K43" s="876"/>
      <c r="L43" s="876"/>
      <c r="M43" s="876"/>
      <c r="N43" s="876"/>
      <c r="O43" s="876"/>
      <c r="P43" s="876"/>
      <c r="Q43" s="876"/>
    </row>
    <row r="44" spans="2:21" ht="27" customHeight="1">
      <c r="B44" s="438"/>
      <c r="C44" s="990"/>
      <c r="D44" s="990"/>
      <c r="E44" s="990"/>
      <c r="F44" s="990"/>
      <c r="G44" s="444"/>
      <c r="H44" s="443"/>
      <c r="I44" s="293"/>
      <c r="J44" s="913" t="s">
        <v>357</v>
      </c>
      <c r="K44" s="914"/>
      <c r="L44" s="914"/>
      <c r="M44" s="914"/>
      <c r="N44" s="914"/>
      <c r="O44" s="914"/>
      <c r="P44" s="914"/>
      <c r="Q44" s="997"/>
    </row>
    <row r="45" spans="2:21" ht="38.25" customHeight="1">
      <c r="B45" s="996" t="s">
        <v>544</v>
      </c>
      <c r="C45" s="996"/>
      <c r="D45" s="996"/>
      <c r="E45" s="996"/>
      <c r="F45" s="996"/>
      <c r="G45" s="996"/>
      <c r="H45" s="996"/>
      <c r="I45" s="996"/>
      <c r="J45" s="996"/>
      <c r="K45" s="996"/>
      <c r="L45" s="996"/>
      <c r="M45" s="996"/>
      <c r="N45" s="996"/>
      <c r="O45" s="996"/>
      <c r="P45" s="996"/>
      <c r="Q45" s="996"/>
    </row>
    <row r="48" spans="2:21">
      <c r="F48" s="427"/>
      <c r="G48" s="427"/>
      <c r="H48" s="427"/>
      <c r="I48" s="427"/>
      <c r="J48" s="427"/>
      <c r="K48" s="427"/>
    </row>
  </sheetData>
  <mergeCells count="75">
    <mergeCell ref="B45:Q45"/>
    <mergeCell ref="C41:F41"/>
    <mergeCell ref="J41:Q42"/>
    <mergeCell ref="C42:F42"/>
    <mergeCell ref="C43:F43"/>
    <mergeCell ref="J43:Q43"/>
    <mergeCell ref="C44:F44"/>
    <mergeCell ref="J44:Q44"/>
    <mergeCell ref="C40:F40"/>
    <mergeCell ref="J40:Q40"/>
    <mergeCell ref="D31:D32"/>
    <mergeCell ref="B33:B34"/>
    <mergeCell ref="D33:D34"/>
    <mergeCell ref="C36:F36"/>
    <mergeCell ref="J36:Q36"/>
    <mergeCell ref="C37:F37"/>
    <mergeCell ref="J37:Q37"/>
    <mergeCell ref="C38:F38"/>
    <mergeCell ref="J38:Q39"/>
    <mergeCell ref="C39:F39"/>
    <mergeCell ref="B27:B28"/>
    <mergeCell ref="D27:D28"/>
    <mergeCell ref="M27:M28"/>
    <mergeCell ref="N27:N28"/>
    <mergeCell ref="B29:B30"/>
    <mergeCell ref="D29:D30"/>
    <mergeCell ref="M29:M30"/>
    <mergeCell ref="N29:N30"/>
    <mergeCell ref="B23:B24"/>
    <mergeCell ref="D23:D24"/>
    <mergeCell ref="M23:M24"/>
    <mergeCell ref="N23:N24"/>
    <mergeCell ref="B25:B26"/>
    <mergeCell ref="D25:D26"/>
    <mergeCell ref="M25:M26"/>
    <mergeCell ref="N25:N26"/>
    <mergeCell ref="B19:B20"/>
    <mergeCell ref="D19:D20"/>
    <mergeCell ref="M19:M20"/>
    <mergeCell ref="N19:N20"/>
    <mergeCell ref="B21:B22"/>
    <mergeCell ref="D21:D22"/>
    <mergeCell ref="M21:M22"/>
    <mergeCell ref="N21:N22"/>
    <mergeCell ref="L10:Q12"/>
    <mergeCell ref="B11:H11"/>
    <mergeCell ref="B12:H12"/>
    <mergeCell ref="B13:Q14"/>
    <mergeCell ref="B16:B18"/>
    <mergeCell ref="C16:C18"/>
    <mergeCell ref="D16:D18"/>
    <mergeCell ref="E16:E18"/>
    <mergeCell ref="F16:F18"/>
    <mergeCell ref="G16:L17"/>
    <mergeCell ref="M16:N17"/>
    <mergeCell ref="O16:Q16"/>
    <mergeCell ref="O17:O18"/>
    <mergeCell ref="P17:P18"/>
    <mergeCell ref="Q17:Q18"/>
    <mergeCell ref="B31:B32"/>
    <mergeCell ref="B1:B4"/>
    <mergeCell ref="C1:I2"/>
    <mergeCell ref="J1:O1"/>
    <mergeCell ref="P1:Q4"/>
    <mergeCell ref="J2:O2"/>
    <mergeCell ref="C3:I4"/>
    <mergeCell ref="J3:O3"/>
    <mergeCell ref="J4:O4"/>
    <mergeCell ref="B5:Q5"/>
    <mergeCell ref="B6:Q6"/>
    <mergeCell ref="B8:Q8"/>
    <mergeCell ref="B9:H9"/>
    <mergeCell ref="I9:K12"/>
    <mergeCell ref="L9:Q9"/>
    <mergeCell ref="B10:H10"/>
  </mergeCells>
  <pageMargins left="0.7" right="0.7" top="0.75" bottom="0.75" header="0.3" footer="0.3"/>
  <drawing r:id="rId1"/>
  <legacyDrawing r:id="rId2"/>
  <oleObjects>
    <mc:AlternateContent xmlns:mc="http://schemas.openxmlformats.org/markup-compatibility/2006">
      <mc:Choice Requires="x14">
        <oleObject shapeId="9217" r:id="rId3">
          <objectPr defaultSize="0" autoPict="0" r:id="rId4">
            <anchor moveWithCells="1" sizeWithCells="1">
              <from>
                <xdr:col>1</xdr:col>
                <xdr:colOff>9525</xdr:colOff>
                <xdr:row>0</xdr:row>
                <xdr:rowOff>0</xdr:rowOff>
              </from>
              <to>
                <xdr:col>2</xdr:col>
                <xdr:colOff>9525</xdr:colOff>
                <xdr:row>3</xdr:row>
                <xdr:rowOff>161925</xdr:rowOff>
              </to>
            </anchor>
          </objectPr>
        </oleObject>
      </mc:Choice>
      <mc:Fallback>
        <oleObject shapeId="9217"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workbookViewId="0">
      <selection activeCell="A4" sqref="A4:E13"/>
    </sheetView>
  </sheetViews>
  <sheetFormatPr baseColWidth="10" defaultColWidth="11.42578125" defaultRowHeight="15"/>
  <cols>
    <col min="1" max="1" width="11.42578125" style="467"/>
    <col min="2" max="2" width="11.42578125" style="82"/>
    <col min="3" max="3" width="17.42578125" style="468" customWidth="1"/>
    <col min="4" max="4" width="31" style="469" customWidth="1"/>
    <col min="5" max="5" width="16.42578125" style="82" customWidth="1"/>
    <col min="6" max="16384" width="11.42578125" style="82"/>
  </cols>
  <sheetData>
    <row r="2" spans="1:9" s="445" customFormat="1" ht="11.25" customHeight="1">
      <c r="A2" s="1003" t="s">
        <v>523</v>
      </c>
      <c r="B2" s="1003"/>
      <c r="C2" s="1003"/>
      <c r="D2" s="1003"/>
      <c r="E2" s="1003"/>
    </row>
    <row r="3" spans="1:9" ht="22.5" customHeight="1">
      <c r="A3" s="317" t="s">
        <v>260</v>
      </c>
      <c r="B3" s="317" t="s">
        <v>261</v>
      </c>
      <c r="C3" s="446" t="s">
        <v>262</v>
      </c>
      <c r="D3" s="447" t="s">
        <v>13</v>
      </c>
      <c r="E3" s="448" t="s">
        <v>14</v>
      </c>
    </row>
    <row r="4" spans="1:9" s="309" customFormat="1">
      <c r="A4" s="379"/>
      <c r="B4" s="9"/>
      <c r="C4" s="449"/>
      <c r="D4" s="450"/>
      <c r="E4" s="451"/>
      <c r="I4" s="310"/>
    </row>
    <row r="5" spans="1:9" s="309" customFormat="1" ht="88.5" customHeight="1">
      <c r="A5" s="379"/>
      <c r="B5" s="9"/>
      <c r="C5" s="449"/>
      <c r="D5" s="450"/>
      <c r="E5" s="451"/>
      <c r="I5" s="310"/>
    </row>
    <row r="6" spans="1:9" s="309" customFormat="1" ht="88.5" customHeight="1">
      <c r="A6" s="379"/>
      <c r="B6" s="9"/>
      <c r="C6" s="449"/>
      <c r="D6" s="450"/>
      <c r="E6" s="451"/>
      <c r="I6" s="310"/>
    </row>
    <row r="7" spans="1:9" s="309" customFormat="1" ht="96" customHeight="1">
      <c r="A7" s="379"/>
      <c r="B7" s="9"/>
      <c r="C7" s="449"/>
      <c r="D7" s="450"/>
      <c r="E7" s="451"/>
      <c r="I7" s="310"/>
    </row>
    <row r="8" spans="1:9" s="309" customFormat="1" ht="126.75" customHeight="1">
      <c r="A8" s="379"/>
      <c r="B8" s="9"/>
      <c r="C8" s="452"/>
      <c r="D8" s="453"/>
      <c r="E8" s="454"/>
      <c r="I8" s="310"/>
    </row>
    <row r="9" spans="1:9" s="309" customFormat="1" ht="106.5" customHeight="1">
      <c r="A9" s="379"/>
      <c r="B9" s="9"/>
      <c r="C9" s="452"/>
      <c r="D9" s="453"/>
      <c r="E9" s="454"/>
      <c r="I9" s="310"/>
    </row>
    <row r="10" spans="1:9" s="309" customFormat="1" ht="81.75" customHeight="1">
      <c r="A10" s="379"/>
      <c r="B10" s="9"/>
      <c r="C10" s="452"/>
      <c r="D10" s="455"/>
      <c r="E10" s="456"/>
      <c r="I10" s="310"/>
    </row>
    <row r="11" spans="1:9" s="309" customFormat="1" ht="87" customHeight="1">
      <c r="A11" s="379"/>
      <c r="B11" s="139"/>
      <c r="C11" s="457"/>
      <c r="D11" s="453"/>
      <c r="E11" s="458"/>
      <c r="I11" s="310"/>
    </row>
    <row r="12" spans="1:9" s="309" customFormat="1" ht="114.75" customHeight="1">
      <c r="A12" s="379"/>
      <c r="B12" s="29"/>
      <c r="C12" s="459"/>
      <c r="D12" s="460"/>
      <c r="E12" s="461"/>
      <c r="I12" s="310"/>
    </row>
    <row r="13" spans="1:9" s="282" customFormat="1">
      <c r="A13" s="398"/>
      <c r="B13" s="29"/>
      <c r="C13" s="462"/>
      <c r="D13" s="463"/>
      <c r="E13" s="464"/>
    </row>
    <row r="14" spans="1:9">
      <c r="A14" s="1000" t="s">
        <v>156</v>
      </c>
      <c r="B14" s="1001"/>
      <c r="C14" s="1001"/>
      <c r="D14" s="1002"/>
      <c r="E14" s="465">
        <f>E13+E12+E11+E10+E9+E8+E7+E6+E5+E4</f>
        <v>0</v>
      </c>
    </row>
    <row r="15" spans="1:9" ht="39.75" customHeight="1">
      <c r="A15" s="282"/>
      <c r="B15" s="282"/>
      <c r="C15" s="282"/>
      <c r="D15" s="282"/>
      <c r="E15" s="466"/>
    </row>
    <row r="16" spans="1:9" s="309" customFormat="1">
      <c r="A16" s="467"/>
      <c r="B16" s="82"/>
      <c r="C16" s="468"/>
      <c r="D16" s="469"/>
      <c r="E16"/>
      <c r="I16" s="310"/>
    </row>
    <row r="17" spans="1:9" ht="95.25" customHeight="1">
      <c r="A17" s="926" t="s">
        <v>525</v>
      </c>
      <c r="B17" s="926"/>
      <c r="C17" s="926"/>
      <c r="D17" s="926"/>
      <c r="E17" s="926"/>
    </row>
    <row r="18" spans="1:9" ht="25.5">
      <c r="A18" s="317" t="s">
        <v>260</v>
      </c>
      <c r="B18" s="317" t="s">
        <v>261</v>
      </c>
      <c r="C18" s="446" t="s">
        <v>262</v>
      </c>
      <c r="D18" s="317" t="s">
        <v>13</v>
      </c>
      <c r="E18" s="448" t="s">
        <v>14</v>
      </c>
    </row>
    <row r="19" spans="1:9" ht="15.75" customHeight="1">
      <c r="A19" s="379">
        <v>1164</v>
      </c>
      <c r="B19" s="132" t="s">
        <v>500</v>
      </c>
      <c r="C19" s="470" t="s">
        <v>547</v>
      </c>
      <c r="D19" s="471" t="s">
        <v>548</v>
      </c>
      <c r="E19" s="472">
        <v>33250000</v>
      </c>
    </row>
    <row r="20" spans="1:9" s="309" customFormat="1">
      <c r="A20" s="467"/>
      <c r="B20" s="82"/>
      <c r="C20" s="468"/>
      <c r="D20" s="469"/>
      <c r="E20" s="82"/>
      <c r="I20" s="310"/>
    </row>
    <row r="21" spans="1:9" s="309" customFormat="1" ht="104.25" customHeight="1">
      <c r="A21" s="926" t="s">
        <v>527</v>
      </c>
      <c r="B21" s="926"/>
      <c r="C21" s="926"/>
      <c r="D21" s="926"/>
      <c r="E21" s="926"/>
      <c r="I21" s="310"/>
    </row>
    <row r="22" spans="1:9" s="309" customFormat="1" ht="25.5">
      <c r="A22" s="317" t="s">
        <v>260</v>
      </c>
      <c r="B22" s="317" t="s">
        <v>261</v>
      </c>
      <c r="C22" s="446" t="s">
        <v>262</v>
      </c>
      <c r="D22" s="317" t="s">
        <v>13</v>
      </c>
      <c r="E22" s="448" t="s">
        <v>14</v>
      </c>
      <c r="I22" s="310"/>
    </row>
    <row r="23" spans="1:9" s="309" customFormat="1" ht="96.75" customHeight="1">
      <c r="A23" s="371">
        <v>910</v>
      </c>
      <c r="B23" s="9" t="s">
        <v>506</v>
      </c>
      <c r="C23" s="449" t="s">
        <v>549</v>
      </c>
      <c r="D23" s="76" t="s">
        <v>550</v>
      </c>
      <c r="E23" s="473">
        <v>17530000</v>
      </c>
      <c r="I23" s="310"/>
    </row>
    <row r="24" spans="1:9" s="309" customFormat="1" ht="135">
      <c r="A24" s="371">
        <v>1157</v>
      </c>
      <c r="B24" s="9" t="s">
        <v>500</v>
      </c>
      <c r="C24" s="452" t="s">
        <v>551</v>
      </c>
      <c r="D24" s="471" t="s">
        <v>552</v>
      </c>
      <c r="E24" s="473">
        <v>14329000</v>
      </c>
      <c r="I24" s="310"/>
    </row>
    <row r="25" spans="1:9" ht="101.25">
      <c r="A25" s="371">
        <v>1158</v>
      </c>
      <c r="B25" s="9" t="s">
        <v>553</v>
      </c>
      <c r="C25" s="452" t="s">
        <v>554</v>
      </c>
      <c r="D25" s="471" t="s">
        <v>555</v>
      </c>
      <c r="E25" s="473">
        <v>12271000</v>
      </c>
    </row>
    <row r="26" spans="1:9" s="282" customFormat="1" ht="147">
      <c r="A26" s="371">
        <v>1837</v>
      </c>
      <c r="B26" s="9" t="s">
        <v>556</v>
      </c>
      <c r="C26" s="474" t="s">
        <v>557</v>
      </c>
      <c r="D26" s="475" t="s">
        <v>558</v>
      </c>
      <c r="E26" s="473">
        <v>11978833</v>
      </c>
    </row>
    <row r="27" spans="1:9">
      <c r="E27"/>
    </row>
    <row r="28" spans="1:9" ht="15.75" customHeight="1">
      <c r="A28" s="1000" t="s">
        <v>156</v>
      </c>
      <c r="B28" s="1001"/>
      <c r="C28" s="1001"/>
      <c r="D28" s="1002"/>
      <c r="E28" s="476">
        <f>E26+E25+E24+E23</f>
        <v>56108833</v>
      </c>
    </row>
    <row r="29" spans="1:9" s="309" customFormat="1">
      <c r="A29" s="467"/>
      <c r="B29" s="82"/>
      <c r="C29" s="468"/>
      <c r="D29" s="469"/>
      <c r="E29"/>
      <c r="I29" s="310"/>
    </row>
    <row r="30" spans="1:9" s="477" customFormat="1" ht="33" customHeight="1">
      <c r="A30" s="926" t="s">
        <v>529</v>
      </c>
      <c r="B30" s="926"/>
      <c r="C30" s="926"/>
      <c r="D30" s="926"/>
      <c r="E30" s="926"/>
    </row>
    <row r="31" spans="1:9" ht="25.5">
      <c r="A31" s="317" t="s">
        <v>260</v>
      </c>
      <c r="B31" s="317" t="s">
        <v>261</v>
      </c>
      <c r="C31" s="446" t="s">
        <v>262</v>
      </c>
      <c r="D31" s="317" t="s">
        <v>13</v>
      </c>
      <c r="E31" s="448" t="s">
        <v>14</v>
      </c>
    </row>
    <row r="32" spans="1:9" ht="42" customHeight="1">
      <c r="A32" s="371">
        <v>1246</v>
      </c>
      <c r="B32" s="9" t="s">
        <v>505</v>
      </c>
      <c r="C32" s="384" t="s">
        <v>559</v>
      </c>
      <c r="D32" s="471" t="s">
        <v>560</v>
      </c>
      <c r="E32" s="472">
        <v>33250000</v>
      </c>
    </row>
    <row r="33" spans="1:9" s="309" customFormat="1">
      <c r="A33" s="467"/>
      <c r="B33" s="82"/>
      <c r="C33" s="468"/>
      <c r="D33" s="469"/>
      <c r="E33" s="82"/>
      <c r="I33" s="310"/>
    </row>
    <row r="34" spans="1:9" s="309" customFormat="1" ht="88.5" customHeight="1">
      <c r="A34" s="926" t="s">
        <v>561</v>
      </c>
      <c r="B34" s="926"/>
      <c r="C34" s="926"/>
      <c r="D34" s="926"/>
      <c r="E34" s="926"/>
      <c r="I34" s="310"/>
    </row>
    <row r="35" spans="1:9" s="309" customFormat="1" ht="86.25" customHeight="1">
      <c r="A35" s="317" t="s">
        <v>260</v>
      </c>
      <c r="B35" s="317" t="s">
        <v>261</v>
      </c>
      <c r="C35" s="446" t="s">
        <v>262</v>
      </c>
      <c r="D35" s="317" t="s">
        <v>13</v>
      </c>
      <c r="E35" s="448" t="s">
        <v>14</v>
      </c>
      <c r="I35" s="310"/>
    </row>
    <row r="36" spans="1:9" s="309" customFormat="1" ht="152.25" customHeight="1">
      <c r="A36" s="371">
        <v>243</v>
      </c>
      <c r="B36" s="9" t="s">
        <v>545</v>
      </c>
      <c r="C36" s="449" t="s">
        <v>562</v>
      </c>
      <c r="D36" s="76" t="s">
        <v>563</v>
      </c>
      <c r="E36" s="472">
        <v>33250000</v>
      </c>
      <c r="I36" s="310"/>
    </row>
    <row r="37" spans="1:9" s="309" customFormat="1" ht="96" customHeight="1">
      <c r="A37" s="371">
        <v>201</v>
      </c>
      <c r="B37" s="9" t="s">
        <v>564</v>
      </c>
      <c r="C37" s="449" t="s">
        <v>565</v>
      </c>
      <c r="D37" s="76" t="s">
        <v>566</v>
      </c>
      <c r="E37" s="472">
        <v>33250000</v>
      </c>
      <c r="I37" s="310"/>
    </row>
    <row r="38" spans="1:9" s="477" customFormat="1" ht="94.5" customHeight="1">
      <c r="A38" s="371">
        <v>610</v>
      </c>
      <c r="B38" s="9" t="s">
        <v>508</v>
      </c>
      <c r="C38" s="449" t="s">
        <v>567</v>
      </c>
      <c r="D38" s="76" t="s">
        <v>568</v>
      </c>
      <c r="E38" s="472">
        <v>33250000</v>
      </c>
      <c r="F38" s="309"/>
    </row>
    <row r="39" spans="1:9" s="477" customFormat="1" ht="102">
      <c r="A39" s="371">
        <v>726</v>
      </c>
      <c r="B39" s="9" t="s">
        <v>546</v>
      </c>
      <c r="C39" s="449" t="s">
        <v>569</v>
      </c>
      <c r="D39" s="76" t="s">
        <v>570</v>
      </c>
      <c r="E39" s="472">
        <v>33250000</v>
      </c>
    </row>
    <row r="40" spans="1:9" s="477" customFormat="1" ht="102">
      <c r="A40" s="371">
        <v>794</v>
      </c>
      <c r="B40" s="9" t="s">
        <v>507</v>
      </c>
      <c r="C40" s="449" t="s">
        <v>571</v>
      </c>
      <c r="D40" s="76" t="s">
        <v>572</v>
      </c>
      <c r="E40" s="472">
        <v>33250000</v>
      </c>
    </row>
    <row r="41" spans="1:9" s="477" customFormat="1" ht="165.75">
      <c r="A41" s="371">
        <v>1031</v>
      </c>
      <c r="B41" s="9" t="s">
        <v>499</v>
      </c>
      <c r="C41" s="449" t="s">
        <v>573</v>
      </c>
      <c r="D41" s="76" t="s">
        <v>574</v>
      </c>
      <c r="E41" s="472">
        <v>33250000</v>
      </c>
    </row>
    <row r="42" spans="1:9" s="478" customFormat="1" ht="114.75">
      <c r="A42" s="371">
        <v>1033</v>
      </c>
      <c r="B42" s="9" t="s">
        <v>499</v>
      </c>
      <c r="C42" s="449" t="s">
        <v>575</v>
      </c>
      <c r="D42" s="76" t="s">
        <v>576</v>
      </c>
      <c r="E42" s="472">
        <v>33250000</v>
      </c>
    </row>
    <row r="43" spans="1:9" s="478" customFormat="1" ht="127.5">
      <c r="A43" s="371">
        <v>1059</v>
      </c>
      <c r="B43" s="9" t="s">
        <v>499</v>
      </c>
      <c r="C43" s="449" t="s">
        <v>577</v>
      </c>
      <c r="D43" s="76" t="s">
        <v>578</v>
      </c>
      <c r="E43" s="472">
        <v>33250000</v>
      </c>
    </row>
    <row r="44" spans="1:9" s="478" customFormat="1" ht="114.75">
      <c r="A44" s="371">
        <v>1064</v>
      </c>
      <c r="B44" s="9" t="s">
        <v>499</v>
      </c>
      <c r="C44" s="449" t="s">
        <v>579</v>
      </c>
      <c r="D44" s="76" t="s">
        <v>580</v>
      </c>
      <c r="E44" s="479">
        <v>33250000</v>
      </c>
    </row>
    <row r="45" spans="1:9" s="282" customFormat="1" ht="96">
      <c r="A45" s="371">
        <v>1900</v>
      </c>
      <c r="B45" s="9" t="s">
        <v>581</v>
      </c>
      <c r="C45" s="449" t="s">
        <v>582</v>
      </c>
      <c r="D45" s="480" t="s">
        <v>583</v>
      </c>
      <c r="E45" s="479">
        <v>28500000</v>
      </c>
    </row>
    <row r="46" spans="1:9" ht="72.75">
      <c r="A46" s="371">
        <v>2170</v>
      </c>
      <c r="B46" s="29">
        <v>45113</v>
      </c>
      <c r="C46" s="481" t="s">
        <v>584</v>
      </c>
      <c r="D46" s="482" t="s">
        <v>585</v>
      </c>
      <c r="E46" s="479">
        <v>18000000</v>
      </c>
    </row>
    <row r="47" spans="1:9" ht="15.75" customHeight="1">
      <c r="A47" s="371">
        <v>2049</v>
      </c>
      <c r="B47" s="139" t="s">
        <v>586</v>
      </c>
      <c r="C47" s="449" t="s">
        <v>512</v>
      </c>
      <c r="D47" s="76" t="s">
        <v>587</v>
      </c>
      <c r="E47" s="483">
        <v>5447251556</v>
      </c>
    </row>
    <row r="48" spans="1:9" s="309" customFormat="1">
      <c r="A48" s="484"/>
      <c r="B48" s="140"/>
      <c r="C48" s="449"/>
      <c r="D48" s="76"/>
      <c r="E48" s="476">
        <f>SUM(E36:E47)</f>
        <v>5793001556</v>
      </c>
      <c r="I48" s="310"/>
    </row>
    <row r="49" spans="1:5" s="477" customFormat="1" ht="149.25" customHeight="1">
      <c r="A49" s="467"/>
      <c r="B49" s="82"/>
      <c r="C49" s="468"/>
      <c r="D49" s="469"/>
      <c r="E49" s="82"/>
    </row>
    <row r="50" spans="1:5" s="477" customFormat="1" ht="15" customHeight="1">
      <c r="A50" s="926" t="s">
        <v>532</v>
      </c>
      <c r="B50" s="926"/>
      <c r="C50" s="926"/>
      <c r="D50" s="926"/>
      <c r="E50" s="926"/>
    </row>
    <row r="51" spans="1:5" s="477" customFormat="1" ht="37.5" customHeight="1">
      <c r="A51" s="317" t="s">
        <v>260</v>
      </c>
      <c r="B51" s="317" t="s">
        <v>261</v>
      </c>
      <c r="C51" s="446" t="s">
        <v>262</v>
      </c>
      <c r="D51" s="317" t="s">
        <v>13</v>
      </c>
      <c r="E51" s="448" t="s">
        <v>14</v>
      </c>
    </row>
    <row r="52" spans="1:5" s="477" customFormat="1" ht="26.25" customHeight="1">
      <c r="A52" s="379" t="s">
        <v>588</v>
      </c>
      <c r="B52" s="379" t="s">
        <v>588</v>
      </c>
      <c r="C52" s="485" t="s">
        <v>589</v>
      </c>
      <c r="D52" s="76" t="s">
        <v>590</v>
      </c>
      <c r="E52" s="486">
        <v>258619296668</v>
      </c>
    </row>
    <row r="53" spans="1:5" s="477" customFormat="1" ht="120" customHeight="1">
      <c r="A53" s="487"/>
      <c r="B53" s="487"/>
      <c r="C53" s="488"/>
      <c r="D53" s="489"/>
      <c r="E53" s="490"/>
    </row>
    <row r="54" spans="1:5" s="477" customFormat="1" ht="74.25" customHeight="1">
      <c r="A54" s="998" t="s">
        <v>591</v>
      </c>
      <c r="B54" s="999"/>
      <c r="C54" s="999"/>
      <c r="D54" s="999"/>
      <c r="E54" s="999"/>
    </row>
    <row r="55" spans="1:5" s="477" customFormat="1" ht="21" customHeight="1">
      <c r="A55" s="317" t="s">
        <v>260</v>
      </c>
      <c r="B55" s="317" t="s">
        <v>261</v>
      </c>
      <c r="C55" s="446" t="s">
        <v>262</v>
      </c>
      <c r="D55" s="317" t="s">
        <v>13</v>
      </c>
      <c r="E55" s="448" t="s">
        <v>14</v>
      </c>
    </row>
    <row r="56" spans="1:5" ht="140.25">
      <c r="A56" s="491">
        <v>1527</v>
      </c>
      <c r="B56" s="139" t="s">
        <v>592</v>
      </c>
      <c r="C56" s="492" t="s">
        <v>593</v>
      </c>
      <c r="D56" s="481" t="s">
        <v>594</v>
      </c>
      <c r="E56" s="493">
        <v>924000000</v>
      </c>
    </row>
    <row r="57" spans="1:5" s="282" customFormat="1" ht="63.75">
      <c r="A57" s="494" t="s">
        <v>595</v>
      </c>
      <c r="B57" s="9" t="s">
        <v>596</v>
      </c>
      <c r="C57" s="470" t="s">
        <v>593</v>
      </c>
      <c r="D57" s="76" t="s">
        <v>597</v>
      </c>
      <c r="E57" s="486">
        <v>1693876100</v>
      </c>
    </row>
    <row r="58" spans="1:5">
      <c r="A58" s="379"/>
      <c r="B58" s="9"/>
      <c r="C58" s="485"/>
      <c r="D58" s="76" t="s">
        <v>156</v>
      </c>
      <c r="E58" s="495">
        <f>SUM(E56:E57)</f>
        <v>2617876100</v>
      </c>
    </row>
    <row r="60" spans="1:5">
      <c r="A60" s="1000" t="s">
        <v>156</v>
      </c>
      <c r="B60" s="1001"/>
      <c r="C60" s="1001"/>
      <c r="D60" s="1002"/>
      <c r="E60" s="496">
        <f>+E58+E52+E48+E32+E28+E19+E14</f>
        <v>267152783157</v>
      </c>
    </row>
  </sheetData>
  <mergeCells count="10">
    <mergeCell ref="A34:E34"/>
    <mergeCell ref="A50:E50"/>
    <mergeCell ref="A54:E54"/>
    <mergeCell ref="A60:D60"/>
    <mergeCell ref="A2:E2"/>
    <mergeCell ref="A14:D14"/>
    <mergeCell ref="A17:E17"/>
    <mergeCell ref="A21:E21"/>
    <mergeCell ref="A28:D28"/>
    <mergeCell ref="A30:E3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opLeftCell="A21" zoomScale="87" zoomScaleNormal="87" workbookViewId="0">
      <selection sqref="A1:A4"/>
    </sheetView>
  </sheetViews>
  <sheetFormatPr baseColWidth="10" defaultRowHeight="15"/>
  <cols>
    <col min="1" max="1" width="34.140625" customWidth="1"/>
    <col min="2" max="2" width="4.5703125" customWidth="1"/>
    <col min="3" max="3" width="12.140625" customWidth="1"/>
    <col min="5" max="5" width="20.140625" customWidth="1"/>
    <col min="6" max="6" width="22.5703125" style="14" customWidth="1"/>
    <col min="7" max="7" width="22.140625" customWidth="1"/>
    <col min="8" max="9" width="15" customWidth="1"/>
    <col min="12" max="12" width="13" customWidth="1"/>
    <col min="13" max="13" width="20.85546875" customWidth="1"/>
    <col min="14" max="14" width="27.7109375" style="530" customWidth="1"/>
  </cols>
  <sheetData>
    <row r="1" spans="1:18" ht="20.25">
      <c r="A1" s="723"/>
      <c r="B1" s="1004" t="s">
        <v>598</v>
      </c>
      <c r="C1" s="1005"/>
      <c r="D1" s="1005"/>
      <c r="E1" s="1005"/>
      <c r="F1" s="1006"/>
      <c r="G1" s="1010" t="s">
        <v>1</v>
      </c>
      <c r="H1" s="1011"/>
      <c r="I1" s="1011"/>
      <c r="J1" s="1011"/>
      <c r="K1" s="1011"/>
      <c r="L1" s="1012"/>
      <c r="M1" s="497"/>
      <c r="N1" s="498"/>
      <c r="O1" s="43"/>
      <c r="P1" s="43"/>
      <c r="Q1" s="848"/>
      <c r="R1" s="848"/>
    </row>
    <row r="2" spans="1:18" ht="20.25">
      <c r="A2" s="723"/>
      <c r="B2" s="1007"/>
      <c r="C2" s="1008"/>
      <c r="D2" s="1008"/>
      <c r="E2" s="1008"/>
      <c r="F2" s="1009"/>
      <c r="G2" s="1010" t="s">
        <v>2</v>
      </c>
      <c r="H2" s="1011"/>
      <c r="I2" s="1011"/>
      <c r="J2" s="1011"/>
      <c r="K2" s="1011"/>
      <c r="L2" s="1012"/>
      <c r="M2" s="497"/>
      <c r="N2" s="498"/>
      <c r="O2" s="43"/>
      <c r="P2" s="43"/>
      <c r="Q2" s="848"/>
      <c r="R2" s="848"/>
    </row>
    <row r="3" spans="1:18" ht="20.25">
      <c r="A3" s="723"/>
      <c r="B3" s="1004" t="s">
        <v>599</v>
      </c>
      <c r="C3" s="1005"/>
      <c r="D3" s="1005"/>
      <c r="E3" s="1005"/>
      <c r="F3" s="1006"/>
      <c r="G3" s="1010" t="s">
        <v>4</v>
      </c>
      <c r="H3" s="1011"/>
      <c r="I3" s="1011"/>
      <c r="J3" s="1011"/>
      <c r="K3" s="1011"/>
      <c r="L3" s="1012"/>
      <c r="M3" s="497"/>
      <c r="N3" s="498"/>
      <c r="O3" s="43"/>
      <c r="P3" s="43"/>
      <c r="Q3" s="848"/>
      <c r="R3" s="848"/>
    </row>
    <row r="4" spans="1:18" ht="20.25">
      <c r="A4" s="723"/>
      <c r="B4" s="1007"/>
      <c r="C4" s="1008"/>
      <c r="D4" s="1008"/>
      <c r="E4" s="1008"/>
      <c r="F4" s="1009"/>
      <c r="G4" s="1010" t="s">
        <v>5</v>
      </c>
      <c r="H4" s="1011"/>
      <c r="I4" s="1011"/>
      <c r="J4" s="1011"/>
      <c r="K4" s="1011"/>
      <c r="L4" s="1012"/>
      <c r="M4" s="497"/>
      <c r="N4" s="498"/>
      <c r="O4" s="43"/>
      <c r="P4" s="43"/>
      <c r="Q4" s="848"/>
      <c r="R4" s="848"/>
    </row>
    <row r="5" spans="1:18">
      <c r="A5" s="1013"/>
      <c r="B5" s="1013"/>
      <c r="C5" s="1013"/>
      <c r="D5" s="1013"/>
      <c r="E5" s="1013"/>
      <c r="F5" s="1013"/>
      <c r="G5" s="1013"/>
      <c r="H5" s="1013"/>
      <c r="I5" s="1013"/>
      <c r="J5" s="1013"/>
      <c r="K5" s="1013"/>
      <c r="L5" s="1013"/>
      <c r="M5" s="499"/>
      <c r="N5" s="500"/>
    </row>
    <row r="6" spans="1:18">
      <c r="A6" s="1014" t="s">
        <v>600</v>
      </c>
      <c r="B6" s="1014"/>
      <c r="C6" s="1014"/>
      <c r="D6" s="1014"/>
      <c r="E6" s="1014"/>
      <c r="F6" s="1014"/>
      <c r="G6" s="1014"/>
      <c r="H6" s="1014"/>
      <c r="I6" s="1014"/>
      <c r="J6" s="1014"/>
      <c r="K6" s="1014"/>
      <c r="L6" s="1014"/>
      <c r="M6" s="501"/>
      <c r="N6" s="502"/>
    </row>
    <row r="7" spans="1:18" ht="15" customHeight="1">
      <c r="A7" s="1015" t="s">
        <v>633</v>
      </c>
      <c r="B7" s="1015"/>
      <c r="C7" s="1015"/>
      <c r="D7" s="1015"/>
      <c r="E7" s="1015"/>
      <c r="F7" s="1015"/>
      <c r="G7" s="1015"/>
      <c r="H7" s="1015"/>
      <c r="I7" s="1015"/>
      <c r="J7" s="1015"/>
      <c r="K7" s="1015"/>
      <c r="L7" s="1015"/>
      <c r="M7" s="503"/>
      <c r="N7" s="504"/>
    </row>
    <row r="8" spans="1:18" ht="15" customHeight="1">
      <c r="A8" s="1016" t="s">
        <v>601</v>
      </c>
      <c r="B8" s="1015"/>
      <c r="C8" s="1015"/>
      <c r="D8" s="1015"/>
      <c r="E8" s="1015"/>
      <c r="F8" s="1015"/>
      <c r="G8" s="1015"/>
      <c r="H8" s="1015"/>
      <c r="I8" s="1015"/>
      <c r="J8" s="1015"/>
      <c r="K8" s="1015"/>
      <c r="L8" s="1017"/>
      <c r="M8" s="503"/>
      <c r="N8" s="504"/>
    </row>
    <row r="9" spans="1:18" ht="15" customHeight="1">
      <c r="A9" s="1018" t="s">
        <v>602</v>
      </c>
      <c r="B9" s="1018"/>
      <c r="C9" s="1018"/>
      <c r="D9" s="1018"/>
      <c r="E9" s="1018"/>
      <c r="F9" s="1018"/>
      <c r="G9" s="1019" t="s">
        <v>603</v>
      </c>
      <c r="H9" s="1022" t="s">
        <v>10</v>
      </c>
      <c r="I9" s="1022"/>
      <c r="J9" s="1022"/>
      <c r="K9" s="1022"/>
      <c r="L9" s="1022"/>
      <c r="M9" s="506"/>
      <c r="N9" s="507"/>
    </row>
    <row r="10" spans="1:18">
      <c r="A10" s="1018" t="s">
        <v>604</v>
      </c>
      <c r="B10" s="1018"/>
      <c r="C10" s="1018"/>
      <c r="D10" s="1018"/>
      <c r="E10" s="1018"/>
      <c r="F10" s="1018"/>
      <c r="G10" s="1020"/>
      <c r="H10" s="508" t="s">
        <v>605</v>
      </c>
      <c r="I10" s="509" t="s">
        <v>262</v>
      </c>
      <c r="J10" s="509" t="s">
        <v>13</v>
      </c>
      <c r="K10" s="510"/>
      <c r="L10" s="505" t="s">
        <v>14</v>
      </c>
      <c r="M10" s="506"/>
      <c r="N10" s="507"/>
    </row>
    <row r="11" spans="1:18" ht="45.75" customHeight="1">
      <c r="A11" s="1018" t="s">
        <v>606</v>
      </c>
      <c r="B11" s="1018"/>
      <c r="C11" s="1018"/>
      <c r="D11" s="1018"/>
      <c r="E11" s="1018"/>
      <c r="F11" s="1018"/>
      <c r="G11" s="1020"/>
      <c r="H11" s="1023"/>
      <c r="I11" s="1026"/>
      <c r="J11" s="1026"/>
      <c r="K11" s="1026"/>
      <c r="L11" s="1027"/>
      <c r="M11" s="511"/>
      <c r="N11" s="512"/>
    </row>
    <row r="12" spans="1:18" ht="39.75" customHeight="1">
      <c r="A12" s="1018" t="s">
        <v>607</v>
      </c>
      <c r="B12" s="1018"/>
      <c r="C12" s="1018"/>
      <c r="D12" s="1018"/>
      <c r="E12" s="1018"/>
      <c r="F12" s="1018"/>
      <c r="G12" s="1021"/>
      <c r="H12" s="1024"/>
      <c r="I12" s="1026"/>
      <c r="J12" s="1026"/>
      <c r="K12" s="1026"/>
      <c r="L12" s="1028"/>
      <c r="M12" s="511"/>
      <c r="N12" s="512"/>
    </row>
    <row r="13" spans="1:18" ht="19.5" customHeight="1">
      <c r="A13" s="1029" t="s">
        <v>608</v>
      </c>
      <c r="B13" s="1030"/>
      <c r="C13" s="1030"/>
      <c r="D13" s="1030"/>
      <c r="E13" s="1030"/>
      <c r="F13" s="1030"/>
      <c r="G13" s="1030"/>
      <c r="H13" s="1031"/>
      <c r="I13" s="1031"/>
      <c r="J13" s="1031"/>
      <c r="K13" s="1031"/>
      <c r="L13" s="1032"/>
      <c r="M13" s="513"/>
      <c r="N13" s="504"/>
    </row>
    <row r="14" spans="1:18" ht="15" customHeight="1">
      <c r="A14" s="1022" t="s">
        <v>19</v>
      </c>
      <c r="B14" s="1022" t="s">
        <v>609</v>
      </c>
      <c r="C14" s="1022" t="s">
        <v>21</v>
      </c>
      <c r="D14" s="1022" t="s">
        <v>288</v>
      </c>
      <c r="E14" s="1022" t="s">
        <v>610</v>
      </c>
      <c r="F14" s="1022" t="s">
        <v>290</v>
      </c>
      <c r="G14" s="1033"/>
      <c r="H14" s="1034" t="s">
        <v>25</v>
      </c>
      <c r="I14" s="1034"/>
      <c r="J14" s="1022" t="s">
        <v>26</v>
      </c>
      <c r="K14" s="1022"/>
      <c r="L14" s="1022"/>
      <c r="M14" s="506"/>
      <c r="N14" s="507"/>
    </row>
    <row r="15" spans="1:18" ht="15" customHeight="1">
      <c r="A15" s="1022"/>
      <c r="B15" s="1022"/>
      <c r="C15" s="1022"/>
      <c r="D15" s="1022"/>
      <c r="E15" s="1022"/>
      <c r="F15" s="1022"/>
      <c r="G15" s="1033"/>
      <c r="H15" s="1034"/>
      <c r="I15" s="1034"/>
      <c r="J15" s="1022" t="s">
        <v>27</v>
      </c>
      <c r="K15" s="1022" t="s">
        <v>28</v>
      </c>
      <c r="L15" s="1022" t="s">
        <v>29</v>
      </c>
      <c r="M15" s="507"/>
      <c r="N15" s="507"/>
    </row>
    <row r="16" spans="1:18">
      <c r="A16" s="1022"/>
      <c r="B16" s="1022"/>
      <c r="C16" s="1022"/>
      <c r="D16" s="1022"/>
      <c r="E16" s="1025"/>
      <c r="F16" s="514" t="s">
        <v>30</v>
      </c>
      <c r="G16" s="562" t="s">
        <v>444</v>
      </c>
      <c r="H16" s="508" t="s">
        <v>33</v>
      </c>
      <c r="I16" s="508" t="s">
        <v>34</v>
      </c>
      <c r="J16" s="1022"/>
      <c r="K16" s="1022"/>
      <c r="L16" s="1022"/>
      <c r="M16" s="506"/>
      <c r="N16" s="507"/>
    </row>
    <row r="17" spans="1:18" ht="51" customHeight="1">
      <c r="A17" s="1035" t="s">
        <v>611</v>
      </c>
      <c r="B17" s="437" t="s">
        <v>36</v>
      </c>
      <c r="C17" s="1036" t="s">
        <v>152</v>
      </c>
      <c r="D17" s="7">
        <v>1</v>
      </c>
      <c r="E17" s="515">
        <f t="shared" ref="E17:E22" si="0">F17+G17</f>
        <v>2424450388.8000002</v>
      </c>
      <c r="F17" s="515">
        <f>2372845372.8+51605016</f>
        <v>2424450388.8000002</v>
      </c>
      <c r="G17" s="563">
        <v>0</v>
      </c>
      <c r="H17" s="1038">
        <v>45292</v>
      </c>
      <c r="I17" s="1039">
        <v>45657</v>
      </c>
      <c r="J17" s="505"/>
      <c r="K17" s="505"/>
      <c r="L17" s="505"/>
      <c r="M17" s="564"/>
      <c r="N17" s="507">
        <f>+M15*28/100</f>
        <v>0</v>
      </c>
    </row>
    <row r="18" spans="1:18" ht="54" customHeight="1">
      <c r="A18" s="1035"/>
      <c r="B18" s="437" t="s">
        <v>38</v>
      </c>
      <c r="C18" s="1037"/>
      <c r="D18" s="7">
        <v>0</v>
      </c>
      <c r="E18" s="515">
        <f t="shared" si="0"/>
        <v>0</v>
      </c>
      <c r="F18" s="515">
        <v>0</v>
      </c>
      <c r="G18" s="563">
        <v>0</v>
      </c>
      <c r="H18" s="1038"/>
      <c r="I18" s="1039"/>
      <c r="J18" s="505"/>
      <c r="K18" s="505"/>
      <c r="L18" s="505"/>
      <c r="M18" s="564"/>
      <c r="N18" s="507"/>
    </row>
    <row r="19" spans="1:18" ht="43.5" customHeight="1">
      <c r="A19" s="1040" t="s">
        <v>612</v>
      </c>
      <c r="B19" s="437" t="s">
        <v>36</v>
      </c>
      <c r="C19" s="1036" t="s">
        <v>613</v>
      </c>
      <c r="D19" s="7">
        <v>1</v>
      </c>
      <c r="E19" s="515">
        <f t="shared" si="0"/>
        <v>3813501492</v>
      </c>
      <c r="F19" s="515">
        <v>3813501492</v>
      </c>
      <c r="G19" s="563">
        <v>0</v>
      </c>
      <c r="H19" s="1038">
        <v>45292</v>
      </c>
      <c r="I19" s="1039">
        <v>45657</v>
      </c>
      <c r="J19" s="505"/>
      <c r="K19" s="505"/>
      <c r="L19" s="505"/>
      <c r="M19" s="564"/>
      <c r="N19" s="507">
        <f>+M15*45/100</f>
        <v>0</v>
      </c>
    </row>
    <row r="20" spans="1:18" ht="27" customHeight="1">
      <c r="A20" s="1041"/>
      <c r="B20" s="437" t="s">
        <v>38</v>
      </c>
      <c r="C20" s="1037"/>
      <c r="D20" s="7">
        <v>0</v>
      </c>
      <c r="E20" s="515">
        <f t="shared" si="0"/>
        <v>0</v>
      </c>
      <c r="F20" s="515">
        <v>0</v>
      </c>
      <c r="G20" s="563">
        <v>0</v>
      </c>
      <c r="H20" s="1038"/>
      <c r="I20" s="1039"/>
      <c r="J20" s="505"/>
      <c r="K20" s="505"/>
      <c r="L20" s="505"/>
      <c r="M20" s="564"/>
      <c r="N20" s="507"/>
    </row>
    <row r="21" spans="1:18" ht="50.25" customHeight="1">
      <c r="A21" s="1035" t="s">
        <v>614</v>
      </c>
      <c r="B21" s="437" t="s">
        <v>36</v>
      </c>
      <c r="C21" s="1042" t="s">
        <v>615</v>
      </c>
      <c r="D21" s="4">
        <v>2</v>
      </c>
      <c r="E21" s="515">
        <f t="shared" si="0"/>
        <v>2288100895.1999998</v>
      </c>
      <c r="F21" s="515">
        <v>2288100895.1999998</v>
      </c>
      <c r="G21" s="565">
        <v>0</v>
      </c>
      <c r="H21" s="1038">
        <v>45292</v>
      </c>
      <c r="I21" s="1039">
        <v>45657</v>
      </c>
      <c r="J21" s="516"/>
      <c r="K21" s="516"/>
      <c r="L21" s="516"/>
      <c r="M21" s="564"/>
      <c r="N21" s="507">
        <f>+M15*27/100</f>
        <v>0</v>
      </c>
    </row>
    <row r="22" spans="1:18" ht="45" customHeight="1">
      <c r="A22" s="1035"/>
      <c r="B22" s="437" t="s">
        <v>38</v>
      </c>
      <c r="C22" s="1043"/>
      <c r="D22" s="7">
        <v>0</v>
      </c>
      <c r="E22" s="515">
        <f t="shared" si="0"/>
        <v>0</v>
      </c>
      <c r="F22" s="515">
        <v>0</v>
      </c>
      <c r="G22" s="565">
        <v>0</v>
      </c>
      <c r="H22" s="1038"/>
      <c r="I22" s="1039"/>
      <c r="J22" s="516"/>
      <c r="K22" s="516"/>
      <c r="L22" s="516"/>
      <c r="M22" s="564"/>
      <c r="N22" s="517"/>
    </row>
    <row r="23" spans="1:18">
      <c r="A23" s="1044" t="s">
        <v>155</v>
      </c>
      <c r="B23" s="437" t="s">
        <v>36</v>
      </c>
      <c r="C23" s="1022" t="s">
        <v>156</v>
      </c>
      <c r="D23" s="518">
        <f t="shared" ref="D23:G24" si="1">+D17+D19+D21</f>
        <v>4</v>
      </c>
      <c r="E23" s="519">
        <f t="shared" si="1"/>
        <v>8526052776</v>
      </c>
      <c r="F23" s="519">
        <f t="shared" si="1"/>
        <v>8526052776</v>
      </c>
      <c r="G23" s="566">
        <f t="shared" si="1"/>
        <v>0</v>
      </c>
      <c r="H23" s="520"/>
      <c r="I23" s="520"/>
      <c r="J23" s="520"/>
      <c r="K23" s="520"/>
      <c r="L23" s="520"/>
      <c r="M23" s="564"/>
      <c r="N23" s="522">
        <f>SUM(N17:N21)</f>
        <v>0</v>
      </c>
    </row>
    <row r="24" spans="1:18">
      <c r="A24" s="1044"/>
      <c r="B24" s="437" t="s">
        <v>38</v>
      </c>
      <c r="C24" s="1022"/>
      <c r="D24" s="518">
        <f t="shared" si="1"/>
        <v>0</v>
      </c>
      <c r="E24" s="520">
        <f t="shared" si="1"/>
        <v>0</v>
      </c>
      <c r="F24" s="520">
        <f t="shared" si="1"/>
        <v>0</v>
      </c>
      <c r="G24" s="567">
        <f t="shared" si="1"/>
        <v>0</v>
      </c>
      <c r="H24" s="520"/>
      <c r="I24" s="520"/>
      <c r="J24" s="520"/>
      <c r="K24" s="520"/>
      <c r="L24" s="520"/>
      <c r="M24" s="521"/>
      <c r="N24" s="522"/>
    </row>
    <row r="25" spans="1:18">
      <c r="A25" s="505" t="s">
        <v>157</v>
      </c>
      <c r="B25" s="1022" t="s">
        <v>158</v>
      </c>
      <c r="C25" s="1022"/>
      <c r="D25" s="1022"/>
      <c r="E25" s="12" t="s">
        <v>159</v>
      </c>
      <c r="F25" s="523" t="s">
        <v>160</v>
      </c>
      <c r="G25" s="10" t="s">
        <v>161</v>
      </c>
      <c r="H25" s="1045" t="s">
        <v>162</v>
      </c>
      <c r="I25" s="1046"/>
      <c r="J25" s="1046"/>
      <c r="K25" s="1046"/>
      <c r="L25" s="1047"/>
      <c r="M25" s="503"/>
      <c r="N25" s="504"/>
    </row>
    <row r="26" spans="1:18" ht="34.5" customHeight="1">
      <c r="A26" s="918" t="s">
        <v>541</v>
      </c>
      <c r="B26" s="918" t="s">
        <v>616</v>
      </c>
      <c r="C26" s="918"/>
      <c r="D26" s="918"/>
      <c r="E26" s="1048" t="s">
        <v>617</v>
      </c>
      <c r="F26" s="1050">
        <v>1</v>
      </c>
      <c r="G26" s="1052">
        <v>0</v>
      </c>
      <c r="H26" s="991" t="s">
        <v>418</v>
      </c>
      <c r="I26" s="1054"/>
      <c r="J26" s="1054"/>
      <c r="K26" s="1054"/>
      <c r="L26" s="1055"/>
      <c r="M26" s="524"/>
      <c r="N26" s="525"/>
      <c r="O26" s="526"/>
    </row>
    <row r="27" spans="1:18" ht="39.75" customHeight="1">
      <c r="A27" s="918"/>
      <c r="B27" s="918"/>
      <c r="C27" s="918"/>
      <c r="D27" s="918"/>
      <c r="E27" s="1049"/>
      <c r="F27" s="1051"/>
      <c r="G27" s="1053"/>
      <c r="H27" s="1018" t="s">
        <v>618</v>
      </c>
      <c r="I27" s="1018"/>
      <c r="J27" s="1018"/>
      <c r="K27" s="1018"/>
      <c r="L27" s="1018"/>
      <c r="M27" s="503"/>
      <c r="N27" s="504"/>
    </row>
    <row r="28" spans="1:18" ht="15" customHeight="1">
      <c r="A28" s="918" t="s">
        <v>619</v>
      </c>
      <c r="B28" s="918" t="s">
        <v>620</v>
      </c>
      <c r="C28" s="918"/>
      <c r="D28" s="918"/>
      <c r="E28" s="1048" t="s">
        <v>385</v>
      </c>
      <c r="F28" s="1050">
        <v>1</v>
      </c>
      <c r="G28" s="1052">
        <v>0</v>
      </c>
      <c r="H28" s="1018" t="s">
        <v>624</v>
      </c>
      <c r="I28" s="1018"/>
      <c r="J28" s="1018"/>
      <c r="K28" s="1018"/>
      <c r="L28" s="1018"/>
      <c r="M28" s="503"/>
      <c r="N28" s="504"/>
    </row>
    <row r="29" spans="1:18" ht="52.5" customHeight="1">
      <c r="A29" s="918"/>
      <c r="B29" s="918"/>
      <c r="C29" s="918"/>
      <c r="D29" s="918"/>
      <c r="E29" s="1049"/>
      <c r="F29" s="1051"/>
      <c r="G29" s="1053"/>
      <c r="H29" s="1018"/>
      <c r="I29" s="1018"/>
      <c r="J29" s="1018"/>
      <c r="K29" s="1018"/>
      <c r="L29" s="1018"/>
      <c r="M29" s="503"/>
      <c r="N29" s="504"/>
    </row>
    <row r="30" spans="1:18" ht="26.25" customHeight="1">
      <c r="A30" s="1056" t="s">
        <v>541</v>
      </c>
      <c r="B30" s="918" t="s">
        <v>621</v>
      </c>
      <c r="C30" s="918"/>
      <c r="D30" s="918"/>
      <c r="E30" s="1048" t="s">
        <v>622</v>
      </c>
      <c r="F30" s="1050">
        <v>2</v>
      </c>
      <c r="G30" s="1052">
        <v>0</v>
      </c>
      <c r="H30" s="1018" t="s">
        <v>618</v>
      </c>
      <c r="I30" s="1018"/>
      <c r="J30" s="1018"/>
      <c r="K30" s="1018"/>
      <c r="L30" s="1018"/>
      <c r="M30" s="503"/>
      <c r="N30" s="504"/>
    </row>
    <row r="31" spans="1:18" ht="24.75" customHeight="1">
      <c r="A31" s="1057"/>
      <c r="B31" s="918"/>
      <c r="C31" s="918"/>
      <c r="D31" s="918"/>
      <c r="E31" s="1049"/>
      <c r="F31" s="1051"/>
      <c r="G31" s="1053"/>
      <c r="H31" s="1018"/>
      <c r="I31" s="1018"/>
      <c r="J31" s="1018"/>
      <c r="K31" s="1018"/>
      <c r="L31" s="1018"/>
      <c r="M31" s="503"/>
      <c r="N31" s="504"/>
    </row>
    <row r="32" spans="1:18" ht="29.25" customHeight="1">
      <c r="A32" s="996" t="s">
        <v>544</v>
      </c>
      <c r="B32" s="996"/>
      <c r="C32" s="996"/>
      <c r="D32" s="996"/>
      <c r="E32" s="996"/>
      <c r="F32" s="996"/>
      <c r="G32" s="996"/>
      <c r="H32" s="996"/>
      <c r="I32" s="996"/>
      <c r="J32" s="996"/>
      <c r="K32" s="996"/>
      <c r="L32" s="996"/>
      <c r="M32" s="527"/>
      <c r="N32" s="528"/>
      <c r="O32" s="529"/>
      <c r="P32" s="529"/>
      <c r="Q32" s="529"/>
      <c r="R32" s="529"/>
    </row>
  </sheetData>
  <mergeCells count="71">
    <mergeCell ref="A32:L32"/>
    <mergeCell ref="A30:A31"/>
    <mergeCell ref="B30:D31"/>
    <mergeCell ref="E30:E31"/>
    <mergeCell ref="F30:F31"/>
    <mergeCell ref="G30:G31"/>
    <mergeCell ref="H30:L31"/>
    <mergeCell ref="H28:L29"/>
    <mergeCell ref="B25:D25"/>
    <mergeCell ref="H25:L25"/>
    <mergeCell ref="A26:A27"/>
    <mergeCell ref="B26:D27"/>
    <mergeCell ref="E26:E27"/>
    <mergeCell ref="F26:F27"/>
    <mergeCell ref="G26:G27"/>
    <mergeCell ref="H26:L26"/>
    <mergeCell ref="H27:L27"/>
    <mergeCell ref="A28:A29"/>
    <mergeCell ref="B28:D29"/>
    <mergeCell ref="E28:E29"/>
    <mergeCell ref="F28:F29"/>
    <mergeCell ref="G28:G29"/>
    <mergeCell ref="A21:A22"/>
    <mergeCell ref="C21:C22"/>
    <mergeCell ref="H21:H22"/>
    <mergeCell ref="I21:I22"/>
    <mergeCell ref="A23:A24"/>
    <mergeCell ref="C23:C24"/>
    <mergeCell ref="A17:A18"/>
    <mergeCell ref="C17:C18"/>
    <mergeCell ref="H17:H18"/>
    <mergeCell ref="I17:I18"/>
    <mergeCell ref="A19:A20"/>
    <mergeCell ref="C19:C20"/>
    <mergeCell ref="H19:H20"/>
    <mergeCell ref="I19:I20"/>
    <mergeCell ref="A13:L13"/>
    <mergeCell ref="F14:G15"/>
    <mergeCell ref="H14:I15"/>
    <mergeCell ref="J14:L14"/>
    <mergeCell ref="J15:J16"/>
    <mergeCell ref="K15:K16"/>
    <mergeCell ref="L15:L16"/>
    <mergeCell ref="A14:A16"/>
    <mergeCell ref="B14:B16"/>
    <mergeCell ref="C14:C16"/>
    <mergeCell ref="D14:D16"/>
    <mergeCell ref="E14:E16"/>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A4"/>
    <mergeCell ref="B1:F2"/>
    <mergeCell ref="G1:K1"/>
    <mergeCell ref="L1:L4"/>
    <mergeCell ref="Q1:R4"/>
    <mergeCell ref="G2:K2"/>
    <mergeCell ref="B3:F4"/>
    <mergeCell ref="G3:K3"/>
    <mergeCell ref="G4:K4"/>
  </mergeCells>
  <pageMargins left="0.7" right="0.7" top="0.75" bottom="0.75" header="0.3" footer="0.3"/>
  <drawing r:id="rId1"/>
  <legacyDrawing r:id="rId2"/>
  <oleObjects>
    <mc:AlternateContent xmlns:mc="http://schemas.openxmlformats.org/markup-compatibility/2006">
      <mc:Choice Requires="x14">
        <oleObject shapeId="10241" r:id="rId3">
          <objectPr defaultSize="0" autoPict="0" r:id="rId4">
            <anchor moveWithCells="1" sizeWithCells="1">
              <from>
                <xdr:col>0</xdr:col>
                <xdr:colOff>561975</xdr:colOff>
                <xdr:row>0</xdr:row>
                <xdr:rowOff>57150</xdr:rowOff>
              </from>
              <to>
                <xdr:col>2</xdr:col>
                <xdr:colOff>257175</xdr:colOff>
                <xdr:row>3</xdr:row>
                <xdr:rowOff>219075</xdr:rowOff>
              </to>
            </anchor>
          </objectPr>
        </oleObject>
      </mc:Choice>
      <mc:Fallback>
        <oleObject shapeId="10241" r:id="rId3"/>
      </mc:Fallback>
    </mc:AlternateContent>
    <mc:AlternateContent xmlns:mc="http://schemas.openxmlformats.org/markup-compatibility/2006">
      <mc:Choice Requires="x14">
        <oleObject shapeId="10242" r:id="rId5">
          <objectPr defaultSize="0" autoPict="0" r:id="rId4">
            <anchor moveWithCells="1" sizeWithCells="1">
              <from>
                <xdr:col>0</xdr:col>
                <xdr:colOff>247650</xdr:colOff>
                <xdr:row>0</xdr:row>
                <xdr:rowOff>47625</xdr:rowOff>
              </from>
              <to>
                <xdr:col>1</xdr:col>
                <xdr:colOff>247650</xdr:colOff>
                <xdr:row>3</xdr:row>
                <xdr:rowOff>209550</xdr:rowOff>
              </to>
            </anchor>
          </objectPr>
        </oleObject>
      </mc:Choice>
      <mc:Fallback>
        <oleObject shapeId="10242" r:id="rId5"/>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topLeftCell="A3" workbookViewId="0">
      <selection activeCell="G18" sqref="G18"/>
    </sheetView>
  </sheetViews>
  <sheetFormatPr baseColWidth="10" defaultRowHeight="15"/>
  <cols>
    <col min="3" max="3" width="17.42578125" customWidth="1"/>
    <col min="4" max="4" width="35.7109375" customWidth="1"/>
    <col min="5" max="5" width="16.42578125" customWidth="1"/>
    <col min="6" max="6" width="18.28515625" customWidth="1"/>
  </cols>
  <sheetData>
    <row r="3" spans="1:6" s="531" customFormat="1">
      <c r="B3" s="532" t="s">
        <v>502</v>
      </c>
      <c r="C3" s="317" t="s">
        <v>261</v>
      </c>
      <c r="D3" s="446" t="s">
        <v>262</v>
      </c>
      <c r="E3" s="532" t="s">
        <v>13</v>
      </c>
      <c r="F3" s="532" t="s">
        <v>504</v>
      </c>
    </row>
    <row r="4" spans="1:6" s="82" customFormat="1">
      <c r="A4" s="329"/>
      <c r="B4" s="132"/>
      <c r="C4" s="139"/>
      <c r="D4" s="1058"/>
      <c r="E4" s="328"/>
      <c r="F4" s="533"/>
    </row>
    <row r="5" spans="1:6" s="82" customFormat="1">
      <c r="A5" s="329"/>
      <c r="B5" s="132"/>
      <c r="C5" s="368"/>
      <c r="D5" s="1059"/>
      <c r="E5" s="534"/>
      <c r="F5" s="535"/>
    </row>
    <row r="6" spans="1:6" s="540" customFormat="1">
      <c r="A6" s="536"/>
      <c r="B6" s="537"/>
      <c r="C6" s="538"/>
      <c r="D6" s="1060"/>
      <c r="E6" s="1061"/>
      <c r="F6" s="539">
        <f>SUM(F4:F5)</f>
        <v>0</v>
      </c>
    </row>
    <row r="8" spans="1:6">
      <c r="F8" s="541"/>
    </row>
  </sheetData>
  <mergeCells count="2">
    <mergeCell ref="D4:D5"/>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CONTRATOS SALUDPUBLICA</vt:lpstr>
      <vt:lpstr>SALUD SEXUAL-VULNERABLES</vt:lpstr>
      <vt:lpstr>CONTRATOS SEXUAL-VULNERABLES</vt:lpstr>
      <vt:lpstr>AUTORIDAD SANITARIA</vt:lpstr>
      <vt:lpstr>CONTRATOS AUTORIDAD SANITARIA</vt:lpstr>
      <vt:lpstr>PRESTACION DE SERVICIOS</vt:lpstr>
      <vt:lpstr>CONTRATOS PRESTACION</vt:lpstr>
      <vt:lpstr>MAITE</vt:lpstr>
      <vt:lpstr>CONTRATOS MAITE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ARGENIS01</cp:lastModifiedBy>
  <dcterms:created xsi:type="dcterms:W3CDTF">2022-07-22T15:10:37Z</dcterms:created>
  <dcterms:modified xsi:type="dcterms:W3CDTF">2023-12-27T13:26:35Z</dcterms:modified>
</cp:coreProperties>
</file>