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rinterSettings/printerSettings2.bin" ContentType="application/vnd.openxmlformats-officedocument.spreadsheetml.printerSettings"/>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 60\Desktop\Instrumentos de Planeación 2023 - cierre\PA para Contraloría\"/>
    </mc:Choice>
  </mc:AlternateContent>
  <bookViews>
    <workbookView xWindow="0" yWindow="0" windowWidth="21600" windowHeight="7530"/>
  </bookViews>
  <sheets>
    <sheet name="presupuesto gestión" sheetId="9" r:id="rId1"/>
    <sheet name="PLAN ACCIÓN INVER.  consol hac" sheetId="1" r:id="rId2"/>
    <sheet name="rentas gestión" sheetId="8" r:id="rId3"/>
    <sheet name="contabilidad gestión" sheetId="7" r:id="rId4"/>
    <sheet name="Depacho gestión" sheetId="5" r:id="rId5"/>
    <sheet name="tesoreria gestión" sheetId="6" r:id="rId6"/>
    <sheet name="CONTRATOS" sheetId="2" r:id="rId7"/>
  </sheets>
  <definedNames>
    <definedName name="_xlnm._FilterDatabase" localSheetId="6" hidden="1">CONTRATOS!$A$158:$V$217</definedName>
    <definedName name="_xlnm.Print_Area" localSheetId="1">'PLAN ACCIÓN INVER.  consol hac'!$A$1:$N$60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 l="1"/>
  <c r="M26" i="1"/>
  <c r="M28" i="1"/>
  <c r="M34" i="1"/>
  <c r="N34" i="1" s="1"/>
  <c r="L28" i="1"/>
  <c r="L32" i="1"/>
  <c r="L34" i="1"/>
  <c r="L36" i="1"/>
  <c r="L38" i="1"/>
  <c r="L26" i="1"/>
  <c r="N26" i="1" s="1"/>
  <c r="B53" i="8" l="1"/>
  <c r="D39" i="8"/>
  <c r="E52" i="8" s="1"/>
  <c r="D38" i="8"/>
  <c r="E42" i="7"/>
  <c r="E41" i="7"/>
  <c r="F40" i="7"/>
  <c r="F38" i="7"/>
  <c r="F36" i="7"/>
  <c r="F34" i="7"/>
  <c r="F32" i="7"/>
  <c r="F30" i="7"/>
  <c r="U29" i="7"/>
  <c r="F28" i="7"/>
  <c r="F26" i="7"/>
  <c r="F24" i="7"/>
  <c r="F22" i="7"/>
  <c r="V21" i="7"/>
  <c r="F20" i="7"/>
  <c r="F18" i="7"/>
  <c r="F42" i="7" l="1"/>
  <c r="P40" i="8"/>
  <c r="G216" i="2" l="1"/>
  <c r="K149" i="2"/>
  <c r="H149" i="2"/>
  <c r="L102" i="2"/>
  <c r="G102" i="2"/>
  <c r="G100"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3" i="2"/>
  <c r="J52" i="2"/>
  <c r="J51" i="2"/>
  <c r="J50" i="2"/>
  <c r="J49" i="2"/>
  <c r="J48" i="2"/>
  <c r="J47" i="2"/>
  <c r="J46" i="2"/>
  <c r="J45" i="2"/>
  <c r="J44" i="2"/>
  <c r="J43" i="2"/>
  <c r="J42" i="2"/>
  <c r="J41" i="2"/>
  <c r="J40" i="2"/>
  <c r="J39" i="2"/>
  <c r="J38"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97" i="2" l="1"/>
  <c r="H152" i="2"/>
  <c r="F154" i="2" s="1"/>
  <c r="G217" i="2" s="1"/>
  <c r="E39" i="1"/>
  <c r="M38" i="1" s="1"/>
  <c r="N38" i="1" s="1"/>
  <c r="E37" i="1"/>
  <c r="M36" i="1" s="1"/>
  <c r="N36" i="1" s="1"/>
  <c r="E33" i="1"/>
  <c r="M32" i="1" s="1"/>
  <c r="N32" i="1" s="1"/>
  <c r="E31" i="1"/>
  <c r="D31" i="1"/>
  <c r="L30" i="1" s="1"/>
  <c r="F30" i="1"/>
  <c r="F31" i="1" l="1"/>
  <c r="M30" i="1"/>
  <c r="E41" i="1"/>
  <c r="N30" i="1"/>
  <c r="E40" i="1"/>
  <c r="F40" i="1" s="1"/>
  <c r="F39" i="1"/>
  <c r="F38" i="1"/>
  <c r="F37" i="1"/>
  <c r="F36" i="1"/>
  <c r="F35" i="1"/>
  <c r="F34" i="1"/>
  <c r="F33" i="1"/>
  <c r="F32" i="1"/>
  <c r="F29" i="1"/>
  <c r="F28" i="1"/>
  <c r="F27" i="1"/>
  <c r="F26" i="1"/>
  <c r="F41" i="1" l="1"/>
</calcChain>
</file>

<file path=xl/comments1.xml><?xml version="1.0" encoding="utf-8"?>
<comments xmlns="http://schemas.openxmlformats.org/spreadsheetml/2006/main">
  <authors>
    <author>LINA</author>
  </authors>
  <commentList>
    <comment ref="A162" authorId="0" shapeId="0">
      <text>
        <r>
          <rPr>
            <b/>
            <sz val="9"/>
            <color indexed="81"/>
            <rFont val="Tahoma"/>
            <family val="2"/>
          </rPr>
          <t>LINA:</t>
        </r>
        <r>
          <rPr>
            <sz val="9"/>
            <color indexed="81"/>
            <rFont val="Tahoma"/>
            <family val="2"/>
          </rPr>
          <t xml:space="preserve">
digitalizar</t>
        </r>
      </text>
    </comment>
    <comment ref="A187" authorId="0" shapeId="0">
      <text>
        <r>
          <rPr>
            <b/>
            <sz val="9"/>
            <color indexed="81"/>
            <rFont val="Tahoma"/>
            <family val="2"/>
          </rPr>
          <t>LINA:</t>
        </r>
        <r>
          <rPr>
            <sz val="9"/>
            <color indexed="81"/>
            <rFont val="Tahoma"/>
            <family val="2"/>
          </rPr>
          <t xml:space="preserve">
act 2</t>
        </r>
      </text>
    </comment>
  </commentList>
</comments>
</file>

<file path=xl/sharedStrings.xml><?xml version="1.0" encoding="utf-8"?>
<sst xmlns="http://schemas.openxmlformats.org/spreadsheetml/2006/main" count="1565" uniqueCount="848">
  <si>
    <r>
      <rPr>
        <b/>
        <sz val="20"/>
        <rFont val="Arial"/>
        <family val="2"/>
      </rPr>
      <t>PROCESO:</t>
    </r>
    <r>
      <rPr>
        <sz val="20"/>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</si>
  <si>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</si>
  <si>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</si>
  <si>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20"/>
        <rFont val="Arial"/>
        <family val="2"/>
      </rPr>
      <t>FORMATO:</t>
    </r>
    <r>
      <rPr>
        <sz val="20"/>
        <rFont val="Arial"/>
        <family val="2"/>
      </rPr>
      <t xml:space="preserve"> PLAN DE ACCION</t>
    </r>
  </si>
  <si>
    <r>
      <t xml:space="preserve">Fecha: </t>
    </r>
    <r>
      <rPr>
        <sz val="16"/>
        <rFont val="Arial"/>
        <family val="2"/>
      </rPr>
      <t>31/08/2017</t>
    </r>
  </si>
  <si>
    <r>
      <t xml:space="preserve">Pagina: </t>
    </r>
    <r>
      <rPr>
        <sz val="16"/>
        <rFont val="Arial"/>
        <family val="2"/>
      </rPr>
      <t>1 de  1</t>
    </r>
  </si>
  <si>
    <t>SECRETARÍA / ENTIDAD:  Secretaría de Hacienda                    / GRUPO: Despacho de la Secretaría de Hacienda</t>
  </si>
  <si>
    <t>FECHA DE PROGRAMACION:  1 ENERO DE 2023</t>
  </si>
  <si>
    <t xml:space="preserve">DIMENSION: </t>
  </si>
  <si>
    <t xml:space="preserve">  IBAGUÉ NUESTRO COMPROMISO INSTITUCIONAL</t>
  </si>
  <si>
    <r>
      <t xml:space="preserve">Objetivo: </t>
    </r>
    <r>
      <rPr>
        <sz val="12"/>
        <rFont val="Arial"/>
        <family val="2"/>
      </rPr>
      <t>Mejorar la eficiencia y productividad en la gestión pública y las capacidades fiscales del municipio de Ibagué</t>
    </r>
  </si>
  <si>
    <t xml:space="preserve">RELACION DE CONTRATOS Y CONVENIOS </t>
  </si>
  <si>
    <t>SECTOR:</t>
  </si>
  <si>
    <t>FORTALECIMIENTO INSTITUCIONAL</t>
  </si>
  <si>
    <t>No</t>
  </si>
  <si>
    <t>OBJETO</t>
  </si>
  <si>
    <t>VALOR</t>
  </si>
  <si>
    <t xml:space="preserve">PROGRAMA:  </t>
  </si>
  <si>
    <t>FORTALECIMIENTO DE LA GESTIÓN Y DIRECCIÓN DE LA ADMINISTRACIÓN PÚBLICA TERRITORIAL</t>
  </si>
  <si>
    <t xml:space="preserve">NOMBRE  DEL PROYECTO POAI: </t>
  </si>
  <si>
    <t>MEJORAMIENTO DE LOS SISTEMAS TECNOLOGICOS PARA EL FORTALECIMIENTO DE LA GESTION Y DIRECCION DE LA ADMINISTRACIÓN PÚBLICA TERRITORIAL EN EL MUNICIPIO DE IBAGUÉ</t>
  </si>
  <si>
    <t xml:space="preserve">CODIGO BPPIM: </t>
  </si>
  <si>
    <t>CODIGO PRESUPUESTAL: 2.06.3.2.02.02.009   RUBRO: SERVICIOS PARA LA COMUNIDAD, SOCIALES Y PERSONALES</t>
  </si>
  <si>
    <t>PRINCIPALES ACTIVIDADES</t>
  </si>
  <si>
    <r>
      <t>PROG</t>
    </r>
    <r>
      <rPr>
        <b/>
        <sz val="12"/>
        <rFont val="Arial"/>
        <family val="2"/>
      </rPr>
      <t xml:space="preserve">  EJEC</t>
    </r>
  </si>
  <si>
    <t>UNIDAD DE MEDIDA</t>
  </si>
  <si>
    <t>CANT.</t>
  </si>
  <si>
    <t xml:space="preserve">COSTO TOTAL  </t>
  </si>
  <si>
    <t xml:space="preserve">FUENTES DE FINANCIACION                                           </t>
  </si>
  <si>
    <t>PROGRAMACION (dd/mm/aa)</t>
  </si>
  <si>
    <t>INDICADORES DE GESTION</t>
  </si>
  <si>
    <t>INDICE FISICO</t>
  </si>
  <si>
    <t>INDICE INVERSION</t>
  </si>
  <si>
    <t>EFICIENCIA</t>
  </si>
  <si>
    <t>MPIO</t>
  </si>
  <si>
    <t>SGP</t>
  </si>
  <si>
    <t>REGALIAS</t>
  </si>
  <si>
    <t>OTROS</t>
  </si>
  <si>
    <t xml:space="preserve">INICIO </t>
  </si>
  <si>
    <t>TERMINACION</t>
  </si>
  <si>
    <t>Socializar el estatuto de rentas de la secretaria de hacienda</t>
  </si>
  <si>
    <t>P</t>
  </si>
  <si>
    <t xml:space="preserve">Número de capacitaciones  internas y externas </t>
  </si>
  <si>
    <t>-</t>
  </si>
  <si>
    <t>E</t>
  </si>
  <si>
    <t>Actualizar la información de la base de datos de los establecimientos visitados</t>
  </si>
  <si>
    <t>Número de establecimientos Visitados</t>
  </si>
  <si>
    <t>Mejorar los sistemas de información  tecnologicos de las dependencias de la secretaria  de Hacienda</t>
  </si>
  <si>
    <t xml:space="preserve">Número de Sistemas mejorados </t>
  </si>
  <si>
    <t>Adquisición de Equipos Tecnológicos para la secretaria  de Hacienda</t>
  </si>
  <si>
    <t>Número de Equipos Adquiridos</t>
  </si>
  <si>
    <t>Elaboracion de Informes de seguimiento al proceso de  fiscalización de los impuestos del Municipio de Ibagué.</t>
  </si>
  <si>
    <t>Número de Informes elaborados</t>
  </si>
  <si>
    <t>Elaboracion de Informes de la respuesta oportuna a P.Q.R  del Impuesto Predial Unificado</t>
  </si>
  <si>
    <t>Numero de informes elaborados</t>
  </si>
  <si>
    <t>Fortalecer la unidad de impulso procesal para disminuir el riesgo de prescripción</t>
  </si>
  <si>
    <t>Número de expedientes impulsados</t>
  </si>
  <si>
    <t>Fomentar el contacto directo con los contribuyentes y/o contraventores para incrementar los acuerdos de pago.</t>
  </si>
  <si>
    <t xml:space="preserve">Número de sistemas Mejorados </t>
  </si>
  <si>
    <t>Notificar debidamente los mandamientos de pago con proceso en cobro coactivo para evitar la prescripción</t>
  </si>
  <si>
    <t>Numeros de mandamientos de pago debidamente notificados</t>
  </si>
  <si>
    <t>Digitalizar los expedientes en un sistema tecnológico que ofrezca seguridad, consulta, seguimiento y auditoria.</t>
  </si>
  <si>
    <t>Número de expedientes digitalizados</t>
  </si>
  <si>
    <t>TOTAL  PLAN  DE  ACCIÓN</t>
  </si>
  <si>
    <t>METAS DE RESULTADO</t>
  </si>
  <si>
    <t>METAS DE PRODUCTO</t>
  </si>
  <si>
    <t>INDICADORES</t>
  </si>
  <si>
    <t>SECRETARIO DE HACIENDA</t>
  </si>
  <si>
    <r>
      <t xml:space="preserve">META DE RESULTADO  No. </t>
    </r>
    <r>
      <rPr>
        <sz val="12"/>
        <rFont val="Arial"/>
        <family val="2"/>
      </rPr>
      <t>Aumentar el índice de desempeño fiscal</t>
    </r>
  </si>
  <si>
    <r>
      <t xml:space="preserve">META DE PRODUCTO No. 1:  </t>
    </r>
    <r>
      <rPr>
        <sz val="12"/>
        <rFont val="Arial"/>
        <family val="2"/>
      </rPr>
      <t>Alcanzar un índice desempeño fiscal</t>
    </r>
  </si>
  <si>
    <t>Porcentaje de Cumplimiento Índice Desempeño</t>
  </si>
  <si>
    <r>
      <t xml:space="preserve">META DE RESULTADO  No. </t>
    </r>
    <r>
      <rPr>
        <sz val="12"/>
        <rFont val="Arial"/>
        <family val="2"/>
      </rPr>
      <t>Aumentar el indice de desempeño fiscal.</t>
    </r>
  </si>
  <si>
    <r>
      <t xml:space="preserve">META DE PRODUCTO No. 2: </t>
    </r>
    <r>
      <rPr>
        <sz val="12"/>
        <rFont val="Arial"/>
        <family val="2"/>
      </rPr>
      <t xml:space="preserve">Fortalecer los procesos de Gestión de la Tesorería municipal </t>
    </r>
  </si>
  <si>
    <t>Tesoreria eficiente</t>
  </si>
  <si>
    <r>
      <t>META DE RESULTADO No.</t>
    </r>
    <r>
      <rPr>
        <sz val="12"/>
        <rFont val="Arial"/>
        <family val="2"/>
      </rPr>
      <t>Aumentar el índice de desempeño fiscal</t>
    </r>
  </si>
  <si>
    <r>
      <t xml:space="preserve">META DE PRODUCTO No. 3: </t>
    </r>
    <r>
      <rPr>
        <sz val="12"/>
        <rFont val="Arial"/>
        <family val="2"/>
      </rPr>
      <t>Implementar la inteligencia artificial en el esfuerzo fiscal</t>
    </r>
  </si>
  <si>
    <t>Programa de inteligencia Artificial Implementado</t>
  </si>
  <si>
    <r>
      <rPr>
        <b/>
        <sz val="12"/>
        <rFont val="Arial"/>
        <family val="2"/>
      </rPr>
      <t>META DE RESULTADO  N</t>
    </r>
    <r>
      <rPr>
        <sz val="12"/>
        <rFont val="Arial"/>
        <family val="2"/>
      </rPr>
      <t>o. Aumentar el indice de desempeño fiscal.</t>
    </r>
  </si>
  <si>
    <r>
      <t xml:space="preserve">META DE PRODUCTO No. 4: </t>
    </r>
    <r>
      <rPr>
        <sz val="12"/>
        <rFont val="Arial"/>
        <family val="2"/>
      </rPr>
      <t>Alcanzar el Índice de Recuperación de Cartera   </t>
    </r>
  </si>
  <si>
    <t>Indice de recuperacion de cartera</t>
  </si>
  <si>
    <r>
      <rPr>
        <b/>
        <sz val="12"/>
        <rFont val="Arial"/>
        <family val="2"/>
      </rPr>
      <t>META DE RESULTADO  No.</t>
    </r>
    <r>
      <rPr>
        <sz val="12"/>
        <rFont val="Arial"/>
        <family val="2"/>
      </rPr>
      <t xml:space="preserve"> Aumentar el indice de desempeño fiscal.</t>
    </r>
  </si>
  <si>
    <r>
      <t xml:space="preserve">META DE PRODUCTO No. 5: </t>
    </r>
    <r>
      <rPr>
        <sz val="12"/>
        <rFont val="Arial"/>
        <family val="2"/>
      </rPr>
      <t>Incrementar el impulso de expedientes de cobro persuasivo y coactivo</t>
    </r>
  </si>
  <si>
    <t>Expedientes de cobro persuasivo impulsados</t>
  </si>
  <si>
    <t xml:space="preserve">FIRMA: </t>
  </si>
  <si>
    <t xml:space="preserve">OBSERVACIONES: </t>
  </si>
  <si>
    <t>FECHA DE  SEGUIMIENTO: 31 DE DICIEMBRE 2023</t>
  </si>
  <si>
    <t>NOMBRE:ANGEL MARIA GOMEZ</t>
  </si>
  <si>
    <t>206320202009 - 2020730010059 - 01    :   SERVICIOS PARA LA COMUNIDAD, SOCIALES Y PERSONALES</t>
  </si>
  <si>
    <t>Documento</t>
  </si>
  <si>
    <t>Numero</t>
  </si>
  <si>
    <t xml:space="preserve">Fecha </t>
  </si>
  <si>
    <t>Beneficiario</t>
  </si>
  <si>
    <t>Nombre</t>
  </si>
  <si>
    <t>Nro Contrato</t>
  </si>
  <si>
    <t>Vlr Total</t>
  </si>
  <si>
    <t>Vlr Compromiso</t>
  </si>
  <si>
    <t>Vlr Anulado($)</t>
  </si>
  <si>
    <t>VALOR OBLIGADO</t>
  </si>
  <si>
    <t xml:space="preserve">META </t>
  </si>
  <si>
    <t>Saldo($)</t>
  </si>
  <si>
    <t>Descripción</t>
  </si>
  <si>
    <t>Registro Presupuestal</t>
  </si>
  <si>
    <t>21/02/2023</t>
  </si>
  <si>
    <t>PAOLA ANDREA CARBONELL GUTIERREZ</t>
  </si>
  <si>
    <t>136/2023</t>
  </si>
  <si>
    <t>Modulo 190.prestar Servicios Profesionales Para Fortalecer La Unidad De Gestion De Recuperacion De Cartera Para La Secretaria De Hacienda Municipal.;</t>
  </si>
  <si>
    <t>23/02/2023</t>
  </si>
  <si>
    <t>IVONE MARCELA RODRIGUEZ VANEGAS</t>
  </si>
  <si>
    <t>209/2023</t>
  </si>
  <si>
    <t>Modulo 164.prestar Servicios De Apoyo A La Gestion Para Tramitar El Recaudo De Los Impuestos Predial E Industria Y Comercio De La Presente Vigencia Y Anteriores Para La Secretaria De Hacienda Municipal;</t>
  </si>
  <si>
    <t>24/02/2023</t>
  </si>
  <si>
    <t>FRANCISCO  CULMA CRUZ</t>
  </si>
  <si>
    <t>238/2023</t>
  </si>
  <si>
    <t>Modulo 189.prestar Servicios Profesionales Para Fortalecer La Unidad De Gestion De Recuperacion De Cartera Para La Secretaria De Hacienda Municipal.;</t>
  </si>
  <si>
    <t>01/03/2023</t>
  </si>
  <si>
    <t>CLAUDIA LORENA CARDENAS GUERRERO</t>
  </si>
  <si>
    <t>324/2023</t>
  </si>
  <si>
    <t>Modulo 185.prestar Servicios Profesionales Para Fortalecer La Unidad De Gestion De Recuperacion De Cartera Para La Secretaria De Hacienda Municipal. ;</t>
  </si>
  <si>
    <t>LILIAN MARCELA ORTIZ  CESPEDES</t>
  </si>
  <si>
    <t>314/2023</t>
  </si>
  <si>
    <t>Modulo 186.prestar Servicios Profesionales Para Fortalecer La Unidad De Gestion De Recuperacion De Cartera Para La Secretaria De Hacienda Municipal.;</t>
  </si>
  <si>
    <t>02/03/2023</t>
  </si>
  <si>
    <t>JUAN SEBASTIAN GALINDO YARA</t>
  </si>
  <si>
    <t>316/2023</t>
  </si>
  <si>
    <t>Modulo 172.prestar Servicios Profesionales Para Desarrollar Estrategias Y Aumentar La Eficiencia En La Gestion Publica De La Secretaria De Hacienda Municipal.;</t>
  </si>
  <si>
    <t>03/03/2023</t>
  </si>
  <si>
    <t>DANNIA CAMILA VARGAS FONSECA</t>
  </si>
  <si>
    <t>379/2023</t>
  </si>
  <si>
    <t>Modulo 191.prestar Servicios Profesionales Para Fortalecer La Unidad De Gestion De Recuperacion De Cartera Para La Secretaria De Hacienda Municipal.;</t>
  </si>
  <si>
    <t>DIEGO  ARMANDO ROZO LOZANO</t>
  </si>
  <si>
    <t>368/2023</t>
  </si>
  <si>
    <t>Modulo 178.prestar Servicios Profesionales Para Desarrollar Estrategias Y Aumentar La Eficiencia En La Gestion Publica De La Secretaria De Hacienda Municipal.;</t>
  </si>
  <si>
    <t>YULIANA FERNANDA RAMIREZ CARDENAS</t>
  </si>
  <si>
    <t>378/2023</t>
  </si>
  <si>
    <t>Modulo 176.prestar Servicios Profesionales Para Desarrollar Estrategias Y Aumentar La Eficiencia En La Gestion Publica De La Secretaria De Hacienda Municipal.;</t>
  </si>
  <si>
    <t>LAURA MARIA NIETO GOMEZ</t>
  </si>
  <si>
    <t>374/2023</t>
  </si>
  <si>
    <t>Modulo 237.prestar Servicios Profesionales Para Desarrollar Estrategias Y Aumentar La Eficiencia En La Gestion Publica De La Secretaria De Hacienda Municipal.;</t>
  </si>
  <si>
    <t>07/03/2023</t>
  </si>
  <si>
    <t>DIEGO EDUARDO CORONA LOZADA</t>
  </si>
  <si>
    <t>375/2023</t>
  </si>
  <si>
    <t>Modulo 203.prestar Servicios Profesionales Para Desarrollar Estrategias Y Aumentar La Eficiencia En La Gestion Publica De La Secretaria De Hacienda Municipal.;</t>
  </si>
  <si>
    <t>HERIBERTO  CRUZ OVIEDO</t>
  </si>
  <si>
    <t>407/2023</t>
  </si>
  <si>
    <t>Modulo 181.prestar Servicios Profesionales Para Fortalecer La Unidad De Gestion De Recuperacion De Cartera Para La Secretaria De Hacienda Municipal.;</t>
  </si>
  <si>
    <t>PAOLA ANDREA SANCHEZ GUZMAN</t>
  </si>
  <si>
    <t>404/2023</t>
  </si>
  <si>
    <t>Modulo 221.prestar Servicios De Apoyo A La Gestion Para Tramitar El Recaudo De Los Impuestos Predial E Industria Y Comercio De La Presente Vigencia Y Anteriores Para La Secretaria De Hacienda Municipal.;</t>
  </si>
  <si>
    <t>08/03/2023</t>
  </si>
  <si>
    <t>LUIS ALEJANDRO LOZANO GUZMAN</t>
  </si>
  <si>
    <t>452/2023</t>
  </si>
  <si>
    <t>Modulo 198.prestar Servicios Profesionales Para Desarrollar Estrategias Y Aumentar La Eficiencia En La Gestion Publica De La Secretaria De Hacienda Municipal.;</t>
  </si>
  <si>
    <t>WALTER ALEXANDER RAMIREZ CARDENAS</t>
  </si>
  <si>
    <t>380/2023</t>
  </si>
  <si>
    <t>Modulo 169.prestar Servicios Profesionales Para Desarrollar Estrategias Y Aumentar La Eficiencia En La Gestion Publica De La Secretaria De Hacienda Municipal.;</t>
  </si>
  <si>
    <t>09/03/2023</t>
  </si>
  <si>
    <t>BLANCA EMMA LOZANO ORTIZ</t>
  </si>
  <si>
    <t>370/2023</t>
  </si>
  <si>
    <t>Modulo 173.prestar Servicios Profesionales Para Desarrollar Estrategias Y Aumentar La Eficiencia En La Gestion Publica De La Secretaria De Hacienda Municipal.;</t>
  </si>
  <si>
    <t>10/03/2023</t>
  </si>
  <si>
    <t>CONSUELO  JIMENEZ ROPERO</t>
  </si>
  <si>
    <t>454/2023</t>
  </si>
  <si>
    <t>Modulo 180.prestar Servicios Profesionales Para Fortalecer La Unidad De Gestion De Recuperacion De Cartera Para La Secretaria De Hacienda Municipal.;</t>
  </si>
  <si>
    <t>13/03/2023</t>
  </si>
  <si>
    <t>JORGE MARIO GONZALEZ DIAZ</t>
  </si>
  <si>
    <t>569/2023</t>
  </si>
  <si>
    <t>Modulo 174.prestar Servicios Profesionales Para Desarrollar Estrategias Y Aumentar La Eficiencia En La Gestion Publica De La Secretaria De Hacienda Municipal.;</t>
  </si>
  <si>
    <t>DENYS EMELY CAICEDO ORTIZ</t>
  </si>
  <si>
    <t>547/2023</t>
  </si>
  <si>
    <t>Modulo 182.prestar Servicios Profesionales Para Fortalecer La Unidad De Gestion De Recuperacion De Cartera Para La Secretaria De Hacienda Municipal.;</t>
  </si>
  <si>
    <t>14/03/2023</t>
  </si>
  <si>
    <t>HAROLD FABIAN  MOLINA GOMEZ</t>
  </si>
  <si>
    <t>548/2023</t>
  </si>
  <si>
    <t>Modulo 167.prestar Servicios Profesionales Para Desarrollar Estrategias Y Aumentar La Eficiencia En La Gestion Publica De La Secretaria De Hacienda Municipal.;</t>
  </si>
  <si>
    <t>LIZETH YULIETH LOCUADA AGUIAR</t>
  </si>
  <si>
    <t>605/2023</t>
  </si>
  <si>
    <t>Modulo 211.prestar Servicios De Apoyo A La Gestion Para Tramitar El Recaudo De Los Impuestos Predial E Industria Y Comercio De La Presente Vigencia Y Anteriores Para La Secretaria De Hacienda Municipal.;</t>
  </si>
  <si>
    <t>GONZALO  BUITRAGO BELTRAN</t>
  </si>
  <si>
    <t>608/2023</t>
  </si>
  <si>
    <t>Modulo 206.prestar Servicios Profesionales Para Fortalecer La Unidad De Gestion De Recuperacion De Cartera Para La Secretaria De Hacienda Municipal.;</t>
  </si>
  <si>
    <t>SANDRA MILENA RICO PRIETO</t>
  </si>
  <si>
    <t>603/2023</t>
  </si>
  <si>
    <t>Modulo 195.prestar Servicios Profesionales Para Fortalecer La Unidad De Gestion De Recuperacion De Cartera Para La Secretaria De Hacienda Municipal.;</t>
  </si>
  <si>
    <t>SANDRA JIMENA DEVIA  ARTEAGA</t>
  </si>
  <si>
    <t>604/2023</t>
  </si>
  <si>
    <t>Modulo 216.prestar Servicios Profesionales Para Fortalecer La Unidad De Gestion De Recuperacion De Cartera Para La Secretaria De Hacienda;</t>
  </si>
  <si>
    <t>21/03/2023</t>
  </si>
  <si>
    <t>JOHN  GILBERTO  OVALLE  GARCIA</t>
  </si>
  <si>
    <t>607/2023</t>
  </si>
  <si>
    <t>Modulo 193.prestar Servicios Profesionales Para Fortalecer La Unidad De Gestion De Recuperacion De Cartera Para La Secretaria De Hacienda Municipal.;</t>
  </si>
  <si>
    <t>CRISTINA PAOLA TELLEZ CAICEDO</t>
  </si>
  <si>
    <t>675/2023</t>
  </si>
  <si>
    <t>Modulo 210.prestar Servicios De Apoyo A La Gestion Para Tramitar El Recaudo De Los Impuestos Predial E Industria Y Comercio De La Presente Vigencia Y Anteriores Para La Secretaria De Hacienda Municipal.;</t>
  </si>
  <si>
    <t>22/03/2023</t>
  </si>
  <si>
    <t>XIOMARA  DIAZ BOLAÑOS</t>
  </si>
  <si>
    <t>645/2023</t>
  </si>
  <si>
    <t>Modulo 230.prestar Servicios Profesionales Para Fortalecer La Unidad De Gestion De Recuperacion De Cartera Para La Secretaria De Hacienda Municipal.;</t>
  </si>
  <si>
    <t>ANGIE PAOLA BERDUGO RODRIGUEZ</t>
  </si>
  <si>
    <t>740/2023</t>
  </si>
  <si>
    <t>Modulo 231.prestar Servicios Profesionales Para Fortalecer La Unidad De Gestion De Recuperacion De Cartera Para La Secretaria De Hacienda Municipal.;</t>
  </si>
  <si>
    <t>23/03/2023</t>
  </si>
  <si>
    <t>CINDY DEIFILIA AYALA SANTOS</t>
  </si>
  <si>
    <t>761/2023</t>
  </si>
  <si>
    <t>Modulo 235.prestar Servicios Profesionales Para Desarrollar Estrategias Y Aumentar La Eficiencia En La Gestion Publica De La Secretaria De Hacienda Municipal.;</t>
  </si>
  <si>
    <t>24/03/2023</t>
  </si>
  <si>
    <t>CRISTIAN BERNARDO LOZANO ARANA</t>
  </si>
  <si>
    <t>760/2023</t>
  </si>
  <si>
    <t>Modulo 215.prestar Servicios Profesionales Para Fortalecer La Unidad De Gestion De Recuperacion De Cartera Para La Secretaria De Hacienda Municipal.;</t>
  </si>
  <si>
    <t>DANIA MAGNORI PEREA BRIÑEZ</t>
  </si>
  <si>
    <t>759/2023</t>
  </si>
  <si>
    <t>Modulo 197.prestar Servicios De Apoyo A La Gestion Para Tramitar El Recaudo De Los Impuestos Predial E Industria Y Comercio De La Presente Vigencia Y Anteriores Para La Secretaria De Hacienda Municipal.;</t>
  </si>
  <si>
    <t>HAROLD  VERA RAMIREZ</t>
  </si>
  <si>
    <t>743/2023</t>
  </si>
  <si>
    <t>Modulo 234.prestar Servicios Profesionales Para Desarrollar Estrategias Y Aumentar La Eficiencia En La Gestion Publica De La Secretaria De Hacienda Municipal.;</t>
  </si>
  <si>
    <t>AURA LIZETH MORENO  VILLEGAS</t>
  </si>
  <si>
    <t>800/2023</t>
  </si>
  <si>
    <t>Modulo 183.prestar Servicios Profesionales Para Fortalecer La Unidad De Gestion De Recuperacion De Cartera Para La Secretaria De Hacienda Municipal.;</t>
  </si>
  <si>
    <t>27/03/2023</t>
  </si>
  <si>
    <t>JHON ANDERSON CRUZ APACHE</t>
  </si>
  <si>
    <t>529/2023</t>
  </si>
  <si>
    <t>Modulo 227.prestar Servicios Profesionales Para Fortalecer La Unidad De Gestion De Recuperacion De Cartera Para La Secretaria De Hacienda Municipal.;</t>
  </si>
  <si>
    <t>ANGELA PATRICIA CARDONA DELGADO</t>
  </si>
  <si>
    <t>818/2023</t>
  </si>
  <si>
    <t>Modulo 204.prestar Servicios De Apoyo A La Gestion Para Tramitar El Recaudo De Los Impuestos Predial E Industria Y Comercio De La Presente Vigencia Y Anteriores Para La Secretaria De Hacienda Municipal.;</t>
  </si>
  <si>
    <t>ANGIE JULIETH CASTILLO LOBO</t>
  </si>
  <si>
    <t>832/2023</t>
  </si>
  <si>
    <t>Modulo 243.prestar Servicios Profesionales Para Fortalecer La Unidad De Gestion De Recuperacion De Cartera Para La Secretaria De Hacienda Municipal.;</t>
  </si>
  <si>
    <t>RODRIGO  GIRALDO MARTINEZ</t>
  </si>
  <si>
    <t>806/2023</t>
  </si>
  <si>
    <t>Modulo 200.prestar Servicios Profesionales Para Desarrollar Estrategias Y Aumentar La Eficiencia En La Gestion Publica De La Secretaria De Hacienda Municipal.;</t>
  </si>
  <si>
    <t>JENNIFFER  GUZMAN TORRES</t>
  </si>
  <si>
    <t>802/2023</t>
  </si>
  <si>
    <t>Modulo 187.prestar Servicios Profesionales Para Fortalecer La Unidad De Gestion De Recuperacion De Cartera Para La Secretaria De Hacienda Municipal.;</t>
  </si>
  <si>
    <t>JORGE ANTONIO BERNAL TORRES</t>
  </si>
  <si>
    <t>870/2023</t>
  </si>
  <si>
    <t>Modulo 244.prestar Servicios Profesionales Para Fortalecer La Unidad De Gestion De Recuperacion De Cartera Para La Secretaria De Hacienda Municipal.;</t>
  </si>
  <si>
    <t>LINA FERNANDA MARCIALES GALINDO</t>
  </si>
  <si>
    <t>805/2023</t>
  </si>
  <si>
    <t>Modulo 228.prestar Servicios Profesionales Para Fortalecer La Unidad De Gestion De Recuperacion De Cartera Para La Secretaria De Hacienda Municipal.;</t>
  </si>
  <si>
    <t>30/03/2023</t>
  </si>
  <si>
    <t>DIANA  CAROLINA RAMIREZ ARANDA</t>
  </si>
  <si>
    <t>885/2023</t>
  </si>
  <si>
    <t>Modulo 201.prestar Servicios Profesionales Para Desarrollar Estrategias Y Aumentar La Eficiencia En La Gestion Publica De La Secretaria De Hacienda Municipal.;</t>
  </si>
  <si>
    <t>791/2023</t>
  </si>
  <si>
    <t>KARINA  LOPEZ  FLOREZ</t>
  </si>
  <si>
    <t>950/2023</t>
  </si>
  <si>
    <t>Modulo 232.prestar Servicios Profesionales Para Fortalecer La Unidad De Gestion De Recuperacion De Cartera Para La Secretaria De Hacienda Municipal.;</t>
  </si>
  <si>
    <t>ERIC CAMILO JIMENEZ ORTIZ</t>
  </si>
  <si>
    <t>953/2023</t>
  </si>
  <si>
    <t>Modulo 192.prestar Servicios Profesionales Para Fortalecer La Unidad De Gestion De Recuperacion De Cartera Para La Secretaria De Hacienda Municipal.;</t>
  </si>
  <si>
    <t>JAIRO JOSE CARO OLAYA</t>
  </si>
  <si>
    <t>944/2023</t>
  </si>
  <si>
    <t>Modulo 240.prestar Servicios Profesionales Para Desarrollar Estrategias Y Aumentar La Eficiencia En La Gestion Publica De La Secretaria De Hacienda Municipal.;</t>
  </si>
  <si>
    <t>DORIAN JHOANN BRAVO  PERDOMO</t>
  </si>
  <si>
    <t>974/2023</t>
  </si>
  <si>
    <t>Modulo 205.prestar Servicios De Apoyo A La Gestion Para Tramitar El Recaudo De Los Impuestos Predial E Industria Y Comercio De La Presente Vigencia Y Anteriores Para La Secretaria De Hacienda Municipal.;</t>
  </si>
  <si>
    <t>JOAO YANINI DEVIA LINARES</t>
  </si>
  <si>
    <t>993/2023</t>
  </si>
  <si>
    <t>Modulo 218.prestar Servicios De Apoyo A La Gestion Para Tramitar El Recaudo De Los Impuestos Predial E Industria Y Comercio De La Presente Vigencia Y Anteriores Para La Secretaria De Hacienda Municipal.;</t>
  </si>
  <si>
    <t>31/03/2023</t>
  </si>
  <si>
    <t>JOHANNA SOFIA BAQUERO CARDENAS</t>
  </si>
  <si>
    <t>1018/2023</t>
  </si>
  <si>
    <t>Modulo 229.prestar Servicios Profesionales Para Fortalecer La Unidad De Gestion De Recuperacion De Cartera Para La Secretaria De Hacienda Municipal.;</t>
  </si>
  <si>
    <t>WILLIAM  FERNANDO PIRA ARBOLEDA</t>
  </si>
  <si>
    <t>1046/2023</t>
  </si>
  <si>
    <t>Modulo 245.prestar Servicios Profesionales Para Fortalecer La Unidad De Gestion De Recuperacion De Cartera Para La Secretaria De Hacienda Municipal.;</t>
  </si>
  <si>
    <t>10/04/2023</t>
  </si>
  <si>
    <t>DIANA MARCELA GALVIS MENDEZ</t>
  </si>
  <si>
    <t>1045/2023</t>
  </si>
  <si>
    <t>Modulo 170.prestar Servicios Profesionales Para Desarrollar Estrategias Y Aumentar La Eficiencia En La Gestion Publica De La Secretaria De Hacienda Municipal.;</t>
  </si>
  <si>
    <t>MERCY  SALAZAR CASTRO</t>
  </si>
  <si>
    <t>1084/2023</t>
  </si>
  <si>
    <t>Modulo 236.prestar Servicios Profesionales Para Desarrollar Estrategias Y Aumentar La Eficiencia En La Gestion Publica De La Secretaria De Hacienda Municipal.;</t>
  </si>
  <si>
    <t>LINA MARCELA MARTINEZ URQUIJO</t>
  </si>
  <si>
    <t>1085/2023</t>
  </si>
  <si>
    <t>Modulo 239.prestar Servicios Profesionales Para Desarrollar Estrategias Y Aumentar La Eficiencia En La Gestion Publica De La Secretaria De Hacienda Municipal.;</t>
  </si>
  <si>
    <t>JAIME ANDRES MORALES SAAVEDRA</t>
  </si>
  <si>
    <t>1141/2023</t>
  </si>
  <si>
    <t>Modulo 254.prestar Servicios Profesionales Para Fortalecer La Unidad De Gestion De Recuperacion De Cartera Para La Secretaria De Hacienda Municipal.;</t>
  </si>
  <si>
    <t>BOHORQUEZ SILVA JULIO CESAR</t>
  </si>
  <si>
    <t>1083/2023</t>
  </si>
  <si>
    <t>Modulo 233.prestar Servicios Profesionales Para Fortalecer La Unidad De Gestion De Recuperacion De Cartera Para La Secretaria De Hacienda Municipal.;</t>
  </si>
  <si>
    <t>WILLIAM ALBERTO DIAZ CORTES</t>
  </si>
  <si>
    <t>1082/2023</t>
  </si>
  <si>
    <t>Modulo 241.prestar Servicios Profesionales Para Desarrollar Estrategias Y Aumentar La Eficiencia En La Gestion Publica De La Secretaria De Hacienda Municipal.;</t>
  </si>
  <si>
    <t>JORGE ALONSO JARAMILLO RIA??O</t>
  </si>
  <si>
    <t>1095/2023</t>
  </si>
  <si>
    <t>Modulo 246.prestar Servicios Profesionales Para Fortalecer La Unidad De Gestion De Recuperacion De Cartera Para La Secretaria De Hacienda Municipal.;</t>
  </si>
  <si>
    <t>11/04/2023</t>
  </si>
  <si>
    <t>JUAN CARLOS MOSQUERA TRUJILLO</t>
  </si>
  <si>
    <t>1047/2023</t>
  </si>
  <si>
    <t>Modulo 168.prestar Servicios Profesionales Para Desarrollar Estrategias Y Aumentar La Eficiencia En La Gestion Publica De La Secretaria De Hacienda Municipal.;</t>
  </si>
  <si>
    <t>13/04/2023</t>
  </si>
  <si>
    <t>MARIANA  SEGURA DAZA</t>
  </si>
  <si>
    <t>1172/2023</t>
  </si>
  <si>
    <t>Modulo 238.prestar Servicios Profesionales Para Desarrollar Estrategias Y Aumentar La Eficiencia En La Gestion Publica De La Secretaria De Hacienda Municipal.;</t>
  </si>
  <si>
    <t>17/04/2023</t>
  </si>
  <si>
    <t>JUAN  DANIEL GUALTERO  ORTEGON</t>
  </si>
  <si>
    <t>1215/2023</t>
  </si>
  <si>
    <t>Modulo 213.prestar Servicios Profesionales Para Fortalecer La Unidad De Gestion De Recuperacion De Cartera Para La Secretaria De Hacienda Municipal.;</t>
  </si>
  <si>
    <t>19/04/2023</t>
  </si>
  <si>
    <t>JOSE ALEJANDRO GIRALDO RODRIGUEZ</t>
  </si>
  <si>
    <t>1250/2023</t>
  </si>
  <si>
    <t>Modulo 208.prestar Servicios Profesionales Para Fortalecer La Unidad De Gestion De Recuperacion De Cartera Para La Secretaria De Hacienda Municipal.;</t>
  </si>
  <si>
    <t>VIÑA ROJAS ALFONSO</t>
  </si>
  <si>
    <t>1268/2023</t>
  </si>
  <si>
    <t>Modulo 209.prestar Servicios Profesionales Para Fortalecer La Unidad De Gestion De Recuperacion De Cartera Para La Secretaria De Hacienda Municipal.;</t>
  </si>
  <si>
    <t>21/04/2023</t>
  </si>
  <si>
    <t>GILBERTO ANTONIO MOLINA ROBLES</t>
  </si>
  <si>
    <t>1256/2023</t>
  </si>
  <si>
    <t>Modulo 222.prestar Servicios De Apoyo A La Gestion Para Tramitar El Recaudo De Los Impuestos Predial E Industria Y Comercio De La Presente Vigencia Y Anteriores Para La Secretaria De Hacienda Municipal.;</t>
  </si>
  <si>
    <t>27/04/2023</t>
  </si>
  <si>
    <t>RODRIGO  ANDRES  ORTIZ HERNANDEZ</t>
  </si>
  <si>
    <t>1377/2023</t>
  </si>
  <si>
    <t>Modulo 253.prestar Servicios Profesionales Para Fortalecer La Unidad De Gestion De Recuperacion De Cartera Para La Secretaria De Hacienda Municipal.;</t>
  </si>
  <si>
    <t>28/04/2023</t>
  </si>
  <si>
    <t>HUMBERLEY  OSPINA MURILLO</t>
  </si>
  <si>
    <t>08/05/2023</t>
  </si>
  <si>
    <t>RICARDO ERNESTO PERDOMO VESGA</t>
  </si>
  <si>
    <t>1473/2023</t>
  </si>
  <si>
    <t>Modulo 171.prestar Servicios Profesionales Para Desarrollar Estrategias Y Aumentar La Eficiencia En La Gestion Publica De La Secretaria De Hacienda Municipal.;</t>
  </si>
  <si>
    <t>09/05/2023</t>
  </si>
  <si>
    <t>DANIELA  ALEJANDRA  GUAYARA  CALDERON</t>
  </si>
  <si>
    <t>1466/2023</t>
  </si>
  <si>
    <t>Modulo 163.prestar Servicios De Apoyo A La Gestion Para Tramitar El Recaudo De Los Impuestos Predial E Industria Y Comercio De La Presente Vigencia Y Anteriores Para La Secretaria De Hacienda Municipal.;</t>
  </si>
  <si>
    <t>EDGAR IVAN CHAPARRO MAYORQUIN</t>
  </si>
  <si>
    <t>1467/2023</t>
  </si>
  <si>
    <t>Modulo 251.prestar Servicios Profesionales Para Fortalecer La Unidad De Gestion De Recuperacion De Cartera Para La Secretaria De Hacienda Municipal.;</t>
  </si>
  <si>
    <t>ANGIE PATRICIA GOMEZ CAPACHO</t>
  </si>
  <si>
    <t>1499/2023</t>
  </si>
  <si>
    <t>Modulo 207.prestar Servicios Profesionales Para Fortalecer La Unidad De Gestion De Recuperacion De Cartera Para La Secretaria De Hacienda Municipal.;</t>
  </si>
  <si>
    <t>11/05/2023</t>
  </si>
  <si>
    <t>JOHANNA ALEXANDRA COCOMA SORIANO</t>
  </si>
  <si>
    <t>1498/2023</t>
  </si>
  <si>
    <t>Modulo 179.prestar Servicios Profesionales Para Fortalecer La Unidad De Gestion De Recuperacion De Cartera Para La Secretaria De Hacienda Municipal.;</t>
  </si>
  <si>
    <t>12/05/2023</t>
  </si>
  <si>
    <t>MARIA AMPARO LOZANO RAMIREZ</t>
  </si>
  <si>
    <t>1555/2023</t>
  </si>
  <si>
    <t>Modulo 165.prestar Servicios De Apoyo A La Gestion Para Tramitar El Recaudo De Los Impuestos Predial E Industria Y Comercio De La Presente Vigencia Y Anteriores Para La Secretaria De Hacienda Municipal.;</t>
  </si>
  <si>
    <t>15/05/2023</t>
  </si>
  <si>
    <t>EDUARDO  JOSE BLANCO VELEZ</t>
  </si>
  <si>
    <t>1576/2023</t>
  </si>
  <si>
    <t>Modulo 259.prestar Servicios Profesionales Para Fortalecer La Unidad De Gestion De Recuperacion De Cartera Para La Secretaria De Hacienda Municipal.;</t>
  </si>
  <si>
    <t>NIDIA MAUD ACOSTA LOPEZ</t>
  </si>
  <si>
    <t>1560/2023</t>
  </si>
  <si>
    <t>Modulo 214.prestar Servicios Profesionales Para Fortalecer La Unidad De Gestion De Recuperacion De Cartera Para La Secretaria De Hacienda Municipal.;</t>
  </si>
  <si>
    <t>WILLIAM JAVIER GRISALES BONILLA</t>
  </si>
  <si>
    <t>1587/2023</t>
  </si>
  <si>
    <t>Modulo 262.prestar Servicios Profesionales Para Fortalecer La Unidad De Gestion De Recuperacion De Cartera Para La Secretaria De Hacienda Municipal.;</t>
  </si>
  <si>
    <t>NORMA ESPERANZA GUZMAN ROBAYO</t>
  </si>
  <si>
    <t>1590/2023</t>
  </si>
  <si>
    <t>Modulo 177.prestar Servicios Profesionales Para Desarrollar Estrategias Y Aumentar La Eficiencia En La Gestion Publica De La Secretaria De Hacienda Municipal.;</t>
  </si>
  <si>
    <t>16/05/2023</t>
  </si>
  <si>
    <t>GENARO  MARTINEZ CALDERON</t>
  </si>
  <si>
    <t>1589/2023</t>
  </si>
  <si>
    <t>Modulo 226.prestar Servicios De Apoyo A La Gestion Para Tramitar El Recaudo De Los Impuestos Predial E Industria Y Comercio De La Presente Vigencia Y Anteriores Para La Secretaria De Hacienda Municipal.;</t>
  </si>
  <si>
    <t>HERNAN DARIO SAAVEDRA FORERO</t>
  </si>
  <si>
    <t>1588/2023</t>
  </si>
  <si>
    <t>Modulo 242.prestar Servicios Profesionales Para Desarrollar Estrategias Y Aumentar La Eficiencia En La Gestion Publica De La Secretaria De Hacienda Municipal.;</t>
  </si>
  <si>
    <t>17/05/2023</t>
  </si>
  <si>
    <t>MAICOL FELIPE ABELLO ZAPATA</t>
  </si>
  <si>
    <t>1573/2023</t>
  </si>
  <si>
    <t>Modulo 202.prestar Servicios Profesionales Para Desarrollar Estrategias Y Aumentar La Eficiencia En La Gestion Publica De La Secretaria De Hacienda Municipal.;</t>
  </si>
  <si>
    <t>LUISA  ALEXANDRA VILLA OLAYA</t>
  </si>
  <si>
    <t>1586/2023</t>
  </si>
  <si>
    <t>Modulo 250.prestar Servicios Profesionales Para Fortalecer La Unidad De Gestion De Recuperacion De Cartera Para La Secretaria De Hacienda Municipal.;</t>
  </si>
  <si>
    <t>23/05/2023</t>
  </si>
  <si>
    <t>GLORIA  RAMIREZ RAMIREZ</t>
  </si>
  <si>
    <t>1643/2023</t>
  </si>
  <si>
    <t>Modulo 258.prestar Servicios Profesionales Para Fortalecer La Unidad De Gestion De Recuperacion De Cartera Para La Secretaria De Hacienda Municipal.;</t>
  </si>
  <si>
    <t>DAVID LIBARDO MORAN TAFUR</t>
  </si>
  <si>
    <t>1655/2023</t>
  </si>
  <si>
    <t>Modulo 188.prestar Servicios Profesionales Para Fortalecer La Unidad De Gestion De Recuperacion De Cartera Para La Secretaria De Hacienda Municipal.;</t>
  </si>
  <si>
    <t>24/05/2023</t>
  </si>
  <si>
    <t>MAYRA ALEJANDRA  CRUZ GARCIA</t>
  </si>
  <si>
    <t>1674/2023</t>
  </si>
  <si>
    <t>Modulo 184.prestar Servicios Profesionales Para Fortalecer La Unidad De Gestion De Recuperacion De Cartera Para La Secretaria De Hacienda Municipal.;</t>
  </si>
  <si>
    <t>30/05/2023</t>
  </si>
  <si>
    <t>DANIEL ENRIQUE FANDIÑO HERRAN</t>
  </si>
  <si>
    <t>1740/2023</t>
  </si>
  <si>
    <t>Modulo 252.prestar Servicios Profesionales Para Fortalecer La Unidad De Gestion De Recuperacion De Cartera Para La Secretaria De Hacienda Municipal.;</t>
  </si>
  <si>
    <t>YURY ALEJANDRA ARIAS MARTINEZ</t>
  </si>
  <si>
    <t>1736/2023</t>
  </si>
  <si>
    <t>Modulo 263.prestar Servicios Profesionales Para Fortalecer La Unidad De Gestion De Recuperacion De Cartera De La Secretaria De Hacienda Municipal.;</t>
  </si>
  <si>
    <t>01/06/2023</t>
  </si>
  <si>
    <t>RAFAEL ALFONSO DE JESUS GUTIERREZ RAMIREZ</t>
  </si>
  <si>
    <t>1755/2023</t>
  </si>
  <si>
    <t>Modulo 261.prestar Servicios Profesionales Para Fortalecer La Unidad De Gestion De Recuperacion De Cartera Para La Secretaria De Hacienda Municipal.;</t>
  </si>
  <si>
    <t>CESAR AUGUSTO VARGAS  LOSADA</t>
  </si>
  <si>
    <t>1766/2023</t>
  </si>
  <si>
    <t>Modulo 220.prestar Servicios De Apoyo A La Gestion Para Tramitar El Recaudo De Los Impuestos Predial E Industria Y Comercio De La Presente Vigencia Y Anteriores Para La Secretaria De Hacienda Municipal.;</t>
  </si>
  <si>
    <t>VICTOR HUGO BOCANEGRA GONZALEZ</t>
  </si>
  <si>
    <t>1754/2023</t>
  </si>
  <si>
    <t>06/06/2023</t>
  </si>
  <si>
    <t>SANTIAGO  FLOREZ LOZANO</t>
  </si>
  <si>
    <t>1798/2023</t>
  </si>
  <si>
    <t>Modulo 199.prestar Servicios Profesionales Para Desarrollar Estrategias Y Aumentar La Eficiencia En La Gestion Publica De La Secretaria De Hacienda Municipal.;</t>
  </si>
  <si>
    <t>09/06/2023</t>
  </si>
  <si>
    <t>ALIX YAZURI REYES LEONEL</t>
  </si>
  <si>
    <t>1833/2023</t>
  </si>
  <si>
    <t>Modulo 290.prestar Servicios Profesionales Para Fortalecer La Unidad De Gestion De Recuperacion De Cartera De La Secretaria De Hacienda Municipal.;</t>
  </si>
  <si>
    <t>14/06/2023</t>
  </si>
  <si>
    <t>DIANA ALEXANDRA SUAREZ CASTAÑEDA</t>
  </si>
  <si>
    <t>1832/2023</t>
  </si>
  <si>
    <t>Modulo 219.prestar Servicios De Apoyo A La Gestion Para Tramitar El Recaudo De Los Impuestos Predial E Industria Y Comercio De La Presente Vigencia Y Anteriores Para La Secretaria De Hacienda Municipal.;</t>
  </si>
  <si>
    <t>15/06/2023</t>
  </si>
  <si>
    <t>JORGE ANDRES ZAPATA GUTIERREZ</t>
  </si>
  <si>
    <t>1880/2023</t>
  </si>
  <si>
    <t>Modulo 260.prestar Servicios Profesionales Para Fortalecer La Unidad De Gestion De Recuperacion De Cartera Para La Secretaria De Hacienda Municipal.;</t>
  </si>
  <si>
    <t>JESSICA ALEJANDRA CARRILLO LOPEZ</t>
  </si>
  <si>
    <t>1872/2023</t>
  </si>
  <si>
    <t>Modulo 293.prestar Servicios De Apoyo A La Gestion Para Tramitar El Recaudo De Los Impuestos Predial E Industria Y Comercio De La Presente Vigencia Y Anteriores Para La Secretaria De Hacienda Municipal.;</t>
  </si>
  <si>
    <t>21/06/2023</t>
  </si>
  <si>
    <t>MIGUEL ANGEL ORTIZ RAMIREZ</t>
  </si>
  <si>
    <t>1887/2023</t>
  </si>
  <si>
    <t>Modulo 212.prestar Servicios De Apoyo A La Gestion Para Tramitar El Recaudo De Los Impuestos Predial E Industria Y Comercio De La Presente Vigencia Y Anteriores Para La Secretaria De Hacienda Municipal.;</t>
  </si>
  <si>
    <t>28/06/2023</t>
  </si>
  <si>
    <t>ANDRES  ORJUELA</t>
  </si>
  <si>
    <t>2038/2023</t>
  </si>
  <si>
    <t>Modulo 217.prestar Servicios Profesionales Para Desarrollar Estrategias Y Aumentar La Eficiencia En La Gestion Publica De La Secretaria De Hacienda Municipal.;</t>
  </si>
  <si>
    <t>Total por  REGISTRO PRESUPUESTAL</t>
  </si>
  <si>
    <t>Total Rubro: 206320202009</t>
  </si>
  <si>
    <t>TOTAL DE : 93  Registro Presupuestal</t>
  </si>
  <si>
    <t xml:space="preserve">Entre el :  01/07/2023    AL:  30/09/2023 </t>
  </si>
  <si>
    <t>NÚMERO COMPR</t>
  </si>
  <si>
    <t>FECHA</t>
  </si>
  <si>
    <t>NÚMERO DISP</t>
  </si>
  <si>
    <t xml:space="preserve">BENEFICIARIO </t>
  </si>
  <si>
    <t>NOMBRE</t>
  </si>
  <si>
    <t>META</t>
  </si>
  <si>
    <t>ACTIVIDAD</t>
  </si>
  <si>
    <t xml:space="preserve">VALOR TOTAL </t>
  </si>
  <si>
    <t>VALOR OP</t>
  </si>
  <si>
    <t>SALDO</t>
  </si>
  <si>
    <t>ESTADO</t>
  </si>
  <si>
    <t>MÓDULO</t>
  </si>
  <si>
    <t>Yuliana Silva Caniz</t>
  </si>
  <si>
    <t>FORTALECER LAS BASES DE DATOS, PROGRAMAS DE COMPUTO, EL CONTACTO DIRECTO CON LOS CONTRIBUYENTES Y CONTRAVENTORES PARA INCREMENTAR ACUERDOS DE PAGO</t>
  </si>
  <si>
    <t>Ejecutado  </t>
  </si>
  <si>
    <t>Modulo 302.prestar Servicios Profesionales Para Fo</t>
  </si>
  <si>
    <t>Sergio Erik Velandia</t>
  </si>
  <si>
    <t>ACT 2 Elaboracion de Informes de la respuesta oportuna a P.Q.R  del Impuesto Predial Unificado</t>
  </si>
  <si>
    <t>Modulo 196.prestar Servicios De Apoyo A La Gestion</t>
  </si>
  <si>
    <t>Linda Gissette Andra</t>
  </si>
  <si>
    <t>Modulo 294.prestar Servicios De Apoyo A La Gestion</t>
  </si>
  <si>
    <t>Axl Andres Perdomo M</t>
  </si>
  <si>
    <t>Atender y mejorar los tiempos de respuesta a los pqrs a fin de evitar tutelas y desacatos y/o evitar mantener saldos en cartera sobre los cuales no exista derecho para su recaudo</t>
  </si>
  <si>
    <t>Modulo 318.prestar Servicios Profesionales Para Fo</t>
  </si>
  <si>
    <t>Carlos Oliveros Iba</t>
  </si>
  <si>
    <t>atender y mejorar los tiempos de respuesta a los pqrs a fin de evitar tutelas y desacatos y/o evitar mantener saldos en cartera sobre los cuales no exista derecho para su recaudo</t>
  </si>
  <si>
    <t>Modulo 312.prestar Servicios Profesionales Para Fo</t>
  </si>
  <si>
    <t>Angie Lorey Labrador</t>
  </si>
  <si>
    <t>Fortalecer la unidad de impulso procesal para disminuir el riesgo de prescripción y aumentar la probabilidad de recaudo</t>
  </si>
  <si>
    <t>Modulo 166.prestar Servicios Profesionales Para La</t>
  </si>
  <si>
    <t>Miguel Angel Grattz</t>
  </si>
  <si>
    <t>ATENDER Y MEJORAR LOS TIEMPOS DE RESPUESTA A LOS PQRS A FIN DE EVITAR TUTELAS Y DESACATOS Y/O EVITAR MANTENER SALDOS EN CARTERA SOBRE LOS CUALES NO EXISTA DERECHO PARA SU RECAUDO</t>
  </si>
  <si>
    <t>Modulo 303.prestar Servicios Profesionales Para Fo</t>
  </si>
  <si>
    <t>Natalia Uribe Gonz</t>
  </si>
  <si>
    <t>Modulo 319.prestar Servicios De Apoyo A La Gestion</t>
  </si>
  <si>
    <t>Luna CarreÃ‘o Richa</t>
  </si>
  <si>
    <t>Modulo 295.prestar Servicios Profesionales Para La</t>
  </si>
  <si>
    <t>Laura Ximena Torres</t>
  </si>
  <si>
    <t xml:space="preserve">Fortalecer la unidad de impulso procesal </t>
  </si>
  <si>
    <t>Modulo 292.prestar Servicios Profesionales Para Tr</t>
  </si>
  <si>
    <t>Andrea Carolina More</t>
  </si>
  <si>
    <t>Modulo 291.prestar Servicios Profesionales Para Fo</t>
  </si>
  <si>
    <t>Ana Isabel Varon PeÃ</t>
  </si>
  <si>
    <t>Atender y mejorar los tiempos de respuesta a los pqrs a fin de evitar tutelas y desacatos y/o evitar mantener saldos en cartera sobre los cuales no exista derecho para su recaudo; actividad que esta directamente relacionada con las obligaciones del presente proceso contractual. (relacionada en el folio dos (2) al respaldo en el punto 4.1.2) del mga.</t>
  </si>
  <si>
    <t>Modulo 296.prestar Servicios Profesionales Para La</t>
  </si>
  <si>
    <t>Karen Andrea Perez</t>
  </si>
  <si>
    <t>Modulo 316.prestar Servicios Profesionales Para Fo</t>
  </si>
  <si>
    <t>Byron Rubio Beltran</t>
  </si>
  <si>
    <t>Modulo 313.prestar Servicios Profesionales Para Fo</t>
  </si>
  <si>
    <t>Adriana Catalina Rin</t>
  </si>
  <si>
    <t>Modulo 314.prestar Servicios Profesionales Para Fo</t>
  </si>
  <si>
    <t>Laura Maria Nieto Go</t>
  </si>
  <si>
    <t>ACTIV 1 Elaboracion de Informes de seguimiento al proceso de  fiscalización de los impuestos del Municipio de Ibagué.</t>
  </si>
  <si>
    <t>Adicion Y Prorroga 01 Al Contrato De Prestacion De</t>
  </si>
  <si>
    <t>Leidy Johana Barrio</t>
  </si>
  <si>
    <t>Modulo 315.prestar Servicios Profesionales Para Fo</t>
  </si>
  <si>
    <t>Paola Andrea Mora Ra</t>
  </si>
  <si>
    <t>Modulo 212.prestar Servicios De Apoyo A La Gestion</t>
  </si>
  <si>
    <t>Consuelo Jimenez Ro</t>
  </si>
  <si>
    <t>ACT 1 Notificar debidamente los mandamientos de pago con proceso en cobro coactivo para evitar la prescripción</t>
  </si>
  <si>
    <t>Adicion Y Prorroga NÂ° 01 Al Contrato De Prestacio</t>
  </si>
  <si>
    <t>Harold Fabian Molin</t>
  </si>
  <si>
    <t>Xiomara Diaz BolaÃ‘</t>
  </si>
  <si>
    <t xml:space="preserve">ACT 2 Fomentar el contacto directo con los contribuyentes y/o contraventores para incrementar los acuerdos de pago. </t>
  </si>
  <si>
    <t>Aura Lizeth Moreno</t>
  </si>
  <si>
    <t>ACT 1 Elaboracion de Informes de seguimiento al proceso de  fiscalización de los impuestos del Municipio de Ibagué.</t>
  </si>
  <si>
    <t>Monica Marcela Giral</t>
  </si>
  <si>
    <t>Modulo 224.prestar Servicios De Apoyo A La Gestion</t>
  </si>
  <si>
    <t>Lina Fernanda Marcia</t>
  </si>
  <si>
    <t xml:space="preserve">Activ 2 Fomentar el contacto directo con los contribuyentes y/o contraventores para incrementar los acuerdos de pago. </t>
  </si>
  <si>
    <t>Francisco Culma Cru</t>
  </si>
  <si>
    <t>Activid 1  Elaboracion de Informes de seguimiento al proceso de  fiscalización de los impuestos del Municipio de Ibagué.</t>
  </si>
  <si>
    <t>Adicion Y Prorroga NÂ° 1 Al Contrato De Prestacion</t>
  </si>
  <si>
    <t>Angie Julieth Castil</t>
  </si>
  <si>
    <t xml:space="preserve">Activi 2 Fomentar el contacto directo con los contribuyentes y/o contraventores para incrementar los acuerdos de pago. </t>
  </si>
  <si>
    <t>Angela Patricia Card</t>
  </si>
  <si>
    <t xml:space="preserve">Act 1 . Notificar debidamente los mandamientos de pago con proceso en cobro coactivo para evitar la prescripción </t>
  </si>
  <si>
    <t>Jorge Antonio Bernal</t>
  </si>
  <si>
    <t>Ac 1 Digitalizar los expedientes en un sistema tecnológico que ofrezca seguridad, consulta, seguimiento y auditoria.</t>
  </si>
  <si>
    <t>Adicion Y Prorrogta 01 Al Contrato De Prestacion D</t>
  </si>
  <si>
    <t>Cristian Bernardo Lo</t>
  </si>
  <si>
    <t>Act. 1  Elaboracion de Informes de seguimiento al proceso de  fiscalización de los impuestos del Municipio de Ibagué.</t>
  </si>
  <si>
    <t>Karina Lopez Flore</t>
  </si>
  <si>
    <t xml:space="preserve">ACT 1  Fortalecer la unidad de impulso procesal para disminuir el riesgo de prescripción </t>
  </si>
  <si>
    <t>Rodrigo Giraldo Mar</t>
  </si>
  <si>
    <t>Dorian Jhoann Bravo</t>
  </si>
  <si>
    <t>Lilian Marcela Ortiz</t>
  </si>
  <si>
    <t>Claudia Lorena Carde</t>
  </si>
  <si>
    <t xml:space="preserve">Acti 2 Fomentar el contacto directo con los contribuyentes y/o contraventores para incrementar los acuerdos de pago. </t>
  </si>
  <si>
    <t>Adicion Y Prorroga NÂ°01 Al Contrato De Prestacion</t>
  </si>
  <si>
    <t>Jairo Jose Caro Olay</t>
  </si>
  <si>
    <t>Juan Sebastian Galin</t>
  </si>
  <si>
    <t>William Fernando Pi</t>
  </si>
  <si>
    <t>AdiciÃ“n Y Prorroga 01 Al Contrato De Prestacion D</t>
  </si>
  <si>
    <t>Johanna Sofia Baquer</t>
  </si>
  <si>
    <t>Diego Armando Rozo</t>
  </si>
  <si>
    <t>Dannia Camila Vargas</t>
  </si>
  <si>
    <t>Yuliana Fernanda Ram</t>
  </si>
  <si>
    <t>Paola Andrea Sanchez</t>
  </si>
  <si>
    <t>JUL- SEP</t>
  </si>
  <si>
    <t>ACUMULADO A SEP</t>
  </si>
  <si>
    <t>EJECUCION PRESUPUESTAL ENERO A SEPTIEMBRE</t>
  </si>
  <si>
    <t>OK</t>
  </si>
  <si>
    <t>EL SR MIGUEL ANGEL ORTIZ RAMIREZ CANCELA CONTRATO DEJANDO UN SALDO DE 11,258,500</t>
  </si>
  <si>
    <t>RP</t>
  </si>
  <si>
    <t>02/10/2023</t>
  </si>
  <si>
    <t>Adicion Y Prorroga N° 01 Al Contrato De Prestacion De Servicios N° 375 Del 1 De Marzo De 2023 Modulo 203.prestar Servicios Profesionales Para Desarrollar Estrategias Y Aumentar La Eficiencia En La Gestion Publica De La Secretaria De Hacienda Municipal.;</t>
  </si>
  <si>
    <t>Adicion Y Prorroga N° 01 Al Contrato De Prestacion De Servicios N° 452 Del 6  De Marzo De 2023 Modulo 198 .prestar Servicios Profesionales Para Desarrollar Estrategias Y Aumentar La Eficiencia En La Gestion Publica De La Secretaria De Hacienda Municipal.;</t>
  </si>
  <si>
    <t>Adicion Y Prorroga N° 01 Al Contrato De Prestacion De Servicios N° 407 Del 2 De Marzo De 2023 Modulo 181.prestar Servicios Profesionales Para Fortalecer La Unidad De Gestion De Recuperacion De Cartera Para Secretaria De Hacienda Municipal.;</t>
  </si>
  <si>
    <t>LAURA VALENTINA RUBIO ORTIZ</t>
  </si>
  <si>
    <t>2800/2023</t>
  </si>
  <si>
    <t>Modulo 223. Prestar Servicios De Apoyo A La Gestion Para Tramitar El Recaudo De Los Impuestos Predial E Industria Y Comercio De La Presente Vigencia Y Anteriores Para La Secretaria De Hacienda Municipal;</t>
  </si>
  <si>
    <t>04/10/2023</t>
  </si>
  <si>
    <t xml:space="preserve">
Adicion Y Prorroga N° 01 Al Contrato De Prestacion De Servicios N° 380 Del 1 De Marzo De 2023 Modulo 169.prestar Servicios Profesionales Para Desarrollar Estrategias Y Aumentar La Eficiencia En La Gestion Publica De La Secretaria De Hacienda Municipal.
;</t>
  </si>
  <si>
    <t>Adicion Y Prorroga N° 01 Al Contrato De Prestacion De Servicios N° 1045 Del 30 De Marzo De 2023  Modulo 170 .prestar Servicios Profesionales Para Desarrollar Estrategias Y Aumentar La Eficiencia En La Gestion Publica De La Secretaria De Hacienda Municipal.  ;</t>
  </si>
  <si>
    <t>06/10/2023</t>
  </si>
  <si>
    <t>Adicion Y Prorroga N° 01 Al Contrato De Prestacion De Servicios N° 1085 Del 30 De Marzo De 2023 Modulo 239.prestar Servicios Profesionales  Para Desarrollar Estrategias Y  Aumentar La Eficiencia En La Gestion Publica De La Secretaria De Hacienda Municipal.;</t>
  </si>
  <si>
    <t>Adicion Y Prorroga N° 01 Al Contrato De Prestacion De Servicios N° 569 Del 09 De Marzo De 2023 Modulo 174.prestar Servicios Profesionales Para Desarrollar Estrategias Y Aumentar La Eficiencia En La Gestion Publica De La Secretaria De Hacienda Municipal;</t>
  </si>
  <si>
    <t>Adicion Y Prorroga N° 01 Al Contrato De Prestacion De Servicios N° 1095 Del 30  De Marzo De 2023 Modulo 246.prestar Servicios Profesionales Para Fortalecer La Unidad De Gestion De Recuperacion De Cartera Para La Secretaria De Hacienda Municipal..;</t>
  </si>
  <si>
    <t>Adicion Y Prorroga N° 01 Al Contrato De Prestacion De Servicios N° 1047 Del 30 De Marzo De 2023 Modulo 168 .prestar Servicios Profesionales Para Desarrollar Estrategias Y Aumentar La Eficiencia En La Gestion Publica De La Secretaria De Hacienda Municipal.;</t>
  </si>
  <si>
    <t>07/10/2023</t>
  </si>
  <si>
    <t>REALTIX S.A.S.</t>
  </si>
  <si>
    <t>2828/2023</t>
  </si>
  <si>
    <t>Objeto: Modulo 333. Contratar Los Servicios De Soporte Y Mantenimiento De La Plataforma Realsit Para El Funcionamiento Y Gestion De La Informacion Tributaria  Impuesto Predial  Para La Secretaria De Hacienda Municipal De Ibague;</t>
  </si>
  <si>
    <t>10/10/2023</t>
  </si>
  <si>
    <t>Adicion Y Prorroga N° 01 Al Contrato De Prestacion De Servicios N° 603 Del 13 De Marzo De 2023  Modulo 195.prestar Servicios Profesionales Para Fortalecer La Unidad De Gestion De Recuperacion De Cartera Para La Secretaria De Hacienda Municipal .;</t>
  </si>
  <si>
    <t>Adicion Y Prorroga N° 01 Al Contrato De Prestacion De Servicios N° 608 Del 13 De Marzo De 2023  Modulo 206.prestar Servicios Profesionales Para Fortalecer La Unidad De Gestion De Recuperacion De Cartera Para La Secretaria De Hacienda Municipal .;</t>
  </si>
  <si>
    <t>Adicion Y Prorroga N° 01 Al Contrato De Prestacion De Servicios N° 605 Del 13 De Marzo De 2023  Modulo 211.prestar Servicios De Apoyo A La Gestion Para Tramitar El Recaudo De Los Impuestos Predial E Industria Y Comercio De La Presente Vigencia Y Anteriores Para La Secretaria De Hacienda Municipal .;</t>
  </si>
  <si>
    <t>Adicion Y Prorroga N° 01 Al Contrato De Prestacion De Servicios N° 1172 Del 10 De Abril De 2023  Modulo 238.prestar Servicios Profesionales Para Desarrollar Estrategias Y Aumentar La Eficiencia En La Gestion Publica De La Secretaria De Hacienda Municipal .;</t>
  </si>
  <si>
    <t>Adicion Y Prorroga N° 01 Al Contrato De Prestacion De Servicios N° 1576 Del 12 De Mayo De 2023  Modulo 259.prestar Servicios Profesionales Para Fortalecer La Unidad De Gestion De Recuperacion De Cartera Para La Secretaria De Hacienda Municipal .;</t>
  </si>
  <si>
    <t>Adicion Y Prorroga N° 01 Al Contrato De Prestacion De Servicios N° 1587 Del12 De Mayo De 2023 Modulo 262.prestar Servicios Profesionales Para Fortalecer La Unidad De Gestion De Recuperacion De Cartera Para La Secretaria De Hacienda Municipal. ;</t>
  </si>
  <si>
    <t>13/10/2023</t>
  </si>
  <si>
    <t>Adicion Y Prorroga N°1 Al Contrato De Prestacion De Servicios N° 607 Del 13 De Marzo De 2023. Modulo 193.prestar Servicios Profesionales Para Fortalecer La Unidad De Gestion De Recuperacion De Cartera Para La Secretaria De Hacienda Municipal.;</t>
  </si>
  <si>
    <t>PAOLA ALEXANDRA CARVAJAL REINA</t>
  </si>
  <si>
    <t>2856/2023</t>
  </si>
  <si>
    <t>Modulo 326. Prestar Servicios Profesionales Para La Secretaria De Hacienda Muunicipal .;</t>
  </si>
  <si>
    <t>18/10/2023</t>
  </si>
  <si>
    <t>Adicion Y Prorroga N° 01 Al Contrato De Prestacion De Servicios N° 136 Del 16 De Febrero De 2023 Modulo 190. Prestar Servicio Profesionales Para Fortalecer La Unidad De Gestion De Recuperacion De Cartera Para La Secretaria De Hacienda Municipal;</t>
  </si>
  <si>
    <t>19/10/2023</t>
  </si>
  <si>
    <t>Adicion  Y Prorroga N° 01 Al Contrato De Prestacion De Servicios N° 743 Del 21 De Marzo De 2023 Modulo 234.prestar Servicios Profesionales  Para Desarrollar Estrategias Y  Aumentar La Eficiencia En La Gestion Publica De La Secretaria De Hacienda Municipal.;</t>
  </si>
  <si>
    <t>Adicion Y Prorroga N° 01 Al Contrato De Prestacion De Servicios N° 1655 Del 18 De Mayo De 2023 Modulo 188. Prestar Servicios Profesionales Para Fortalecer La Unidad De Gestion De Recuperacion De Cartera Para La Secretaria De Hacienda Municipal;</t>
  </si>
  <si>
    <t xml:space="preserve">
Adicion Y Prorroga N° 01 Al Contrato De Prestacion De Servicios N° 761 Del 22 De Marzo De 2023 Modulo 235. Prestar Servicios Profesionales Para Desarrollar Estrategias Y Aumentar La Eficiencia En La Gestion Publica De La Secretaria De Hacienda Municipal.
;</t>
  </si>
  <si>
    <t>Adicion Y Prorroga N° 01 Al Contrato De Prestacion De Servicios N° 759  Del 22 De Marzo De 2023 Modulo 197.prestar Servicios De Apoyo A La Gestion Para Tramitar El Recaudo De Los Impuestos Predial E Industria Y Comercio De La Presente Vigencia Y Anteriores Para  La Secretaria De Hacienda Municipal..;</t>
  </si>
  <si>
    <t>20/10/2023</t>
  </si>
  <si>
    <t>Adicion Y Prorroga N° 01 Al Contrato De Prestacion De Servicios N° 1084 Del 30 De Marzo Del 2023  Modulo 236.prestar Servicios Profesionales Para Desarrollar Estrategias Y Aumentar La Eficiencia En La Gestion Publica De La Secretaria De Hacienda Municipal ;</t>
  </si>
  <si>
    <t>Adicion Y Prorroga N° 01 Al Contrato De Prestacion De Servicios N° 1674 Del 23  De Marzo De 2023  Modulo 184.prestar Servicios Profesionales Para Fortalecer La Unidad De Gestion De Recuperacion De Cartera Para La Secretaria De Hacienda Municipal.;</t>
  </si>
  <si>
    <t xml:space="preserve">
Adicion Y Prorroga N° 01 Al Contrato De Prestacion De Servicios N° 209 Del 21 De Febrero De 2023. Modulo 164.prestar Servicios De Apoyo A La Gestion Para Tramitar El Recaudo De Los Impuestos Predial E Industria Y Comercio De La Presente Vigencia Y Anteriores Para  La Secretaria De Hacienda Municipal.;</t>
  </si>
  <si>
    <t>JORGE ENRIQUE  RODRIGUEZ LOZANO</t>
  </si>
  <si>
    <t>2863/2023</t>
  </si>
  <si>
    <t>Modulo 256.prestar Servicios Profesionales Para La Secretaria De Hacienda Municipal.;</t>
  </si>
  <si>
    <t>23/10/2023</t>
  </si>
  <si>
    <t>CARLOS ARTURO LEON ZAMORA</t>
  </si>
  <si>
    <t>2869/2023</t>
  </si>
  <si>
    <t>Modulo 225.prestar Servicios De Apoyo A La Gestion Para Tramitar El Recaudo De Los Impuestos Predial E Industria Y Comercio De La Presente Vigencia Y Anteriores Para La Secretaria De Hacienda Municipal.;</t>
  </si>
  <si>
    <t>27/10/2023</t>
  </si>
  <si>
    <t>Adicion Y Prorroga 01 Al Contrato De Prestacion De Servicios N° 1736 Del 29 De Mayo De 2023  Modulo 263.prestar Servicios Profesionales Para Fortalecer La Unidad De Gestion De Recuperacion De Cartera De La Secretaria De Hacienda Municipal ;</t>
  </si>
  <si>
    <t>31/10/2023</t>
  </si>
  <si>
    <t>KATHERIN DAIANA RIOS VARON</t>
  </si>
  <si>
    <t>2893/2023</t>
  </si>
  <si>
    <t>Modulo 127.prestar Servicios De Apoyo A La Gestion Para La Secretaria De Hacienda Municipal;</t>
  </si>
  <si>
    <t>02/11/2023</t>
  </si>
  <si>
    <t>Adicion Y Prorroga 01 Al Contrato De Prestacion De Servicios N° 1798 Del 02 De Junio De 2023 Modulo 199.prestar Servicios Profesionales Para Desarrollar Estrategias Y Aumentar La Eficiencia En La Gestion Publica De La Secretaria De Hacienda Municipal;</t>
  </si>
  <si>
    <t>03/11/2023</t>
  </si>
  <si>
    <t>Adicion  Y Prorroga N° 01 Al Contrato De Prestacion De Servicios N°1499  Del 8 De Mayo  De 2023 Modulo 207.prestar Servicios Profesionales Para Fortalecer La Unidad De Gestion De Recuperacion De Cartera Para La Secretaria De Hacienda Municipal. ;</t>
  </si>
  <si>
    <t>Adicion Y Prorroga N° 01 Al Contrato De Prestacion De Servicios N° 1555 Del 11 De Mayo De 2023  Modulo 165.prestar Servicios De Apoyo A La Gestion Para Tramitar El Recaudo De Los Impuestos Predial E Industria Y Comercio De La Presente Vigencia Y Anteriores Para La Secretaria De Hacienda Municipal .;</t>
  </si>
  <si>
    <t>10/11/2023</t>
  </si>
  <si>
    <t>Adicion Y Prorroga N° 01 Al Contrato De Prestacion De Servicios N° 1872 Del 13 De Junio De 2023 Modulo 293.prestar Servicios De Apoyo A La Gestion Para Tramitar El Recaudo De Los Impuestos Predial E Industria Y Comercio De La Presente Vigencia Y Anteriores Para La Secretaria De Hacienda Municipal.;</t>
  </si>
  <si>
    <t>16/11/2023</t>
  </si>
  <si>
    <t>NATALIA   URIBE GONZALEZ</t>
  </si>
  <si>
    <t>2292/2023</t>
  </si>
  <si>
    <t>Adicion Y Prorroga 01 Al Contrato De Prestacion De Servicios N° 2292 Del 17 De Julio De 2023  Modulo 319. Prestar Servicios De Apoyo A La Gestion Para Tramitar El Recaudo De Los Impuestos Predial E Industria Y Comercio De La Presente Vigencia Y Anteriores Para La Secretaria De Hacienda Municipal ;</t>
  </si>
  <si>
    <t>20/11/2023</t>
  </si>
  <si>
    <t>LAURA XIMENA TORRES GONZALEZ</t>
  </si>
  <si>
    <t>2340/2023</t>
  </si>
  <si>
    <t>Adicion Y Prorroga N° 01 Al Contrato De Prestacion De Servicios N° 2340 Del 21 Julio De 2023 Modulo 292.prestar Servicios Profesionales Para Tramitar El Recaudo De Los Impuestos Predial E Industria Y Comercio De La Presente Vigencia Y Anteriores Para La Secretaria De Hacienda Municipal;</t>
  </si>
  <si>
    <t>23/11/2023</t>
  </si>
  <si>
    <t>LUNA CARREÑO  RICHARD  HENRY</t>
  </si>
  <si>
    <t>2339/2023</t>
  </si>
  <si>
    <t>Adicion Y Prorroga N° 01 Al Contrato De Prestacion De Servicios N° 2339 Del 21 De Julio De 2023 Modulo 295.prestar Servicios Profesionales Para  La Secretaria De Hacienda Municipal.;</t>
  </si>
  <si>
    <t>27/11/2023</t>
  </si>
  <si>
    <t>KAREN  ANDREA PEREZ PRECIADO</t>
  </si>
  <si>
    <t>2370/2023</t>
  </si>
  <si>
    <t>Adicion  Y Prorroga N° 01 Al Contrato De Prestacion De Servicios N° 2370 Del 26 De Julio De 2023 Modulo 316.prestar Servicios Profesionales Para Fortalecer La Unidad De Gestion De Recuperacion De Cartera De La Secretaria De Hacienda Municipal.;</t>
  </si>
  <si>
    <t>29/11/2023</t>
  </si>
  <si>
    <t>Adicion Y Prorroga N° 02 Al Contrato De Prestacion De Servicios N° 1576 Del 12 De Mayo De 2023 Modulo 259.prestar Servicios Profesionales Para Fortalecer La Unidad De Gestion De Recuperacion De Cartera Para La Secretaria De Hacienda Municipal. ;</t>
  </si>
  <si>
    <t>30/11/2023</t>
  </si>
  <si>
    <t>Adicion Y Prorroga N° 02 Al Contrato De Prestacion De Servicios N° 645 Del 15 De Marzo De 2023  Modulo 230.prestar Servicios Profesionales Para Fortalecer La Unidad De Gestion De Recuperacion De Cartera Para La Secretaria De Hacienda Municipal .;</t>
  </si>
  <si>
    <t>01/12/2023</t>
  </si>
  <si>
    <t>Adicion Y Prorroga N° 02 Al Contrato De Prestacion De Servicios N° 761 Del 22 De Marzo De 2023 Modulo 235.prestar Servicios Profesionales Para Desarrollar Estrategias Y Aumentar La Eficiencia En La Gestion Publica De La Secretaria De Hacienda Municipal.;</t>
  </si>
  <si>
    <t>Adicion Y Prorroga N° 02 Al Contrato De Prestacion De Servicios N° 1674 Del 23 De Mayo De 2023 Modulo 184.prestar Servicios Profesionales Para Fortalecer La Unidad De Gestion De Recuperacion De Cartera Para La Secretaria De Hacienda Municipal.;</t>
  </si>
  <si>
    <t>Adicion Y Prorroga N° 02 Al Contrato De Prestacion De Servicios N° 209 Del 21 De Febrero De 2023 Modulo 164.prestar Servicios De Apoyo A La Gestion Para Tramitar El Recaudo De Los Impuestos Predial E Industria Y Comercio De La Presente Vigencia Y Anteriores Para La Secretaria De Hacienda Municipal.;</t>
  </si>
  <si>
    <t>Adicion Y Prorroga N° 02 Al Contrato De Prestacion De Servicios N° 1736 Del 29 De Mayo De 2023 Modulo 263.prestar Servicios Profesionales Para Fortalecer La Unidad De Gestion De Recuperacion De Cartera De La Secretaria De Hacienda Municipal.;</t>
  </si>
  <si>
    <t>Adicion Y Prorroga N° 02 Al Contrato De Prestacion De Servicios N° 407 Del 2 De Marzo De 2023 Modulo 181.prestar Servicios Profesionales Para Fortalecer La Unidad De Gestion De Recuperacion De Cartera Para La Secretaria De Hacienda Municipal.;</t>
  </si>
  <si>
    <t>Adicion Y Prorroga N° 02 Al Contrato De Prestacion De Servicios N° 238 Del 22 De Febrero De 2023 Modulo 189.prestar Servicios Profesionales Para Fortalecer La Unidad De Gestion De Recuperacion De Cartera Para La Secretaria De Hacienda Municipal.;</t>
  </si>
  <si>
    <t>Adicion Y Prorroga N° 02 Al Contrato De Prestacion De Servicios N° 452 Del 6 De Marzo De 2023 Modulo 198.prestar Servicios Profesionales Para Desarrollar Estrategias Y Aumentar La Eficiencia En La Gestion Publica De La Secretaria De Hacienda Municipal.;</t>
  </si>
  <si>
    <t>Adicion Y Prorroga N° 02 Al Contrato De Prestacion De Servicios N° 1587 Del 12 De Mayo De 2023 Modulo 262.prestar Servicios Profesionales Para Fortalecer La Unidad De Gestion De Recuperacion De Cartera Para La Secretaria De Hacienda Municipal.;</t>
  </si>
  <si>
    <t>3046/2023</t>
  </si>
  <si>
    <t>Modulo 351.prestar Servicios Profesionales Para Fortalecer La Unidad De Gestion De Recuperacion De Cartera De La Secretaria De Hacienda Municipal.;</t>
  </si>
  <si>
    <t>ANDREA SOFIA RIVERA GONZALEZ</t>
  </si>
  <si>
    <t>3020/2023</t>
  </si>
  <si>
    <t>Modulo 347.prestar Servicios De Apoyo A La Gestion Para Tramitar El Recaudo De Los Impuestos Predial E Industria Y Comercio De La Presente Vigencia Y Anteriores Para La Secretaria De Hacienda Municipal.;</t>
  </si>
  <si>
    <t>SANTIAGO  GALARRAGA ALVAREZ</t>
  </si>
  <si>
    <t>3049/2023</t>
  </si>
  <si>
    <t>Modulo 352.prestar Servicios Profesionales Para Fortalecer La Unidad De Gestion De Recuperacion De Cartera De La Secretaria De Hacienda Municipal;</t>
  </si>
  <si>
    <t>11/12/2023</t>
  </si>
  <si>
    <t>Adicion Y Prorroga N° 02 Al Contrato De Prestacion De Servicios N° 1872 Del 13 De Junio De 2023 Modulo 293.prestar Servicios De Apoyo A La Gestion Para Tramitar El Recaudo De Los Impuestos Predial E Industria Y Comercio De La Presente Vigencia Y Anteriores Para La Secretaria De Hacienda Municipal.;</t>
  </si>
  <si>
    <t>Adicion Y Prorroga N° 01 Al Contrato De Prestacion De Servicios N° 1589 Del 12 De Mayo De 2023 Modulo 226.prestar Servicios De Apoyo A La Gestion Para Tramitar El Recaudo De Los Impuestos Predial E Industria Y Comercio De La Presente Vigencia Y Anteriores Para La Secretaria De Hacienda Municipal.;</t>
  </si>
  <si>
    <t>14/12/2023</t>
  </si>
  <si>
    <t>Adicion Y Prorroga N° 02 Al Contrato De Prestacion De Servicios N° 2292 Del 17 De Julio De 2023 Modulo 319.prestar Servicios De Apoyo A La Gestion Para Tramitar El Recaudo De Los Impuestos Predial E Industria Y Comercio De La Presente Vigencia Y Anteriores Para La Secretaria De Hacienda Municipal.;</t>
  </si>
  <si>
    <t>Adicion Y Prorroga 02 Al Contrato De Prestacion De Servicios N° 760 Del 22 De Marzo De 2023 Modulo 215.prestar Servicios Profesionales Para Fortalecer La Unidad De Gestion De Recuperacion De Cartera Para La Secretaria De Hacienda Municipal;</t>
  </si>
  <si>
    <t>29/12/2023</t>
  </si>
  <si>
    <t xml:space="preserve"> AdiciÓn Y Prorroga 01 Al Contrato De PrestaciÓn De Servicios N°2828 De 6 De Octubre De 2023 De 2023  Modulo 333. Contratar Los Servicios De Soporte Y Mantenimiento De La Plataforma Realsit Para El Funcionamiento Y GestiÓn De La InformaciÓn Tributaria  Impuesto Predial  Para La Secretaria De Hacienda Municipal De !bague . ;</t>
  </si>
  <si>
    <t>FECHA DE PROGRAMACION: 2023</t>
  </si>
  <si>
    <t>PROCESO:PLANEACIÓN ESTRATEGICA Y TERRITORIAL</t>
  </si>
  <si>
    <t>Codigo: FOR-O8-PRO-PET-01</t>
  </si>
  <si>
    <t>Versión: 01</t>
  </si>
  <si>
    <t>FORMATO: PLAN DE ACCIÓN</t>
  </si>
  <si>
    <t>Fecha: 31/08/2017</t>
  </si>
  <si>
    <t>Pagina:1 de 1</t>
  </si>
  <si>
    <r>
      <t xml:space="preserve">SECRETARÍA HACIENDA                                                                     GRUPO: </t>
    </r>
    <r>
      <rPr>
        <sz val="10"/>
        <rFont val="Arial"/>
        <family val="2"/>
      </rPr>
      <t>Despacho de la Secretaría de Hacienda</t>
    </r>
  </si>
  <si>
    <r>
      <t xml:space="preserve">FECHA DE PROGRAMACION: </t>
    </r>
    <r>
      <rPr>
        <sz val="10"/>
        <rFont val="Arial"/>
        <family val="2"/>
      </rPr>
      <t xml:space="preserve"> </t>
    </r>
  </si>
  <si>
    <t>01 DE ENERO 2023</t>
  </si>
  <si>
    <r>
      <t xml:space="preserve">FECHA DE SEGUIMIENTO: </t>
    </r>
    <r>
      <rPr>
        <sz val="10"/>
        <color theme="1"/>
        <rFont val="Calibri"/>
        <family val="2"/>
        <scheme val="minor"/>
      </rPr>
      <t>31 de DICIEMBRE 2023</t>
    </r>
  </si>
  <si>
    <t>DIMENSION:  IBAGUÉ NUESTRO COMPROMISO INSTITUCIONAL</t>
  </si>
  <si>
    <t>PROCESO: GESTION FINANCIERA</t>
  </si>
  <si>
    <t>SECTOR: FORTALECIMIENTO INSTITUCIONAL</t>
  </si>
  <si>
    <t>OBJETIVO</t>
  </si>
  <si>
    <t xml:space="preserve">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  </t>
  </si>
  <si>
    <t>INDICADORES DE RESULTADO:  CAPACIDAD DE AUNTOFINANCIAMIENTO DE FUNCIONAMIENTO/ IMPORTANCIA DE RECURSOS PROPIOS/ MAGNITUD DE LA INVERSION/</t>
  </si>
  <si>
    <t>PROGRAMA: FORTALECIMIENTO DE LA GESTIÓN Y DIRECCIÓN DE LA ADMINISTRACIÓN PÚBLICA TERRITORIAL</t>
  </si>
  <si>
    <t>SUBPROGRAMA: IMPUESTOS MÁS JUSTOS</t>
  </si>
  <si>
    <t xml:space="preserve">NOMBRE  DEL PROYECTO POAI:  </t>
  </si>
  <si>
    <r>
      <t xml:space="preserve">DEPENDENCIA / GRUPO: </t>
    </r>
    <r>
      <rPr>
        <sz val="10"/>
        <rFont val="Arial"/>
        <family val="2"/>
      </rPr>
      <t>Despacho Hacienda</t>
    </r>
  </si>
  <si>
    <t>CODIGO BPPIM:</t>
  </si>
  <si>
    <t>Principales Actividades</t>
  </si>
  <si>
    <r>
      <t>PROG</t>
    </r>
    <r>
      <rPr>
        <b/>
        <sz val="10"/>
        <rFont val="Arial"/>
        <family val="2"/>
      </rPr>
      <t xml:space="preserve">  EJEC</t>
    </r>
  </si>
  <si>
    <t>CANT.(%)</t>
  </si>
  <si>
    <t>COSTO TOTAL ( MILES DE PESOS)</t>
  </si>
  <si>
    <t>FUENTES DE FINANCIACION ( EN MILES DE $)</t>
  </si>
  <si>
    <t>INDICE DE INVERSION</t>
  </si>
  <si>
    <t>Creación de procedimientos de las actividades desarrolladas en la Secretaria de Hacienda</t>
  </si>
  <si>
    <t>Número de procedimientos</t>
  </si>
  <si>
    <t>0</t>
  </si>
  <si>
    <t>Proyección y revisión de informes a los entes de control</t>
  </si>
  <si>
    <t>ejecuciones informes (Controversias a las observaciones emitidas por los entes de control según auditorias)</t>
  </si>
  <si>
    <t>Seguimiento y evaluación de las diferentes actividades de la Secretaria de Hacienda</t>
  </si>
  <si>
    <t>Actas de Reunión</t>
  </si>
  <si>
    <t>Revisión y seguimiento a las ejecuciones presupuestales realizadas por su respectiva dirección</t>
  </si>
  <si>
    <t>ejecuciones informes</t>
  </si>
  <si>
    <t>Seguimiento y entrega de informes Instrumentos de planeación</t>
  </si>
  <si>
    <t>informes trimestrales</t>
  </si>
  <si>
    <t>Seguimiento y entrega del mapa de riesgo a la oficina de Control Interno.</t>
  </si>
  <si>
    <t>TOTAL  PLAN  DE  ACCION</t>
  </si>
  <si>
    <t>SECRETARIO DESPACHO GERENTE</t>
  </si>
  <si>
    <t xml:space="preserve">META DE RESULTADO  No. </t>
  </si>
  <si>
    <t xml:space="preserve">META DE PRODUCTO No. 1: </t>
  </si>
  <si>
    <t xml:space="preserve">  </t>
  </si>
  <si>
    <t>NOMBRE: ANGEL MARIA GOMEZ</t>
  </si>
  <si>
    <t>META DE RESULTADO No.</t>
  </si>
  <si>
    <t>META DE PRODUCTO No. 2:</t>
  </si>
  <si>
    <t>FIRMA</t>
  </si>
  <si>
    <t xml:space="preserve">META DE RESULTADO No. </t>
  </si>
  <si>
    <t>META DE PRODUCTO No. 3:</t>
  </si>
  <si>
    <t xml:space="preserve"> </t>
  </si>
  <si>
    <t>SECRETARÍA HACIENDA                                                                     GRUPO: DIRECCION DE TESORERIA</t>
  </si>
  <si>
    <t>FECHA DE PROGRAMACION:   2 ENERO DE 2023</t>
  </si>
  <si>
    <t>FECHA DE SEGUIMIENTO:31 DE DICIEMBRE DE 2023</t>
  </si>
  <si>
    <t>DIMENSION:    IBAGUÉ NUESTRO COMPROMISO INSTITUCIONAL</t>
  </si>
  <si>
    <t xml:space="preserve"> Mejorar la eficiencia y productividad en la gestión pública y las capacidades fiscales del municipio de Ibagué</t>
  </si>
  <si>
    <t xml:space="preserve">INDICADORES DE RESULTADO:  </t>
  </si>
  <si>
    <t>PROGRAMA FORTALECIMIENTO DE LA GESTIÓN Y DIRECCIÓN DE LA ADMINISTRACIÓN PÚBLICA TERRITORIAL</t>
  </si>
  <si>
    <t xml:space="preserve">SUBPROGRAMA </t>
  </si>
  <si>
    <t>NOMBRE  DEL PROYECTO POAI: MEJORAMIENTO DE LOS SISTEMAS TECNOLOGICOS PARA EL FORTALECIMIENTO DE LA GESTION Y DIRECCION DE LA ADMINISTRACIÓN PÚBLICA TERRITORIAL EN EL MUNICIPIO DE IBAGUÉ</t>
  </si>
  <si>
    <t>DEPENDENCIA / GRUPO: Dirección de Tesoreria</t>
  </si>
  <si>
    <t>fortalecer la unidad de cobro coactivo</t>
  </si>
  <si>
    <t>numero de contratos</t>
  </si>
  <si>
    <t>_</t>
  </si>
  <si>
    <t>Presentacion y pago de ICA</t>
  </si>
  <si>
    <t>Total de Declaraciones a pagar/Numero de Elaboracion y presentacion y pago de declaraciones de ICA</t>
  </si>
  <si>
    <t>Elaboracion de Boletines de Egresos, identificando las fuentes de financiacion.</t>
  </si>
  <si>
    <t>Total de boletines de egresos requeridos al año/Numero de boletines de egresos elaborados</t>
  </si>
  <si>
    <t>Ejecuciones presupuestales de ingresos</t>
  </si>
  <si>
    <t>Numero de ejecuciones presupuestales de ingresos</t>
  </si>
  <si>
    <t>Expedir los paz y salvos de Impuesto predial</t>
  </si>
  <si>
    <t>Numero de Paz y Salvos proyectados/Numero de Paz y Salvos  expedidos</t>
  </si>
  <si>
    <t>Elaborar el PAC de ingresos y gastos  y modificacion en caso de ser requerido</t>
  </si>
  <si>
    <t>Total de documentos PAC requeridos al año/Documentos PAC elaborados y modificados</t>
  </si>
  <si>
    <t>Rendir informes consolidados trimestrales de las actuaciones  procesales de cobro coactivo</t>
  </si>
  <si>
    <t xml:space="preserve"> Total de informes trimestrales a presentar/Numeros de informes consolidades trimestrales presentados</t>
  </si>
  <si>
    <t>Conciliar Cuentas Bancarias mensuales y presentar depurados</t>
  </si>
  <si>
    <t>Total de cuentas bancarias /Total de cuentas aperturadas y conciliadas</t>
  </si>
  <si>
    <t>Presentacion y pago de Retencion en la fuente e Iva</t>
  </si>
  <si>
    <t>Total de Declaraciones a pagar/Numero de Elaboracion y presentacion y pago de declaraciones de Retencion en la fuente</t>
  </si>
  <si>
    <t>Elaboración de informes requeridos por entes de control, Ministerio de Hacienda y Dirección Nacional de Planeación y demas organismos que lo requieran.</t>
  </si>
  <si>
    <t>Total de informes solicitados por los diferentes organismos control y demas entidades que los requieran al año/Numero  de informes presentados a entes de control y otros organismos</t>
  </si>
  <si>
    <t>NOMBRE: JOSE YEZID BARRAGAN CORTES</t>
  </si>
  <si>
    <t>NOMBRE: LUIS GABRIEL RICAURTE OSPINA</t>
  </si>
  <si>
    <t>OBSERVACIONES: 
Expedir paz y salvo impuesto predial se realiza de manera manual por el cambio de plataforma.
PAC de ingresos y gastos.
El boletín de Egresos programado se estableció el ejecutado para 2022.</t>
  </si>
  <si>
    <t>FIRMA:</t>
  </si>
  <si>
    <t>FICHA PLAN DE ACCION  POR  PROCESOS - FPAP -  VIGENCIA 2023</t>
  </si>
  <si>
    <t xml:space="preserve">MUNICIPIO DE IBAGUÉ </t>
  </si>
  <si>
    <t xml:space="preserve">FICHA DE PROGRAMACION Y SEGUIMIENTO </t>
  </si>
  <si>
    <t>SECRETARÍA / ENTIDAD: HACIENDA</t>
  </si>
  <si>
    <t>FECHA DE PROGRAMACION: Enero 1 de 2023</t>
  </si>
  <si>
    <t>FECHA DE  SEGUIMIENTO:  Con corte a 31 de Diciembre de 2023</t>
  </si>
  <si>
    <t>MACROPROCESO: GESTION FINANCIERA</t>
  </si>
  <si>
    <t>PROCESO: GESTION CONTABLE</t>
  </si>
  <si>
    <t>DIMENSION: IBAGUE NUESTRO COMPROMISO INSTITUCIONAL</t>
  </si>
  <si>
    <t>Objetivos: Lograr unos estados financieros íntegros, razonables y fidedignos</t>
  </si>
  <si>
    <t>RELACION DE CONTRATOS Y CONVENIOS</t>
  </si>
  <si>
    <t xml:space="preserve">PROGRAMA: FORTALECIMIENTO DE LA GESTIÓN Y DIRECCION DE LA ADMINISTRACIÓN PÚBLICA TERRITORIAL </t>
  </si>
  <si>
    <t>DEPENDENCIA / GRUPO: CONTABILIDAD</t>
  </si>
  <si>
    <r>
      <t>PROG</t>
    </r>
    <r>
      <rPr>
        <sz val="14"/>
        <rFont val="Arial MT"/>
      </rPr>
      <t xml:space="preserve">  EJEC</t>
    </r>
  </si>
  <si>
    <t>#</t>
  </si>
  <si>
    <t>%</t>
  </si>
  <si>
    <t>Informe a la contaduría general</t>
  </si>
  <si>
    <t>Informe Trimestral</t>
  </si>
  <si>
    <t>Rendición cuenta contraloría municipal</t>
  </si>
  <si>
    <t xml:space="preserve">Informe Anual </t>
  </si>
  <si>
    <t>Informe magnético DIAN</t>
  </si>
  <si>
    <t xml:space="preserve"> 03/06/2023</t>
  </si>
  <si>
    <t>Elaboración estados financieros</t>
  </si>
  <si>
    <t>Informe Mensual</t>
  </si>
  <si>
    <t>Informe de retención fuente</t>
  </si>
  <si>
    <t>Informe de reteica</t>
  </si>
  <si>
    <t>Informe Bimestral</t>
  </si>
  <si>
    <t>Informe deudores morosos</t>
  </si>
  <si>
    <t>Informe Semestral</t>
  </si>
  <si>
    <t>Expedición de certificados ingresos</t>
  </si>
  <si>
    <t>Certificado</t>
  </si>
  <si>
    <t>Celebración Comites de Sostenibilidad</t>
  </si>
  <si>
    <t>Acta trimestral</t>
  </si>
  <si>
    <t>Conciliación otras dependencias/contabilidad</t>
  </si>
  <si>
    <t>Formato Mensual</t>
  </si>
  <si>
    <t>Control Trimestral de Anticipos</t>
  </si>
  <si>
    <t>Formato Trimestral</t>
  </si>
  <si>
    <t>Revisión de cuentas</t>
  </si>
  <si>
    <t>Cuentas</t>
  </si>
  <si>
    <t>SECRETARIO DESPACHO / DIRECTOR</t>
  </si>
  <si>
    <t>META DE RESULTADO No. 1:</t>
  </si>
  <si>
    <t>META DE PRODUCTO No. 1:</t>
  </si>
  <si>
    <t>NOMBRE:  JOSE YEZID BARRAGAN CORTES</t>
  </si>
  <si>
    <t>META DE RESULTADO No. 2:</t>
  </si>
  <si>
    <t>META DE RESULTADO No. 3:</t>
  </si>
  <si>
    <t>NOMBRE: WILLINGTON SÁNCHEZ ALBARRACÍN</t>
  </si>
  <si>
    <t xml:space="preserve">OBSERVACIONES: NOTA ACLARATORIA: </t>
  </si>
  <si>
    <t>elaboró: Janeth Constanza Roa Palma</t>
  </si>
  <si>
    <t>Revisó: Willington Sánchez Albarracín</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</si>
  <si>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</si>
  <si>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</si>
  <si>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</si>
  <si>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</si>
  <si>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</si>
  <si>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</si>
  <si>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t>SECRETARÍA / ENTIDAD:                          HACIENDA                                  / GRUPO:   RENTAS</t>
  </si>
  <si>
    <t>FECHA DE  SEGUIMIENTO:  20/12/2023</t>
  </si>
  <si>
    <t xml:space="preserve">DIMENSION:  GESTION FINANCIERA </t>
  </si>
  <si>
    <t xml:space="preserve">Objetivos: Mejorar los Ingresos para el fortalecimiento financiero del Municipio.    -Generar Cultura Tributaria dentro de los contribuyentes a traves de Actos Tributarios, asesoria personalizada en la vía gubernativa. </t>
  </si>
  <si>
    <t>SECTOR: GESTION DE INGRESOS</t>
  </si>
  <si>
    <t>PROGRAMA:  :</t>
  </si>
  <si>
    <t xml:space="preserve">CODIGO BPPIM:  </t>
  </si>
  <si>
    <t xml:space="preserve">CODIGO PRESUPUESTAL:                                              RUBRO: </t>
  </si>
  <si>
    <r>
      <t>PROG</t>
    </r>
    <r>
      <rPr>
        <b/>
        <sz val="10"/>
        <rFont val="Arial MT"/>
      </rPr>
      <t xml:space="preserve">  EJEC</t>
    </r>
  </si>
  <si>
    <t>FUENTES DE FINANCIACION                            EN MILES DE $)</t>
  </si>
  <si>
    <r>
      <t>Predios facturados por concepto de impuesto predial unificado</t>
    </r>
    <r>
      <rPr>
        <b/>
        <sz val="9"/>
        <rFont val="Arial MT"/>
      </rPr>
      <t xml:space="preserve"> Vigencia 2023</t>
    </r>
  </si>
  <si>
    <t>Total Facturas</t>
  </si>
  <si>
    <t>x</t>
  </si>
  <si>
    <r>
      <t>Constitución y trámite Tributario establecido para los</t>
    </r>
    <r>
      <rPr>
        <b/>
        <sz val="11"/>
        <rFont val="Arial MT"/>
      </rPr>
      <t xml:space="preserve"> TÍTULOS EJECUTIVOS</t>
    </r>
    <r>
      <rPr>
        <sz val="11"/>
        <rFont val="Arial MT"/>
      </rPr>
      <t xml:space="preserve"> a Cobro Coactivo – Cartera. Concepto: Impuesto Predial </t>
    </r>
    <r>
      <rPr>
        <sz val="9"/>
        <rFont val="Arial MT"/>
      </rPr>
      <t xml:space="preserve">vigencias </t>
    </r>
    <r>
      <rPr>
        <b/>
        <sz val="9"/>
        <rFont val="Arial MT"/>
      </rPr>
      <t>2020 – 2021.</t>
    </r>
  </si>
  <si>
    <t xml:space="preserve">Total C.L.D.O </t>
  </si>
  <si>
    <t>Remision de la cartera de Industria y Comercio del año gravable 2022 y Vigencias Anteriores a cobro coactivo</t>
  </si>
  <si>
    <t>Oficio con el total de remision de cartera</t>
  </si>
  <si>
    <t>Cobro Persuasivo - sanción por no presentar información por medio magnético (Agentes Retenedores)</t>
  </si>
  <si>
    <t>correo electronico</t>
  </si>
  <si>
    <r>
      <t xml:space="preserve">Envío Requerimientos Especiales </t>
    </r>
    <r>
      <rPr>
        <b/>
        <sz val="9"/>
        <rFont val="Arial MT"/>
      </rPr>
      <t>VIGENCIA 2020 (INEXACTOS)</t>
    </r>
  </si>
  <si>
    <t>Total Oficios R.E.</t>
  </si>
  <si>
    <t>Expedición oportuna de los actos administrativos objeto del proceso de fiscalización</t>
  </si>
  <si>
    <r>
      <t xml:space="preserve">Envío Emplazamientos para Declarar </t>
    </r>
    <r>
      <rPr>
        <b/>
        <sz val="9"/>
        <rFont val="Arial MT"/>
      </rPr>
      <t>VIGENCIA 2018 (OMISOS)</t>
    </r>
  </si>
  <si>
    <t>Total Oficios</t>
  </si>
  <si>
    <t>tributaria (Emplazamientos-requerimientos ordinarios y especiales-imposición de sanciones).</t>
  </si>
  <si>
    <t>Cobro Persuasivo- invitaciones persuasivas a nuevos contribuyentes</t>
  </si>
  <si>
    <t>correo electronico/ base de datos</t>
  </si>
  <si>
    <r>
      <t xml:space="preserve">Envío liquidaciones oficiales de revisión (LOR) </t>
    </r>
    <r>
      <rPr>
        <b/>
        <sz val="9"/>
        <rFont val="Arial MT"/>
      </rPr>
      <t>VIGENCIA 2019 (INEXACTOS)</t>
    </r>
  </si>
  <si>
    <t>Total  L.O.R</t>
  </si>
  <si>
    <r>
      <t xml:space="preserve">Envío liquidaciones oficiales de aforo (LOA) </t>
    </r>
    <r>
      <rPr>
        <b/>
        <sz val="9"/>
        <rFont val="Arial MT"/>
      </rPr>
      <t>VIGENCIA 2017 (OMISOS)</t>
    </r>
  </si>
  <si>
    <t>Total L.O.A</t>
  </si>
  <si>
    <t>Evaluar y proyectar recursos de reconsideración</t>
  </si>
  <si>
    <t>Total Recursos de reconsideración</t>
  </si>
  <si>
    <t>Evaluar y proyectar Autos de revocatorias directas</t>
  </si>
  <si>
    <t>Total Recursos  de revocatoria directa</t>
  </si>
  <si>
    <t>SECRETARIO DESPACHO / GERENTE</t>
  </si>
  <si>
    <r>
      <rPr>
        <sz val="11"/>
        <rFont val="Arial"/>
        <family val="2"/>
      </rPr>
      <t>NOMBRE:</t>
    </r>
    <r>
      <rPr>
        <b/>
        <sz val="11"/>
        <rFont val="Arial"/>
        <family val="2"/>
      </rPr>
      <t xml:space="preserve">   JOSE YEZID BARRAGAN CORTES</t>
    </r>
  </si>
  <si>
    <r>
      <rPr>
        <sz val="11"/>
        <rFont val="Arial MT"/>
      </rPr>
      <t>DIRECTOR DE RENTAS:</t>
    </r>
    <r>
      <rPr>
        <b/>
        <sz val="11"/>
        <rFont val="Arial MT"/>
      </rPr>
      <t xml:space="preserve">  JHONATAN JAVIER SANCHEZ URRIAGO
</t>
    </r>
  </si>
  <si>
    <r>
      <rPr>
        <b/>
        <sz val="16"/>
        <rFont val="Arial"/>
        <family val="2"/>
      </rPr>
      <t>PROCESO:</t>
    </r>
    <r>
      <rPr>
        <sz val="16"/>
        <rFont val="Arial"/>
        <family val="2"/>
      </rPr>
      <t xml:space="preserve"> PLANEACION ESTRATEGICA Y TERRITORIAL</t>
    </r>
  </si>
  <si>
    <r>
      <rPr>
        <b/>
        <sz val="16"/>
        <rFont val="Arial"/>
        <family val="2"/>
      </rPr>
      <t>FORMATO:</t>
    </r>
    <r>
      <rPr>
        <sz val="16"/>
        <rFont val="Arial"/>
        <family val="2"/>
      </rPr>
      <t xml:space="preserve"> PLAN DE ACCION</t>
    </r>
  </si>
  <si>
    <t>SECRETARÍA / ENTIDAD:      HACIENDA                                                     / DIRECCION: PRESUPUESTO</t>
  </si>
  <si>
    <t>FECHA DE PROGRAMACION: 31/01/2023</t>
  </si>
  <si>
    <t xml:space="preserve">DIMENSION:  </t>
  </si>
  <si>
    <t>Ibagué nuestro compromiso institucional</t>
  </si>
  <si>
    <t>Objetivos: Segumiento, evaluacion y control  a la ejecución dentro de las competencias legales del Presupuesto de Rentas y Gastos del Municipio.</t>
  </si>
  <si>
    <t xml:space="preserve">SECTOR: </t>
  </si>
  <si>
    <t>Fortalecimiento Institucional</t>
  </si>
  <si>
    <t>Fortalecimiento de la Gestión y Dirección de la Administración Pública</t>
  </si>
  <si>
    <t>NOMBRE  DEL PROYECTO POAI: N/A</t>
  </si>
  <si>
    <t>CODIGO PRESUPUESTAL:                                                       RUBRO:</t>
  </si>
  <si>
    <t>COSTO TOTAL           ( MILES DE PESOS)</t>
  </si>
  <si>
    <t>FUENTES DE FINANCIACION                                        ( EN MILES DE $)</t>
  </si>
  <si>
    <t>Cierre presupuestal.</t>
  </si>
  <si>
    <t>Número de Informes presentados</t>
  </si>
  <si>
    <t>Parametrización Presupuesto de Rentas y Gastos del 2023.</t>
  </si>
  <si>
    <t>Documento electronico</t>
  </si>
  <si>
    <t>Elaboración de informes presupuestales a los órganos  de control y entidades oficiales.</t>
  </si>
  <si>
    <t>Informes</t>
  </si>
  <si>
    <t>Presentación de Informes de ejecución Presupuestal mensual.</t>
  </si>
  <si>
    <t>Ejecuciones</t>
  </si>
  <si>
    <t>Trámite de las afectaciones presupuestales de las diferentes dependencias de la Administración Central (CDP - RP).</t>
  </si>
  <si>
    <t>Certificados</t>
  </si>
  <si>
    <t>Elaboración del anteproyecto y presentación del proyecto de acuerdo de Presupuesto de Rentas y Gastos para la próxima vigencia.</t>
  </si>
  <si>
    <t>Proyecto Acuerdo</t>
  </si>
  <si>
    <t>Elaborar el Decreto de Liquidación del Presupuesto General del Municipio.</t>
  </si>
  <si>
    <t>Decreto</t>
  </si>
  <si>
    <t>Recepción de documentos para la revisión y elaboración de planilla y órdenes de pago de prestación de servicios, recepción y revisión de órdenes de pago para otras tipologías contractuales.</t>
  </si>
  <si>
    <t>Total de docuemntos y ódenes de pago recepcionadas y revisadas</t>
  </si>
  <si>
    <t>NOMBRE: LUIS ALEJANDRO LOZANO GUZMAN</t>
  </si>
  <si>
    <t>Transcribió: Yulieth Coy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</si>
</sst>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_ &quot;$&quot;\ * #,##0.00_ ;_ &quot;$&quot;\ * \-#,##0.00_ ;_ &quot;$&quot;\ * &quot;-&quot;??_ ;_ @_ "/>
    <numFmt numFmtId="167" formatCode="_-&quot;$&quot;* #,##0.00_-;\-&quot;$&quot;* #,##0.00_-;_-&quot;$&quot;* &quot;-&quot;??_-;_-@_-"/>
    <numFmt numFmtId="168" formatCode="_ * #,##0.00_ ;_ * \-#,##0.00_ ;_ * &quot;-&quot;??_ ;_ @_ "/>
    <numFmt numFmtId="169" formatCode="_-* #,##0_-;\-* #,##0_-;_-* &quot;-&quot;??_-;_-@_-"/>
    <numFmt numFmtId="170" formatCode="_(&quot;$&quot;\ * #,##0_);_(&quot;$&quot;\ * \(#,##0\);_(&quot;$&quot;\ * &quot;-&quot;??_);_(@_)"/>
    <numFmt numFmtId="171" formatCode="#,##0.0_);\(#,##0.0\)"/>
    <numFmt numFmtId="172" formatCode="0.0%"/>
    <numFmt numFmtId="173" formatCode="&quot;$&quot;\ #,##0"/>
    <numFmt numFmtId="174" formatCode="\$#,##0_-"/>
    <numFmt numFmtId="175" formatCode="_-&quot;$&quot;\ * #,##0_-;\-&quot;$&quot;\ * #,##0_-;_-&quot;$&quot;\ * &quot;-&quot;??_-;_-@_-"/>
    <numFmt numFmtId="176" formatCode="&quot;$&quot;\ #,##0.00"/>
    <numFmt numFmtId="177" formatCode="_ &quot;$&quot;\ * #,##0_ ;_ &quot;$&quot;\ * \-#,##0_ ;_ &quot;$&quot;\ * &quot;-&quot;??_ ;_ @_ "/>
    <numFmt numFmtId="178" formatCode="_-* #,##0.00\ _€_-;\-* #,##0.00\ _€_-;_-* &quot;-&quot;??\ _€_-;_-@_-"/>
    <numFmt numFmtId="179" formatCode="#,##0.000_);\(#,##0.000\)"/>
    <numFmt numFmtId="180" formatCode="dd/mm/yyyy;@"/>
    <numFmt numFmtId="181" formatCode="d/mm/yyyy;@"/>
  </numFmts>
  <fonts count="57">
    <font>
      <sz val="11"/>
      <color theme="1"/>
      <name val="Calibri"/>
      <family val="2"/>
      <scheme val="minor"/>
    </font>
    <font>
      <sz val="11"/>
      <color theme="1"/>
      <name val="Calibri"/>
      <family val="2"/>
      <scheme val="minor"/>
    </font>
    <font>
      <sz val="10"/>
      <name val="Arial"/>
      <family val="2"/>
    </font>
    <font>
      <sz val="16"/>
      <name val="Arial"/>
      <family val="2"/>
    </font>
    <font>
      <sz val="20"/>
      <name val="Arial"/>
      <family val="2"/>
    </font>
    <font>
      <b/>
      <sz val="20"/>
      <name val="Arial"/>
      <family val="2"/>
    </font>
    <font>
      <b/>
      <sz val="16"/>
      <name val="Arial"/>
      <family val="2"/>
    </font>
    <font>
      <b/>
      <sz val="16"/>
      <name val="Arial MT"/>
    </font>
    <font>
      <b/>
      <sz val="12"/>
      <name val="Arial"/>
      <family val="2"/>
    </font>
    <font>
      <sz val="12"/>
      <name val="Arial"/>
      <family val="2"/>
    </font>
    <font>
      <sz val="16"/>
      <name val="Arial MT"/>
    </font>
    <font>
      <b/>
      <u/>
      <sz val="12"/>
      <name val="Arial"/>
      <family val="2"/>
    </font>
    <font>
      <sz val="12"/>
      <name val="Arial MT"/>
    </font>
    <font>
      <b/>
      <sz val="12"/>
      <name val="Arial Narrow"/>
      <family val="2"/>
    </font>
    <font>
      <sz val="11"/>
      <name val="Calibri"/>
      <family val="2"/>
      <scheme val="minor"/>
    </font>
    <font>
      <sz val="11"/>
      <color rgb="FF000000"/>
      <name val="Calibri"/>
      <family val="2"/>
    </font>
    <font>
      <b/>
      <sz val="11"/>
      <color theme="1"/>
      <name val="Calibri"/>
      <family val="2"/>
      <scheme val="minor"/>
    </font>
    <font>
      <sz val="11"/>
      <name val="Calibri"/>
      <family val="2"/>
    </font>
    <font>
      <b/>
      <sz val="11"/>
      <color rgb="FF000000"/>
      <name val="Calibri"/>
      <family val="2"/>
    </font>
    <font>
      <b/>
      <sz val="12"/>
      <color rgb="FF000000"/>
      <name val="Calibri"/>
      <family val="2"/>
    </font>
    <font>
      <sz val="10"/>
      <color rgb="FF000000"/>
      <name val="Calibri"/>
      <family val="2"/>
    </font>
    <font>
      <b/>
      <sz val="12"/>
      <color rgb="FFFF0000"/>
      <name val="Calibri"/>
      <family val="2"/>
    </font>
    <font>
      <sz val="10"/>
      <color theme="1"/>
      <name val="Calibri"/>
      <family val="2"/>
      <scheme val="minor"/>
    </font>
    <font>
      <sz val="11"/>
      <color rgb="FF000000"/>
      <name val="Arial"/>
      <family val="2"/>
    </font>
    <font>
      <sz val="6"/>
      <color theme="1"/>
      <name val="Calibri"/>
      <family val="2"/>
      <scheme val="minor"/>
    </font>
    <font>
      <sz val="12"/>
      <color theme="1"/>
      <name val="Arial"/>
      <family val="2"/>
    </font>
    <font>
      <b/>
      <sz val="9"/>
      <color indexed="81"/>
      <name val="Tahoma"/>
      <family val="2"/>
    </font>
    <font>
      <sz val="9"/>
      <color indexed="81"/>
      <name val="Tahoma"/>
      <family val="2"/>
    </font>
    <font>
      <sz val="12"/>
      <name val="Arial Narrow"/>
      <family val="2"/>
    </font>
    <font>
      <b/>
      <sz val="10"/>
      <name val="Arial"/>
      <family val="2"/>
    </font>
    <font>
      <b/>
      <sz val="10"/>
      <color theme="1"/>
      <name val="Calibri"/>
      <family val="2"/>
      <scheme val="minor"/>
    </font>
    <font>
      <b/>
      <u/>
      <sz val="10"/>
      <name val="Arial"/>
      <family val="2"/>
    </font>
    <font>
      <b/>
      <sz val="10"/>
      <name val="Arial MT"/>
    </font>
    <font>
      <b/>
      <sz val="12"/>
      <name val="Arial MT"/>
    </font>
    <font>
      <b/>
      <sz val="10"/>
      <color theme="1"/>
      <name val="Arial"/>
      <family val="2"/>
    </font>
    <font>
      <sz val="18"/>
      <color theme="1"/>
      <name val="Calibri"/>
      <family val="2"/>
      <scheme val="minor"/>
    </font>
    <font>
      <b/>
      <sz val="18"/>
      <name val="Arial MT"/>
    </font>
    <font>
      <sz val="14"/>
      <name val="Arial MT"/>
    </font>
    <font>
      <b/>
      <sz val="14"/>
      <name val="Arial MT"/>
    </font>
    <font>
      <u/>
      <sz val="16"/>
      <name val="Arial"/>
      <family val="2"/>
    </font>
    <font>
      <u/>
      <sz val="14"/>
      <name val="Arial MT"/>
    </font>
    <font>
      <sz val="10"/>
      <name val="Arial MT"/>
    </font>
    <font>
      <sz val="8"/>
      <name val="Arial MT"/>
    </font>
    <font>
      <sz val="14"/>
      <name val="Arial"/>
      <family val="2"/>
    </font>
    <font>
      <sz val="18"/>
      <name val="Arial MT"/>
    </font>
    <font>
      <b/>
      <sz val="14"/>
      <name val="Arial"/>
      <family val="2"/>
    </font>
    <font>
      <sz val="12"/>
      <color theme="1"/>
      <name val="Calibri"/>
      <family val="2"/>
      <scheme val="minor"/>
    </font>
    <font>
      <b/>
      <u/>
      <sz val="10"/>
      <name val="Arial MT"/>
    </font>
    <font>
      <sz val="11"/>
      <name val="Arial MT"/>
    </font>
    <font>
      <b/>
      <sz val="9"/>
      <name val="Arial MT"/>
    </font>
    <font>
      <b/>
      <sz val="11"/>
      <name val="Arial"/>
      <family val="2"/>
    </font>
    <font>
      <sz val="11"/>
      <color theme="1"/>
      <name val="Arial"/>
      <family val="2"/>
    </font>
    <font>
      <sz val="11"/>
      <name val="Arial"/>
      <family val="2"/>
    </font>
    <font>
      <b/>
      <sz val="11"/>
      <color theme="1"/>
      <name val="Arial"/>
      <family val="2"/>
    </font>
    <font>
      <b/>
      <sz val="11"/>
      <name val="Arial MT"/>
    </font>
    <font>
      <sz val="9"/>
      <name val="Arial MT"/>
    </font>
    <font>
      <sz val="11"/>
      <color indexed="8"/>
      <name val="Calibri"/>
      <family val="2"/>
    </font>
  </fonts>
  <fills count="13">
    <fill>
      <patternFill patternType="none"/>
    </fill>
    <fill>
      <patternFill patternType="gray125"/>
    </fill>
    <fill>
      <patternFill patternType="solid">
        <fgColor rgb="FF92D050"/>
        <bgColor indexed="64"/>
      </patternFill>
    </fill>
    <fill>
      <gradientFill degree="90">
        <stop position="0">
          <color rgb="FFA0A0A0"/>
        </stop>
        <stop position="1">
          <color rgb="FFFFFFFF"/>
        </stop>
      </gradientFill>
    </fill>
    <fill>
      <patternFill patternType="solid">
        <fgColor rgb="FFFFC0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rgb="FF01B312"/>
        <bgColor indexed="64"/>
      </patternFill>
    </fill>
    <fill>
      <patternFill patternType="solid">
        <fgColor theme="0"/>
        <bgColor indexed="64"/>
      </patternFill>
    </fill>
    <fill>
      <patternFill patternType="solid">
        <fgColor indexed="9"/>
        <bgColor indexed="64"/>
      </patternFill>
    </fill>
  </fills>
  <borders count="7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23">
    <xf numFmtId="0" fontId="0" fillId="0" borderId="0"/>
    <xf numFmtId="41"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xf numFmtId="0" fontId="15" fillId="0" borderId="0"/>
    <xf numFmtId="44" fontId="15" fillId="0" borderId="0" applyFont="0" applyFill="0" applyBorder="0" applyAlignment="0" applyProtection="0"/>
    <xf numFmtId="178" fontId="1" fillId="0" borderId="0" applyFont="0" applyFill="0" applyBorder="0" applyAlignment="0" applyProtection="0"/>
    <xf numFmtId="0" fontId="1"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0" fontId="12" fillId="0" borderId="0"/>
    <xf numFmtId="44" fontId="1" fillId="0" borderId="0" applyFont="0" applyFill="0" applyBorder="0" applyAlignment="0" applyProtection="0"/>
    <xf numFmtId="165" fontId="56" fillId="0" borderId="0" applyFont="0" applyFill="0" applyBorder="0" applyAlignment="0" applyProtection="0"/>
    <xf numFmtId="9" fontId="1" fillId="0" borderId="0" applyFont="0" applyFill="0" applyBorder="0" applyAlignment="0" applyProtection="0"/>
  </cellStyleXfs>
  <cellXfs count="1035">
    <xf numFmtId="0" fontId="0" fillId="0" borderId="0" xfId="0"/>
    <xf numFmtId="0" fontId="7" fillId="0" borderId="0" xfId="5" applyFont="1" applyFill="1" applyAlignment="1"/>
    <xf numFmtId="0" fontId="3" fillId="0" borderId="0" xfId="5" applyFont="1" applyFill="1"/>
    <xf numFmtId="0" fontId="8" fillId="0" borderId="15" xfId="5" applyFont="1" applyFill="1" applyBorder="1"/>
    <xf numFmtId="0" fontId="8" fillId="0" borderId="16" xfId="5" applyFont="1" applyFill="1" applyBorder="1" applyAlignment="1">
      <alignment vertical="center"/>
    </xf>
    <xf numFmtId="2" fontId="7" fillId="0" borderId="0" xfId="5" applyNumberFormat="1" applyFont="1" applyFill="1" applyBorder="1" applyAlignment="1" applyProtection="1">
      <alignment vertical="center"/>
    </xf>
    <xf numFmtId="0" fontId="3" fillId="0" borderId="0" xfId="5" applyFont="1" applyFill="1" applyBorder="1"/>
    <xf numFmtId="0" fontId="8" fillId="0" borderId="17" xfId="5" applyFont="1" applyFill="1" applyBorder="1" applyAlignment="1">
      <alignment horizontal="left" vertical="center"/>
    </xf>
    <xf numFmtId="0" fontId="8" fillId="0" borderId="18" xfId="5" applyFont="1" applyFill="1" applyBorder="1" applyAlignment="1">
      <alignment vertical="center" wrapText="1"/>
    </xf>
    <xf numFmtId="1" fontId="9" fillId="0" borderId="15" xfId="6" applyNumberFormat="1" applyFont="1" applyFill="1" applyBorder="1" applyAlignment="1">
      <alignment horizontal="center" vertical="center"/>
    </xf>
    <xf numFmtId="3" fontId="9" fillId="0" borderId="1" xfId="5" applyNumberFormat="1" applyFont="1" applyFill="1" applyBorder="1" applyAlignment="1">
      <alignment vertical="center"/>
    </xf>
    <xf numFmtId="0" fontId="8" fillId="0" borderId="18" xfId="5" applyFont="1" applyFill="1" applyBorder="1" applyAlignment="1">
      <alignment vertical="top" wrapText="1"/>
    </xf>
    <xf numFmtId="3" fontId="9" fillId="0" borderId="15" xfId="5" applyNumberFormat="1" applyFont="1" applyFill="1" applyBorder="1" applyAlignment="1">
      <alignment vertical="center"/>
    </xf>
    <xf numFmtId="2" fontId="10" fillId="0" borderId="0" xfId="5" applyNumberFormat="1" applyFont="1" applyFill="1" applyBorder="1" applyAlignment="1" applyProtection="1">
      <alignment vertical="center" wrapText="1"/>
    </xf>
    <xf numFmtId="166" fontId="10" fillId="0" borderId="0" xfId="7" applyFont="1" applyFill="1" applyBorder="1" applyAlignment="1" applyProtection="1">
      <alignment vertical="center"/>
    </xf>
    <xf numFmtId="2" fontId="3" fillId="0" borderId="0" xfId="5" applyNumberFormat="1" applyFont="1" applyFill="1" applyBorder="1"/>
    <xf numFmtId="166" fontId="3" fillId="0" borderId="0" xfId="7" applyFont="1" applyFill="1" applyBorder="1"/>
    <xf numFmtId="167" fontId="3" fillId="0" borderId="0" xfId="5" applyNumberFormat="1" applyFont="1" applyFill="1" applyBorder="1"/>
    <xf numFmtId="1" fontId="9" fillId="0" borderId="14" xfId="6" applyNumberFormat="1" applyFont="1" applyFill="1" applyBorder="1" applyAlignment="1">
      <alignment horizontal="center" vertical="center"/>
    </xf>
    <xf numFmtId="3" fontId="9" fillId="0" borderId="14" xfId="5" applyNumberFormat="1" applyFont="1" applyFill="1" applyBorder="1" applyAlignment="1">
      <alignment vertical="center"/>
    </xf>
    <xf numFmtId="2" fontId="10" fillId="0" borderId="0" xfId="5" applyNumberFormat="1" applyFont="1" applyFill="1" applyBorder="1" applyAlignment="1" applyProtection="1">
      <alignment vertical="center"/>
    </xf>
    <xf numFmtId="0" fontId="10" fillId="0" borderId="0" xfId="5" applyFont="1" applyFill="1" applyBorder="1" applyAlignment="1">
      <alignment wrapText="1"/>
    </xf>
    <xf numFmtId="0" fontId="12" fillId="0" borderId="0" xfId="5" applyFont="1" applyFill="1"/>
    <xf numFmtId="0" fontId="12" fillId="0" borderId="0" xfId="5" applyFont="1" applyFill="1" applyBorder="1" applyAlignment="1">
      <alignment horizontal="left" wrapText="1"/>
    </xf>
    <xf numFmtId="0" fontId="12" fillId="0" borderId="0" xfId="5" applyFont="1" applyFill="1" applyBorder="1"/>
    <xf numFmtId="166" fontId="12" fillId="0" borderId="0" xfId="7" applyFont="1" applyFill="1" applyBorder="1" applyAlignment="1" applyProtection="1">
      <alignment vertical="center"/>
    </xf>
    <xf numFmtId="2" fontId="12" fillId="0" borderId="0" xfId="5" applyNumberFormat="1" applyFont="1" applyFill="1" applyBorder="1"/>
    <xf numFmtId="166" fontId="9" fillId="0" borderId="0" xfId="7" applyFont="1" applyFill="1" applyBorder="1"/>
    <xf numFmtId="167" fontId="9" fillId="0" borderId="0" xfId="5" applyNumberFormat="1" applyFont="1" applyFill="1" applyBorder="1"/>
    <xf numFmtId="0" fontId="9" fillId="0" borderId="0" xfId="5" applyFont="1" applyFill="1"/>
    <xf numFmtId="0" fontId="12" fillId="0" borderId="0" xfId="5" applyFont="1" applyFill="1" applyBorder="1" applyAlignment="1">
      <alignment wrapText="1"/>
    </xf>
    <xf numFmtId="166" fontId="12" fillId="0" borderId="0" xfId="7" applyFont="1" applyFill="1" applyBorder="1"/>
    <xf numFmtId="10" fontId="8" fillId="0" borderId="25" xfId="6" applyNumberFormat="1" applyFont="1" applyFill="1" applyBorder="1" applyAlignment="1">
      <alignment horizontal="center" vertical="center" wrapText="1"/>
    </xf>
    <xf numFmtId="0" fontId="12" fillId="0" borderId="0" xfId="5" applyFont="1" applyFill="1" applyAlignment="1">
      <alignment wrapText="1"/>
    </xf>
    <xf numFmtId="0" fontId="9" fillId="0" borderId="0" xfId="5" applyFont="1" applyFill="1" applyBorder="1" applyAlignment="1">
      <alignment wrapText="1"/>
    </xf>
    <xf numFmtId="166" fontId="9" fillId="0" borderId="0" xfId="7" applyFont="1" applyFill="1" applyBorder="1" applyAlignment="1">
      <alignment wrapText="1"/>
    </xf>
    <xf numFmtId="2" fontId="12" fillId="0" borderId="0" xfId="5" applyNumberFormat="1" applyFont="1" applyFill="1" applyBorder="1" applyAlignment="1">
      <alignment wrapText="1"/>
    </xf>
    <xf numFmtId="167" fontId="9" fillId="0" borderId="0" xfId="5" applyNumberFormat="1" applyFont="1" applyFill="1" applyBorder="1" applyAlignment="1">
      <alignment wrapText="1"/>
    </xf>
    <xf numFmtId="0" fontId="9" fillId="0" borderId="0" xfId="5" applyFont="1" applyFill="1" applyAlignment="1">
      <alignment wrapText="1"/>
    </xf>
    <xf numFmtId="1" fontId="9" fillId="0" borderId="15" xfId="5" applyNumberFormat="1" applyFont="1" applyFill="1" applyBorder="1" applyAlignment="1">
      <alignment horizontal="center" vertical="center" wrapText="1"/>
    </xf>
    <xf numFmtId="169" fontId="8" fillId="0" borderId="15" xfId="8" applyNumberFormat="1" applyFont="1" applyFill="1" applyBorder="1" applyAlignment="1" applyProtection="1">
      <alignment vertical="center"/>
    </xf>
    <xf numFmtId="2" fontId="9" fillId="0" borderId="15" xfId="5" applyNumberFormat="1" applyFont="1" applyFill="1" applyBorder="1" applyAlignment="1" applyProtection="1">
      <alignment vertical="center"/>
    </xf>
    <xf numFmtId="0" fontId="9" fillId="0" borderId="0" xfId="5" applyFont="1" applyFill="1" applyBorder="1"/>
    <xf numFmtId="3" fontId="9" fillId="0" borderId="15" xfId="5" applyNumberFormat="1" applyFont="1" applyFill="1" applyBorder="1" applyAlignment="1">
      <alignment horizontal="center" vertical="center" wrapText="1"/>
    </xf>
    <xf numFmtId="169" fontId="9" fillId="0" borderId="15" xfId="8" applyNumberFormat="1" applyFont="1" applyFill="1" applyBorder="1" applyAlignment="1" applyProtection="1">
      <alignment vertical="center"/>
    </xf>
    <xf numFmtId="1" fontId="9" fillId="0" borderId="15" xfId="4" applyNumberFormat="1" applyFont="1" applyFill="1" applyBorder="1" applyAlignment="1">
      <alignment horizontal="center" vertical="center" wrapText="1"/>
    </xf>
    <xf numFmtId="42" fontId="8" fillId="0" borderId="15" xfId="3" applyFont="1" applyFill="1" applyBorder="1" applyAlignment="1" applyProtection="1">
      <alignment vertical="center"/>
    </xf>
    <xf numFmtId="42" fontId="9" fillId="0" borderId="15" xfId="3" applyFont="1" applyFill="1" applyBorder="1" applyAlignment="1" applyProtection="1">
      <alignment vertical="center"/>
    </xf>
    <xf numFmtId="42" fontId="9" fillId="0" borderId="0" xfId="5" applyNumberFormat="1" applyFont="1" applyFill="1"/>
    <xf numFmtId="9" fontId="9" fillId="0" borderId="15" xfId="4" applyFont="1" applyFill="1" applyBorder="1" applyAlignment="1">
      <alignment horizontal="center" vertical="center" wrapText="1"/>
    </xf>
    <xf numFmtId="39" fontId="12" fillId="0" borderId="0" xfId="5" applyNumberFormat="1" applyFont="1" applyFill="1" applyBorder="1" applyProtection="1"/>
    <xf numFmtId="4" fontId="9" fillId="0" borderId="15" xfId="5" applyNumberFormat="1" applyFont="1" applyFill="1" applyBorder="1" applyAlignment="1">
      <alignment horizontal="center" vertical="center" wrapText="1"/>
    </xf>
    <xf numFmtId="42" fontId="9" fillId="0" borderId="15" xfId="5" applyNumberFormat="1" applyFont="1" applyFill="1" applyBorder="1" applyAlignment="1">
      <alignment horizontal="left" vertical="center"/>
    </xf>
    <xf numFmtId="171" fontId="8" fillId="0" borderId="18" xfId="5" applyNumberFormat="1" applyFont="1" applyFill="1" applyBorder="1" applyAlignment="1" applyProtection="1">
      <alignment vertical="center"/>
    </xf>
    <xf numFmtId="171" fontId="8" fillId="0" borderId="15" xfId="5" applyNumberFormat="1" applyFont="1" applyFill="1" applyBorder="1" applyAlignment="1" applyProtection="1">
      <alignment horizontal="center" vertical="top"/>
    </xf>
    <xf numFmtId="172" fontId="8" fillId="0" borderId="15" xfId="5" applyNumberFormat="1" applyFont="1" applyFill="1" applyBorder="1" applyAlignment="1" applyProtection="1">
      <alignment horizontal="center" vertical="top"/>
    </xf>
    <xf numFmtId="0" fontId="8" fillId="0" borderId="1" xfId="5" applyFont="1" applyFill="1" applyBorder="1" applyAlignment="1">
      <alignment horizontal="left" vertical="top" wrapText="1"/>
    </xf>
    <xf numFmtId="172" fontId="13" fillId="0" borderId="28" xfId="5" applyNumberFormat="1" applyFont="1" applyFill="1" applyBorder="1" applyAlignment="1">
      <alignment horizontal="center" vertical="top"/>
    </xf>
    <xf numFmtId="1" fontId="8" fillId="0" borderId="15" xfId="5" applyNumberFormat="1" applyFont="1" applyFill="1" applyBorder="1" applyAlignment="1" applyProtection="1">
      <alignment horizontal="center" vertical="center"/>
    </xf>
    <xf numFmtId="41" fontId="9" fillId="0" borderId="0" xfId="1" applyFont="1" applyFill="1"/>
    <xf numFmtId="1" fontId="8" fillId="0" borderId="15" xfId="4" applyNumberFormat="1" applyFont="1" applyFill="1" applyBorder="1" applyAlignment="1" applyProtection="1">
      <alignment horizontal="center" vertical="center"/>
    </xf>
    <xf numFmtId="0" fontId="8" fillId="0" borderId="0" xfId="5" applyFont="1" applyFill="1" applyBorder="1" applyAlignment="1">
      <alignment vertical="top"/>
    </xf>
    <xf numFmtId="9" fontId="9" fillId="0" borderId="15" xfId="4" applyFont="1" applyFill="1" applyBorder="1" applyAlignment="1" applyProtection="1">
      <alignment horizontal="center" vertical="center"/>
    </xf>
    <xf numFmtId="9" fontId="8" fillId="0" borderId="15" xfId="4" applyFont="1" applyFill="1" applyBorder="1" applyAlignment="1" applyProtection="1">
      <alignment horizontal="center" vertical="center"/>
    </xf>
    <xf numFmtId="0" fontId="8" fillId="0" borderId="30" xfId="5" applyFont="1" applyFill="1" applyBorder="1" applyAlignment="1">
      <alignment horizontal="left" vertical="top" wrapText="1"/>
    </xf>
    <xf numFmtId="0" fontId="8" fillId="0" borderId="34" xfId="5" applyFont="1" applyFill="1" applyBorder="1" applyAlignment="1">
      <alignment horizontal="center" vertical="center"/>
    </xf>
    <xf numFmtId="172" fontId="8" fillId="0" borderId="29" xfId="5" applyNumberFormat="1" applyFont="1" applyFill="1" applyBorder="1" applyAlignment="1" applyProtection="1">
      <alignment horizontal="center" vertical="top"/>
    </xf>
    <xf numFmtId="0" fontId="14" fillId="0" borderId="0" xfId="0" applyFont="1" applyFill="1"/>
    <xf numFmtId="0" fontId="9" fillId="0" borderId="0" xfId="5" applyFont="1" applyFill="1" applyAlignment="1">
      <alignment horizontal="center"/>
    </xf>
    <xf numFmtId="0" fontId="9" fillId="0" borderId="0" xfId="5" applyFont="1" applyFill="1" applyBorder="1" applyAlignment="1">
      <alignment horizontal="center"/>
    </xf>
    <xf numFmtId="10" fontId="12" fillId="0" borderId="0" xfId="6" applyNumberFormat="1" applyFont="1" applyFill="1" applyBorder="1"/>
    <xf numFmtId="169" fontId="9" fillId="0" borderId="0" xfId="5" applyNumberFormat="1" applyFont="1" applyFill="1"/>
    <xf numFmtId="10" fontId="12" fillId="0" borderId="0" xfId="6" applyNumberFormat="1" applyFont="1" applyFill="1"/>
    <xf numFmtId="173" fontId="12" fillId="0" borderId="0" xfId="6" applyNumberFormat="1" applyFont="1" applyFill="1"/>
    <xf numFmtId="170" fontId="12" fillId="0" borderId="0" xfId="6" applyNumberFormat="1" applyFont="1" applyFill="1"/>
    <xf numFmtId="0" fontId="8" fillId="0" borderId="15" xfId="5" applyFont="1" applyFill="1" applyBorder="1" applyAlignment="1">
      <alignment horizontal="left" vertical="top" wrapText="1"/>
    </xf>
    <xf numFmtId="0" fontId="9" fillId="0" borderId="15" xfId="5" applyFont="1" applyFill="1" applyBorder="1" applyAlignment="1">
      <alignment vertical="top" wrapText="1"/>
    </xf>
    <xf numFmtId="39" fontId="9" fillId="0" borderId="15" xfId="5" applyNumberFormat="1" applyFont="1" applyFill="1" applyBorder="1" applyAlignment="1" applyProtection="1">
      <alignment horizontal="center" vertical="center"/>
    </xf>
    <xf numFmtId="0" fontId="8" fillId="0" borderId="15" xfId="5" applyFont="1" applyFill="1" applyBorder="1" applyAlignment="1">
      <alignment horizontal="center" vertical="center"/>
    </xf>
    <xf numFmtId="0" fontId="8" fillId="0" borderId="15" xfId="5" applyFont="1" applyFill="1" applyBorder="1" applyAlignment="1">
      <alignment horizontal="center" vertical="center" wrapText="1"/>
    </xf>
    <xf numFmtId="2" fontId="12" fillId="0" borderId="0" xfId="5" applyNumberFormat="1" applyFont="1" applyFill="1" applyBorder="1" applyAlignment="1" applyProtection="1">
      <alignment horizontal="left" vertical="top" wrapText="1"/>
    </xf>
    <xf numFmtId="2" fontId="10" fillId="0" borderId="0" xfId="5" applyNumberFormat="1" applyFont="1" applyFill="1" applyBorder="1" applyAlignment="1" applyProtection="1">
      <alignment horizontal="left" vertical="center" wrapText="1"/>
    </xf>
    <xf numFmtId="0" fontId="8" fillId="0" borderId="7" xfId="5" applyFont="1" applyFill="1" applyBorder="1" applyAlignment="1">
      <alignment horizontal="center" vertical="center" wrapText="1"/>
    </xf>
    <xf numFmtId="0" fontId="8" fillId="0" borderId="15" xfId="5" applyFont="1" applyFill="1" applyBorder="1" applyAlignment="1">
      <alignment horizontal="center"/>
    </xf>
    <xf numFmtId="2" fontId="7" fillId="0" borderId="0" xfId="5" applyNumberFormat="1" applyFont="1" applyFill="1" applyBorder="1" applyAlignment="1" applyProtection="1">
      <alignment horizontal="center" vertical="center" wrapText="1"/>
    </xf>
    <xf numFmtId="2" fontId="8" fillId="0" borderId="15" xfId="5" applyNumberFormat="1" applyFont="1" applyFill="1" applyBorder="1" applyAlignment="1" applyProtection="1">
      <alignment horizontal="center" vertical="center"/>
    </xf>
    <xf numFmtId="2" fontId="7" fillId="0" borderId="0" xfId="5" applyNumberFormat="1" applyFont="1" applyFill="1" applyBorder="1" applyAlignment="1" applyProtection="1">
      <alignment horizontal="center" vertical="center"/>
    </xf>
    <xf numFmtId="0" fontId="3" fillId="0" borderId="0" xfId="5" applyFont="1" applyFill="1" applyBorder="1" applyAlignment="1">
      <alignment horizontal="center"/>
    </xf>
    <xf numFmtId="170" fontId="9" fillId="0" borderId="0" xfId="5" applyNumberFormat="1" applyFont="1" applyFill="1"/>
    <xf numFmtId="173" fontId="17" fillId="0" borderId="15" xfId="0" applyNumberFormat="1" applyFont="1" applyFill="1" applyBorder="1"/>
    <xf numFmtId="170" fontId="8" fillId="0" borderId="15" xfId="2" applyNumberFormat="1" applyFont="1" applyFill="1" applyBorder="1" applyAlignment="1">
      <alignment horizontal="right" vertical="center" wrapText="1"/>
    </xf>
    <xf numFmtId="9" fontId="8" fillId="0" borderId="15" xfId="4" applyNumberFormat="1" applyFont="1" applyFill="1" applyBorder="1" applyAlignment="1" applyProtection="1">
      <alignment horizontal="center" vertical="center"/>
    </xf>
    <xf numFmtId="0" fontId="15" fillId="0" borderId="0" xfId="9"/>
    <xf numFmtId="0" fontId="18" fillId="0" borderId="0" xfId="9" applyFont="1" applyAlignment="1">
      <alignment horizontal="center"/>
    </xf>
    <xf numFmtId="174" fontId="15" fillId="0" borderId="0" xfId="9" applyNumberFormat="1"/>
    <xf numFmtId="174" fontId="18" fillId="0" borderId="0" xfId="9" applyNumberFormat="1" applyFont="1" applyAlignment="1">
      <alignment horizontal="center"/>
    </xf>
    <xf numFmtId="0" fontId="15" fillId="4" borderId="0" xfId="9" applyFill="1" applyAlignment="1">
      <alignment horizontal="center"/>
    </xf>
    <xf numFmtId="0" fontId="20" fillId="4" borderId="0" xfId="9" applyFont="1" applyFill="1" applyAlignment="1">
      <alignment horizontal="left"/>
    </xf>
    <xf numFmtId="0" fontId="15" fillId="4" borderId="0" xfId="9" applyFill="1"/>
    <xf numFmtId="174" fontId="15" fillId="4" borderId="0" xfId="9" applyNumberFormat="1" applyFill="1" applyAlignment="1">
      <alignment horizontal="right"/>
    </xf>
    <xf numFmtId="174" fontId="15" fillId="4" borderId="0" xfId="9" applyNumberFormat="1" applyFill="1"/>
    <xf numFmtId="0" fontId="15" fillId="2" borderId="0" xfId="9" applyNumberFormat="1" applyFill="1" applyAlignment="1">
      <alignment horizontal="center"/>
    </xf>
    <xf numFmtId="0" fontId="15" fillId="5" borderId="0" xfId="9" applyFill="1" applyAlignment="1">
      <alignment horizontal="center"/>
    </xf>
    <xf numFmtId="0" fontId="20" fillId="5" borderId="0" xfId="9" applyFont="1" applyFill="1" applyAlignment="1">
      <alignment horizontal="left"/>
    </xf>
    <xf numFmtId="0" fontId="15" fillId="5" borderId="0" xfId="9" applyFill="1"/>
    <xf numFmtId="174" fontId="15" fillId="5" borderId="0" xfId="9" applyNumberFormat="1" applyFill="1" applyAlignment="1">
      <alignment horizontal="right"/>
    </xf>
    <xf numFmtId="174" fontId="15" fillId="5" borderId="0" xfId="9" applyNumberFormat="1" applyFill="1"/>
    <xf numFmtId="0" fontId="15" fillId="6" borderId="0" xfId="9" applyFill="1" applyAlignment="1">
      <alignment horizontal="center"/>
    </xf>
    <xf numFmtId="0" fontId="20" fillId="6" borderId="0" xfId="9" applyFont="1" applyFill="1" applyAlignment="1">
      <alignment horizontal="left"/>
    </xf>
    <xf numFmtId="0" fontId="15" fillId="6" borderId="0" xfId="9" applyFill="1"/>
    <xf numFmtId="174" fontId="15" fillId="6" borderId="0" xfId="9" applyNumberFormat="1" applyFill="1" applyAlignment="1">
      <alignment horizontal="right"/>
    </xf>
    <xf numFmtId="174" fontId="15" fillId="6" borderId="0" xfId="9" applyNumberFormat="1" applyFill="1"/>
    <xf numFmtId="0" fontId="15" fillId="7" borderId="0" xfId="9" applyFill="1" applyAlignment="1">
      <alignment horizontal="center"/>
    </xf>
    <xf numFmtId="0" fontId="20" fillId="7" borderId="0" xfId="9" applyFont="1" applyFill="1" applyAlignment="1">
      <alignment horizontal="left"/>
    </xf>
    <xf numFmtId="0" fontId="15" fillId="7" borderId="0" xfId="9" applyFill="1"/>
    <xf numFmtId="174" fontId="15" fillId="7" borderId="0" xfId="9" applyNumberFormat="1" applyFill="1" applyAlignment="1">
      <alignment horizontal="right"/>
    </xf>
    <xf numFmtId="174" fontId="15" fillId="7" borderId="0" xfId="9" applyNumberFormat="1" applyFill="1"/>
    <xf numFmtId="0" fontId="15" fillId="8" borderId="0" xfId="9" applyFill="1" applyAlignment="1">
      <alignment horizontal="center"/>
    </xf>
    <xf numFmtId="0" fontId="20" fillId="8" borderId="0" xfId="9" applyFont="1" applyFill="1" applyAlignment="1">
      <alignment horizontal="left"/>
    </xf>
    <xf numFmtId="0" fontId="15" fillId="8" borderId="0" xfId="9" applyFill="1"/>
    <xf numFmtId="174" fontId="15" fillId="8" borderId="0" xfId="9" applyNumberFormat="1" applyFill="1" applyAlignment="1">
      <alignment horizontal="right"/>
    </xf>
    <xf numFmtId="174" fontId="15" fillId="8" borderId="0" xfId="9" applyNumberFormat="1" applyFill="1"/>
    <xf numFmtId="0" fontId="15" fillId="9" borderId="0" xfId="9" applyFill="1" applyAlignment="1">
      <alignment horizontal="center"/>
    </xf>
    <xf numFmtId="0" fontId="20" fillId="9" borderId="0" xfId="9" applyFont="1" applyFill="1" applyAlignment="1">
      <alignment horizontal="left"/>
    </xf>
    <xf numFmtId="0" fontId="15" fillId="9" borderId="0" xfId="9" applyFill="1"/>
    <xf numFmtId="174" fontId="15" fillId="9" borderId="0" xfId="9" applyNumberFormat="1" applyFill="1" applyAlignment="1">
      <alignment horizontal="right"/>
    </xf>
    <xf numFmtId="174" fontId="15" fillId="9" borderId="0" xfId="9" applyNumberFormat="1" applyFill="1"/>
    <xf numFmtId="0" fontId="15" fillId="9" borderId="0" xfId="9" applyFont="1" applyFill="1"/>
    <xf numFmtId="0" fontId="18" fillId="0" borderId="0" xfId="9" applyFont="1" applyAlignment="1">
      <alignment horizontal="right"/>
    </xf>
    <xf numFmtId="174" fontId="18" fillId="0" borderId="0" xfId="9" applyNumberFormat="1" applyFont="1" applyAlignment="1">
      <alignment horizontal="right"/>
    </xf>
    <xf numFmtId="174" fontId="21" fillId="4" borderId="0" xfId="9" applyNumberFormat="1" applyFont="1" applyFill="1" applyAlignment="1">
      <alignment horizontal="right"/>
    </xf>
    <xf numFmtId="0" fontId="18" fillId="0" borderId="0" xfId="9" applyNumberFormat="1" applyFont="1" applyAlignment="1">
      <alignment horizontal="center"/>
    </xf>
    <xf numFmtId="175" fontId="0" fillId="0" borderId="0" xfId="10" applyNumberFormat="1" applyFont="1"/>
    <xf numFmtId="174" fontId="19" fillId="4" borderId="0" xfId="9" applyNumberFormat="1" applyFont="1" applyFill="1"/>
    <xf numFmtId="174" fontId="19" fillId="0" borderId="35" xfId="9" applyNumberFormat="1" applyFont="1" applyBorder="1" applyAlignment="1">
      <alignment horizontal="left"/>
    </xf>
    <xf numFmtId="174" fontId="15" fillId="10" borderId="0" xfId="9" applyNumberFormat="1" applyFill="1"/>
    <xf numFmtId="0" fontId="15" fillId="0" borderId="0" xfId="9" applyFill="1"/>
    <xf numFmtId="0" fontId="15" fillId="0" borderId="0" xfId="9" applyFill="1" applyAlignment="1">
      <alignment horizontal="center"/>
    </xf>
    <xf numFmtId="0" fontId="16" fillId="0" borderId="15" xfId="9" applyFont="1" applyFill="1" applyBorder="1"/>
    <xf numFmtId="0" fontId="16" fillId="0" borderId="15" xfId="9" applyFont="1" applyFill="1" applyBorder="1" applyAlignment="1">
      <alignment horizontal="center"/>
    </xf>
    <xf numFmtId="0" fontId="18" fillId="0" borderId="15" xfId="9" applyFont="1" applyFill="1" applyBorder="1" applyAlignment="1">
      <alignment horizontal="center"/>
    </xf>
    <xf numFmtId="0" fontId="22" fillId="0" borderId="15" xfId="9" applyFont="1" applyFill="1" applyBorder="1" applyAlignment="1">
      <alignment horizontal="center" wrapText="1"/>
    </xf>
    <xf numFmtId="14" fontId="22" fillId="0" borderId="15" xfId="9" applyNumberFormat="1" applyFont="1" applyFill="1" applyBorder="1" applyAlignment="1">
      <alignment horizontal="center" wrapText="1"/>
    </xf>
    <xf numFmtId="0" fontId="22" fillId="0" borderId="15" xfId="9" applyFont="1" applyFill="1" applyBorder="1" applyAlignment="1">
      <alignment horizontal="left" wrapText="1"/>
    </xf>
    <xf numFmtId="0" fontId="23" fillId="2" borderId="15" xfId="9" applyFont="1" applyFill="1" applyBorder="1" applyAlignment="1">
      <alignment horizontal="center" wrapText="1"/>
    </xf>
    <xf numFmtId="0" fontId="23" fillId="0" borderId="15" xfId="9" applyFont="1" applyFill="1" applyBorder="1" applyAlignment="1">
      <alignment wrapText="1"/>
    </xf>
    <xf numFmtId="3" fontId="22" fillId="0" borderId="15" xfId="9" applyNumberFormat="1" applyFont="1" applyFill="1" applyBorder="1" applyAlignment="1">
      <alignment horizontal="right" wrapText="1"/>
    </xf>
    <xf numFmtId="0" fontId="22" fillId="0" borderId="15" xfId="9" applyFont="1" applyFill="1" applyBorder="1" applyAlignment="1">
      <alignment horizontal="right" wrapText="1"/>
    </xf>
    <xf numFmtId="0" fontId="15" fillId="2" borderId="15" xfId="9" applyFont="1" applyFill="1" applyBorder="1" applyAlignment="1">
      <alignment horizontal="center" wrapText="1"/>
    </xf>
    <xf numFmtId="0" fontId="24" fillId="2" borderId="15" xfId="9" applyFont="1" applyFill="1" applyBorder="1" applyAlignment="1">
      <alignment horizontal="center" wrapText="1"/>
    </xf>
    <xf numFmtId="0" fontId="24" fillId="0" borderId="15" xfId="9" applyFont="1" applyFill="1" applyBorder="1" applyAlignment="1">
      <alignment horizontal="left" wrapText="1"/>
    </xf>
    <xf numFmtId="0" fontId="22" fillId="2" borderId="15" xfId="9" applyFont="1" applyFill="1" applyBorder="1" applyAlignment="1">
      <alignment horizontal="center" wrapText="1"/>
    </xf>
    <xf numFmtId="0" fontId="23" fillId="0" borderId="15" xfId="9" applyFont="1" applyFill="1" applyBorder="1" applyAlignment="1">
      <alignment vertical="top" wrapText="1"/>
    </xf>
    <xf numFmtId="0" fontId="15" fillId="0" borderId="15" xfId="9" applyFont="1" applyFill="1" applyBorder="1" applyAlignment="1">
      <alignment horizontal="left" wrapText="1"/>
    </xf>
    <xf numFmtId="3" fontId="15" fillId="0" borderId="0" xfId="9" applyNumberFormat="1" applyFill="1"/>
    <xf numFmtId="174" fontId="15" fillId="0" borderId="15" xfId="9" applyNumberFormat="1" applyBorder="1"/>
    <xf numFmtId="174" fontId="15" fillId="0" borderId="5" xfId="9" applyNumberFormat="1" applyBorder="1"/>
    <xf numFmtId="174" fontId="15" fillId="0" borderId="7" xfId="9" applyNumberFormat="1" applyBorder="1"/>
    <xf numFmtId="0" fontId="15" fillId="0" borderId="0" xfId="9" applyFill="1" applyAlignment="1">
      <alignment horizontal="center" vertical="center"/>
    </xf>
    <xf numFmtId="174" fontId="15" fillId="0" borderId="0" xfId="9" applyNumberFormat="1" applyFill="1" applyAlignment="1">
      <alignment horizontal="center"/>
    </xf>
    <xf numFmtId="174" fontId="18" fillId="0" borderId="15" xfId="9" applyNumberFormat="1" applyFont="1" applyFill="1" applyBorder="1" applyAlignment="1">
      <alignment horizontal="center" wrapText="1"/>
    </xf>
    <xf numFmtId="174" fontId="18" fillId="0" borderId="15" xfId="9" applyNumberFormat="1" applyFont="1" applyFill="1" applyBorder="1" applyAlignment="1">
      <alignment vertical="center"/>
    </xf>
    <xf numFmtId="0" fontId="18" fillId="0" borderId="0" xfId="9" applyFont="1" applyFill="1" applyAlignment="1">
      <alignment vertical="center"/>
    </xf>
    <xf numFmtId="0" fontId="25" fillId="0" borderId="36" xfId="9" applyFont="1" applyFill="1" applyBorder="1" applyAlignment="1">
      <alignment horizontal="center"/>
    </xf>
    <xf numFmtId="0" fontId="25" fillId="0" borderId="36" xfId="9" applyFont="1" applyFill="1" applyBorder="1" applyAlignment="1">
      <alignment horizontal="center" vertical="center"/>
    </xf>
    <xf numFmtId="0" fontId="25" fillId="0" borderId="36" xfId="9" applyFont="1" applyFill="1" applyBorder="1"/>
    <xf numFmtId="174" fontId="25" fillId="0" borderId="36" xfId="9" applyNumberFormat="1" applyFont="1" applyFill="1" applyBorder="1" applyAlignment="1">
      <alignment horizontal="center"/>
    </xf>
    <xf numFmtId="174" fontId="25" fillId="0" borderId="37" xfId="9" applyNumberFormat="1" applyFont="1" applyFill="1" applyBorder="1" applyAlignment="1">
      <alignment horizontal="center"/>
    </xf>
    <xf numFmtId="174" fontId="25" fillId="0" borderId="38" xfId="9" applyNumberFormat="1" applyFont="1" applyFill="1" applyBorder="1"/>
    <xf numFmtId="174" fontId="15" fillId="0" borderId="0" xfId="9" applyNumberFormat="1" applyFill="1"/>
    <xf numFmtId="0" fontId="15" fillId="0" borderId="0" xfId="9" applyFont="1" applyFill="1"/>
    <xf numFmtId="174" fontId="15" fillId="0" borderId="0" xfId="9" applyNumberFormat="1" applyFont="1" applyFill="1" applyAlignment="1">
      <alignment horizontal="right"/>
    </xf>
    <xf numFmtId="0" fontId="20" fillId="0" borderId="0" xfId="9" applyFont="1" applyFill="1" applyAlignment="1">
      <alignment horizontal="left"/>
    </xf>
    <xf numFmtId="174" fontId="15" fillId="0" borderId="0" xfId="9" applyNumberFormat="1" applyFill="1" applyAlignment="1">
      <alignment horizontal="right"/>
    </xf>
    <xf numFmtId="0" fontId="15" fillId="0" borderId="0" xfId="9" applyFont="1" applyFill="1" applyAlignment="1">
      <alignment horizontal="center"/>
    </xf>
    <xf numFmtId="174" fontId="18" fillId="0" borderId="0" xfId="9" applyNumberFormat="1" applyFont="1" applyFill="1"/>
    <xf numFmtId="176" fontId="15" fillId="0" borderId="0" xfId="9" applyNumberFormat="1" applyFill="1"/>
    <xf numFmtId="172" fontId="13" fillId="0" borderId="29" xfId="5" applyNumberFormat="1" applyFont="1" applyFill="1" applyBorder="1" applyAlignment="1">
      <alignment horizontal="center" vertical="top"/>
    </xf>
    <xf numFmtId="0" fontId="3" fillId="0" borderId="0" xfId="5" applyFont="1"/>
    <xf numFmtId="166" fontId="3" fillId="0" borderId="0" xfId="7" applyFont="1" applyBorder="1"/>
    <xf numFmtId="166" fontId="9" fillId="0" borderId="0" xfId="7" applyFont="1" applyBorder="1"/>
    <xf numFmtId="0" fontId="9" fillId="0" borderId="0" xfId="5" applyFont="1"/>
    <xf numFmtId="0" fontId="8" fillId="0" borderId="15" xfId="5" applyFont="1" applyBorder="1" applyAlignment="1">
      <alignment horizontal="center" vertical="center" wrapText="1"/>
    </xf>
    <xf numFmtId="0" fontId="29" fillId="0" borderId="51" xfId="0" applyFont="1" applyFill="1" applyBorder="1" applyAlignment="1">
      <alignment vertical="center"/>
    </xf>
    <xf numFmtId="0" fontId="29" fillId="0" borderId="32" xfId="0" applyFont="1" applyFill="1" applyBorder="1" applyAlignment="1">
      <alignment vertical="top"/>
    </xf>
    <xf numFmtId="0" fontId="16" fillId="0" borderId="36" xfId="0" applyFont="1" applyBorder="1"/>
    <xf numFmtId="0" fontId="0" fillId="0" borderId="36" xfId="0" applyBorder="1"/>
    <xf numFmtId="0" fontId="32" fillId="0" borderId="36" xfId="0" applyFont="1" applyBorder="1" applyAlignment="1">
      <alignment horizontal="center" vertical="center"/>
    </xf>
    <xf numFmtId="10" fontId="32" fillId="0" borderId="36" xfId="4" applyNumberFormat="1" applyFont="1" applyBorder="1" applyAlignment="1">
      <alignment horizontal="center" vertical="center"/>
    </xf>
    <xf numFmtId="14" fontId="29" fillId="0" borderId="36" xfId="0" applyNumberFormat="1" applyFont="1" applyFill="1" applyBorder="1" applyAlignment="1">
      <alignment horizontal="center" vertical="center"/>
    </xf>
    <xf numFmtId="14" fontId="29" fillId="0" borderId="36" xfId="0" applyNumberFormat="1" applyFont="1" applyFill="1" applyBorder="1" applyAlignment="1">
      <alignment horizontal="center" vertical="center" wrapText="1"/>
    </xf>
    <xf numFmtId="0" fontId="2" fillId="0" borderId="36" xfId="0" applyFont="1" applyFill="1" applyBorder="1" applyAlignment="1">
      <alignment horizontal="center" vertical="center"/>
    </xf>
    <xf numFmtId="1" fontId="29" fillId="0" borderId="36" xfId="0" applyNumberFormat="1" applyFont="1" applyFill="1" applyBorder="1" applyAlignment="1">
      <alignment horizontal="center" vertical="center" wrapText="1"/>
    </xf>
    <xf numFmtId="49" fontId="2" fillId="0" borderId="36" xfId="11" applyNumberFormat="1" applyFont="1" applyFill="1" applyBorder="1" applyAlignment="1" applyProtection="1">
      <alignment horizontal="right" vertical="top"/>
    </xf>
    <xf numFmtId="2" fontId="2" fillId="0" borderId="36" xfId="0" applyNumberFormat="1" applyFont="1" applyFill="1" applyBorder="1" applyAlignment="1" applyProtection="1">
      <alignment vertical="top"/>
    </xf>
    <xf numFmtId="2" fontId="29" fillId="0" borderId="36" xfId="0" applyNumberFormat="1" applyFont="1" applyFill="1" applyBorder="1" applyAlignment="1" applyProtection="1">
      <alignment vertical="top"/>
    </xf>
    <xf numFmtId="9" fontId="29" fillId="0" borderId="36" xfId="0" applyNumberFormat="1" applyFont="1" applyFill="1" applyBorder="1" applyAlignment="1">
      <alignment horizontal="center" vertical="center" wrapText="1"/>
    </xf>
    <xf numFmtId="9" fontId="29" fillId="0" borderId="36" xfId="4" applyFont="1" applyFill="1" applyBorder="1" applyAlignment="1">
      <alignment horizontal="center" vertical="center" wrapText="1"/>
    </xf>
    <xf numFmtId="1" fontId="29" fillId="0" borderId="36" xfId="4" applyNumberFormat="1" applyFont="1" applyFill="1" applyBorder="1" applyAlignment="1">
      <alignment horizontal="center" vertical="center" wrapText="1"/>
    </xf>
    <xf numFmtId="49" fontId="2" fillId="0" borderId="36" xfId="0" applyNumberFormat="1" applyFont="1" applyFill="1" applyBorder="1" applyAlignment="1">
      <alignment horizontal="right" vertical="top" wrapText="1"/>
    </xf>
    <xf numFmtId="0" fontId="2" fillId="0" borderId="36" xfId="0" applyFont="1" applyFill="1" applyBorder="1" applyAlignment="1">
      <alignment horizontal="center" vertical="top"/>
    </xf>
    <xf numFmtId="0" fontId="22" fillId="0" borderId="36" xfId="0" applyFont="1" applyBorder="1" applyAlignment="1">
      <alignment horizontal="center"/>
    </xf>
    <xf numFmtId="171" fontId="33" fillId="0" borderId="36" xfId="12" applyNumberFormat="1" applyFont="1" applyBorder="1" applyAlignment="1" applyProtection="1">
      <alignment vertical="center"/>
    </xf>
    <xf numFmtId="171" fontId="33" fillId="0" borderId="36" xfId="12" applyNumberFormat="1" applyFont="1" applyBorder="1" applyAlignment="1" applyProtection="1">
      <alignment vertical="top"/>
    </xf>
    <xf numFmtId="0" fontId="8" fillId="0" borderId="36" xfId="12" applyFont="1" applyBorder="1" applyAlignment="1">
      <alignment horizontal="left" vertical="center"/>
    </xf>
    <xf numFmtId="39" fontId="33" fillId="0" borderId="36" xfId="12" applyNumberFormat="1" applyFont="1" applyBorder="1" applyAlignment="1" applyProtection="1">
      <alignment vertical="top"/>
    </xf>
    <xf numFmtId="179" fontId="33" fillId="0" borderId="36" xfId="12" applyNumberFormat="1" applyFont="1" applyBorder="1" applyAlignment="1" applyProtection="1">
      <alignment vertical="top"/>
    </xf>
    <xf numFmtId="0" fontId="29" fillId="0" borderId="36" xfId="0" applyFont="1" applyFill="1" applyBorder="1" applyAlignment="1">
      <alignment horizontal="center" vertical="center" wrapText="1"/>
    </xf>
    <xf numFmtId="3" fontId="2" fillId="0" borderId="36" xfId="0" applyNumberFormat="1" applyFont="1" applyFill="1" applyBorder="1" applyAlignment="1" applyProtection="1">
      <alignment vertical="top"/>
    </xf>
    <xf numFmtId="0" fontId="34" fillId="0" borderId="36" xfId="0" applyFont="1" applyFill="1" applyBorder="1" applyAlignment="1">
      <alignment horizontal="center"/>
    </xf>
    <xf numFmtId="3" fontId="29" fillId="0" borderId="36" xfId="0" applyNumberFormat="1" applyFont="1" applyFill="1" applyBorder="1" applyAlignment="1">
      <alignment horizontal="center" vertical="center" wrapText="1"/>
    </xf>
    <xf numFmtId="0" fontId="2" fillId="11" borderId="36" xfId="0" applyFont="1" applyFill="1" applyBorder="1" applyAlignment="1">
      <alignment horizontal="center" vertical="center"/>
    </xf>
    <xf numFmtId="0" fontId="2" fillId="0" borderId="36" xfId="0" applyFont="1" applyFill="1" applyBorder="1" applyAlignment="1">
      <alignment vertical="top" wrapText="1"/>
    </xf>
    <xf numFmtId="14" fontId="2" fillId="0" borderId="36" xfId="0" applyNumberFormat="1" applyFont="1" applyFill="1" applyBorder="1" applyAlignment="1" applyProtection="1">
      <alignment horizontal="center" vertical="center"/>
    </xf>
    <xf numFmtId="0" fontId="0" fillId="0" borderId="0" xfId="0" applyFill="1"/>
    <xf numFmtId="3" fontId="34" fillId="0" borderId="36" xfId="0" applyNumberFormat="1" applyFont="1" applyFill="1" applyBorder="1" applyAlignment="1">
      <alignment horizontal="center" vertical="center" wrapText="1"/>
    </xf>
    <xf numFmtId="0" fontId="35" fillId="0" borderId="0" xfId="0" applyFont="1" applyAlignment="1">
      <alignment vertical="center"/>
    </xf>
    <xf numFmtId="0" fontId="7" fillId="0" borderId="0" xfId="9" applyFont="1"/>
    <xf numFmtId="0" fontId="7" fillId="0" borderId="32" xfId="9" applyFont="1" applyBorder="1" applyAlignment="1"/>
    <xf numFmtId="0" fontId="37" fillId="0" borderId="61" xfId="9" applyFont="1" applyBorder="1" applyAlignment="1">
      <alignment horizontal="justify" vertical="top"/>
    </xf>
    <xf numFmtId="2" fontId="33" fillId="0" borderId="62" xfId="9" applyNumberFormat="1" applyFont="1" applyBorder="1" applyAlignment="1" applyProtection="1">
      <alignment horizontal="center" vertical="center"/>
    </xf>
    <xf numFmtId="2" fontId="33" fillId="0" borderId="61" xfId="9" applyNumberFormat="1" applyFont="1" applyBorder="1" applyAlignment="1" applyProtection="1">
      <alignment horizontal="center" vertical="center"/>
    </xf>
    <xf numFmtId="2" fontId="33" fillId="0" borderId="63" xfId="9" applyNumberFormat="1" applyFont="1" applyBorder="1" applyAlignment="1" applyProtection="1">
      <alignment horizontal="center" vertical="center"/>
    </xf>
    <xf numFmtId="0" fontId="38" fillId="0" borderId="0" xfId="9" applyFont="1"/>
    <xf numFmtId="9" fontId="38" fillId="0" borderId="0" xfId="6" applyFont="1"/>
    <xf numFmtId="0" fontId="33" fillId="0" borderId="0" xfId="9" applyFont="1"/>
    <xf numFmtId="10" fontId="12" fillId="0" borderId="0" xfId="13" applyNumberFormat="1" applyFont="1"/>
    <xf numFmtId="0" fontId="41" fillId="0" borderId="0" xfId="9" applyFont="1"/>
    <xf numFmtId="0" fontId="42" fillId="0" borderId="0" xfId="9" applyFont="1"/>
    <xf numFmtId="0" fontId="37" fillId="0" borderId="27" xfId="9" applyFont="1" applyBorder="1" applyAlignment="1">
      <alignment horizontal="center" vertical="center" wrapText="1"/>
    </xf>
    <xf numFmtId="9" fontId="37" fillId="0" borderId="44" xfId="6" applyFont="1" applyBorder="1" applyAlignment="1">
      <alignment horizontal="center" vertical="center" wrapText="1"/>
    </xf>
    <xf numFmtId="0" fontId="37" fillId="0" borderId="27" xfId="9" applyFont="1" applyBorder="1" applyAlignment="1">
      <alignment horizontal="center" vertical="center"/>
    </xf>
    <xf numFmtId="0" fontId="37" fillId="0" borderId="1" xfId="9" applyFont="1" applyBorder="1" applyAlignment="1">
      <alignment horizontal="center" vertical="center"/>
    </xf>
    <xf numFmtId="10" fontId="37" fillId="0" borderId="44" xfId="13" applyNumberFormat="1" applyFont="1" applyBorder="1" applyAlignment="1">
      <alignment horizontal="center" vertical="center"/>
    </xf>
    <xf numFmtId="0" fontId="37" fillId="0" borderId="44" xfId="9" applyFont="1" applyBorder="1" applyAlignment="1">
      <alignment horizontal="center" vertical="center" wrapText="1"/>
    </xf>
    <xf numFmtId="0" fontId="15" fillId="12" borderId="14" xfId="9" applyFill="1" applyBorder="1" applyAlignment="1">
      <alignment horizontal="center" vertical="center"/>
    </xf>
    <xf numFmtId="0" fontId="37" fillId="12" borderId="19" xfId="9" applyNumberFormat="1" applyFont="1" applyFill="1" applyBorder="1" applyAlignment="1">
      <alignment horizontal="center"/>
    </xf>
    <xf numFmtId="9" fontId="37" fillId="12" borderId="64" xfId="6" applyFont="1" applyFill="1" applyBorder="1" applyAlignment="1">
      <alignment horizontal="center"/>
    </xf>
    <xf numFmtId="169" fontId="37" fillId="12" borderId="40" xfId="14" applyNumberFormat="1" applyFont="1" applyFill="1" applyBorder="1" applyAlignment="1" applyProtection="1">
      <alignment vertical="center"/>
    </xf>
    <xf numFmtId="2" fontId="15" fillId="12" borderId="19" xfId="9" applyNumberFormat="1" applyFill="1" applyBorder="1" applyAlignment="1" applyProtection="1">
      <alignment vertical="center"/>
    </xf>
    <xf numFmtId="2" fontId="15" fillId="12" borderId="20" xfId="9" applyNumberFormat="1" applyFill="1" applyBorder="1" applyAlignment="1" applyProtection="1">
      <alignment vertical="center"/>
    </xf>
    <xf numFmtId="2" fontId="12" fillId="12" borderId="20" xfId="13" applyNumberFormat="1" applyFont="1" applyFill="1" applyBorder="1" applyAlignment="1" applyProtection="1">
      <alignment vertical="center"/>
    </xf>
    <xf numFmtId="2" fontId="15" fillId="12" borderId="58" xfId="9" applyNumberFormat="1" applyFill="1" applyBorder="1" applyAlignment="1" applyProtection="1">
      <alignment vertical="center"/>
    </xf>
    <xf numFmtId="180" fontId="12" fillId="12" borderId="19" xfId="9" applyNumberFormat="1" applyFont="1" applyFill="1" applyBorder="1" applyAlignment="1">
      <alignment horizontal="center"/>
    </xf>
    <xf numFmtId="180" fontId="9" fillId="12" borderId="64" xfId="9" applyNumberFormat="1" applyFont="1" applyFill="1" applyBorder="1" applyAlignment="1">
      <alignment horizontal="center"/>
    </xf>
    <xf numFmtId="0" fontId="15" fillId="12" borderId="1" xfId="9" applyFill="1" applyBorder="1" applyAlignment="1">
      <alignment horizontal="center" vertical="center"/>
    </xf>
    <xf numFmtId="0" fontId="37" fillId="12" borderId="17" xfId="9" applyNumberFormat="1" applyFont="1" applyFill="1" applyBorder="1" applyAlignment="1">
      <alignment horizontal="center"/>
    </xf>
    <xf numFmtId="9" fontId="37" fillId="12" borderId="25" xfId="6" applyFont="1" applyFill="1" applyBorder="1" applyAlignment="1">
      <alignment horizontal="center"/>
    </xf>
    <xf numFmtId="169" fontId="37" fillId="12" borderId="6" xfId="14" applyNumberFormat="1" applyFont="1" applyFill="1" applyBorder="1" applyAlignment="1" applyProtection="1">
      <alignment vertical="center"/>
    </xf>
    <xf numFmtId="2" fontId="33" fillId="12" borderId="17" xfId="9" applyNumberFormat="1" applyFont="1" applyFill="1" applyBorder="1" applyAlignment="1" applyProtection="1">
      <alignment vertical="center"/>
    </xf>
    <xf numFmtId="2" fontId="33" fillId="12" borderId="15" xfId="9" applyNumberFormat="1" applyFont="1" applyFill="1" applyBorder="1" applyAlignment="1" applyProtection="1">
      <alignment vertical="center"/>
    </xf>
    <xf numFmtId="2" fontId="12" fillId="12" borderId="15" xfId="13" applyNumberFormat="1" applyFont="1" applyFill="1" applyBorder="1" applyAlignment="1" applyProtection="1">
      <alignment vertical="center"/>
    </xf>
    <xf numFmtId="2" fontId="33" fillId="12" borderId="5" xfId="9" applyNumberFormat="1" applyFont="1" applyFill="1" applyBorder="1" applyAlignment="1" applyProtection="1">
      <alignment vertical="center"/>
    </xf>
    <xf numFmtId="180" fontId="12" fillId="12" borderId="17" xfId="9" applyNumberFormat="1" applyFont="1" applyFill="1" applyBorder="1" applyAlignment="1">
      <alignment horizontal="center"/>
    </xf>
    <xf numFmtId="180" fontId="9" fillId="12" borderId="25" xfId="9" applyNumberFormat="1" applyFont="1" applyFill="1" applyBorder="1" applyAlignment="1">
      <alignment horizontal="center"/>
    </xf>
    <xf numFmtId="0" fontId="15" fillId="12" borderId="20" xfId="9" applyFill="1" applyBorder="1" applyAlignment="1">
      <alignment horizontal="center" vertical="center"/>
    </xf>
    <xf numFmtId="2" fontId="15" fillId="12" borderId="17" xfId="9" applyNumberFormat="1" applyFill="1" applyBorder="1" applyAlignment="1" applyProtection="1">
      <alignment vertical="center"/>
    </xf>
    <xf numFmtId="2" fontId="15" fillId="12" borderId="15" xfId="9" applyNumberFormat="1" applyFill="1" applyBorder="1" applyAlignment="1" applyProtection="1">
      <alignment vertical="center"/>
    </xf>
    <xf numFmtId="2" fontId="15" fillId="12" borderId="5" xfId="9" applyNumberFormat="1" applyFill="1" applyBorder="1" applyAlignment="1" applyProtection="1">
      <alignment vertical="center"/>
    </xf>
    <xf numFmtId="0" fontId="15" fillId="12" borderId="46" xfId="9" applyFill="1" applyBorder="1" applyAlignment="1">
      <alignment horizontal="center" vertical="center"/>
    </xf>
    <xf numFmtId="0" fontId="43" fillId="0" borderId="17" xfId="9" applyNumberFormat="1" applyFont="1" applyFill="1" applyBorder="1" applyAlignment="1">
      <alignment horizontal="center"/>
    </xf>
    <xf numFmtId="0" fontId="43" fillId="12" borderId="17" xfId="9" applyNumberFormat="1" applyFont="1" applyFill="1" applyBorder="1" applyAlignment="1">
      <alignment horizontal="center"/>
    </xf>
    <xf numFmtId="0" fontId="37" fillId="0" borderId="17" xfId="9" applyNumberFormat="1" applyFont="1" applyFill="1" applyBorder="1" applyAlignment="1">
      <alignment horizontal="center"/>
    </xf>
    <xf numFmtId="169" fontId="0" fillId="12" borderId="6" xfId="14" applyNumberFormat="1" applyFont="1" applyFill="1" applyBorder="1" applyAlignment="1" applyProtection="1">
      <alignment vertical="center"/>
    </xf>
    <xf numFmtId="0" fontId="37" fillId="11" borderId="17" xfId="9" applyNumberFormat="1" applyFont="1" applyFill="1" applyBorder="1" applyAlignment="1">
      <alignment horizontal="center"/>
    </xf>
    <xf numFmtId="169" fontId="0" fillId="0" borderId="6" xfId="14" applyNumberFormat="1" applyFont="1" applyFill="1" applyBorder="1" applyAlignment="1" applyProtection="1">
      <alignment vertical="center"/>
    </xf>
    <xf numFmtId="2" fontId="33" fillId="0" borderId="17" xfId="9" applyNumberFormat="1" applyFont="1" applyFill="1" applyBorder="1" applyAlignment="1" applyProtection="1">
      <alignment vertical="center"/>
    </xf>
    <xf numFmtId="2" fontId="33" fillId="0" borderId="15" xfId="9" applyNumberFormat="1" applyFont="1" applyFill="1" applyBorder="1" applyAlignment="1" applyProtection="1">
      <alignment vertical="center"/>
    </xf>
    <xf numFmtId="2" fontId="12" fillId="0" borderId="15" xfId="13" applyNumberFormat="1" applyFont="1" applyFill="1" applyBorder="1" applyAlignment="1" applyProtection="1">
      <alignment vertical="center"/>
    </xf>
    <xf numFmtId="2" fontId="33" fillId="0" borderId="5" xfId="9" applyNumberFormat="1" applyFont="1" applyFill="1" applyBorder="1" applyAlignment="1" applyProtection="1">
      <alignment vertical="center"/>
    </xf>
    <xf numFmtId="0" fontId="37" fillId="11" borderId="27" xfId="9" applyNumberFormat="1" applyFont="1" applyFill="1" applyBorder="1" applyAlignment="1">
      <alignment horizontal="center"/>
    </xf>
    <xf numFmtId="169" fontId="0" fillId="12" borderId="3" xfId="14" applyNumberFormat="1" applyFont="1" applyFill="1" applyBorder="1" applyAlignment="1" applyProtection="1">
      <alignment vertical="center"/>
    </xf>
    <xf numFmtId="2" fontId="33" fillId="12" borderId="45" xfId="9" applyNumberFormat="1" applyFont="1" applyFill="1" applyBorder="1" applyAlignment="1" applyProtection="1">
      <alignment vertical="center"/>
    </xf>
    <xf numFmtId="2" fontId="33" fillId="12" borderId="46" xfId="9" applyNumberFormat="1" applyFont="1" applyFill="1" applyBorder="1" applyAlignment="1" applyProtection="1">
      <alignment vertical="center"/>
    </xf>
    <xf numFmtId="2" fontId="12" fillId="12" borderId="46" xfId="13" applyNumberFormat="1" applyFont="1" applyFill="1" applyBorder="1" applyAlignment="1" applyProtection="1">
      <alignment vertical="center"/>
    </xf>
    <xf numFmtId="2" fontId="33" fillId="12" borderId="62" xfId="9" applyNumberFormat="1" applyFont="1" applyFill="1" applyBorder="1" applyAlignment="1" applyProtection="1">
      <alignment vertical="center"/>
    </xf>
    <xf numFmtId="180" fontId="12" fillId="12" borderId="45" xfId="9" applyNumberFormat="1" applyFont="1" applyFill="1" applyBorder="1" applyAlignment="1">
      <alignment horizontal="center"/>
    </xf>
    <xf numFmtId="180" fontId="9" fillId="12" borderId="50" xfId="9" applyNumberFormat="1" applyFont="1" applyFill="1" applyBorder="1" applyAlignment="1">
      <alignment horizontal="center"/>
    </xf>
    <xf numFmtId="0" fontId="15" fillId="0" borderId="20" xfId="9" applyBorder="1" applyAlignment="1">
      <alignment horizontal="center" vertical="center"/>
    </xf>
    <xf numFmtId="0" fontId="38" fillId="0" borderId="58" xfId="9" applyFont="1" applyBorder="1" applyAlignment="1">
      <alignment horizontal="center" vertical="center" wrapText="1"/>
    </xf>
    <xf numFmtId="0" fontId="38" fillId="0" borderId="19" xfId="9" applyFont="1" applyBorder="1" applyAlignment="1">
      <alignment horizontal="center" vertical="center" wrapText="1"/>
    </xf>
    <xf numFmtId="9" fontId="38" fillId="0" borderId="64" xfId="6" applyFont="1" applyBorder="1" applyAlignment="1">
      <alignment horizontal="center" vertical="center" wrapText="1"/>
    </xf>
    <xf numFmtId="169" fontId="0" fillId="0" borderId="57" xfId="14" applyNumberFormat="1" applyFont="1" applyBorder="1" applyAlignment="1" applyProtection="1">
      <alignment vertical="center"/>
    </xf>
    <xf numFmtId="2" fontId="15" fillId="0" borderId="20" xfId="9" applyNumberFormat="1" applyBorder="1" applyAlignment="1" applyProtection="1">
      <alignment vertical="center"/>
    </xf>
    <xf numFmtId="2" fontId="15" fillId="0" borderId="58" xfId="9" applyNumberFormat="1" applyBorder="1" applyAlignment="1" applyProtection="1">
      <alignment vertical="center"/>
    </xf>
    <xf numFmtId="2" fontId="15" fillId="0" borderId="16" xfId="9" applyNumberFormat="1" applyBorder="1" applyAlignment="1" applyProtection="1">
      <alignment vertical="center"/>
    </xf>
    <xf numFmtId="39" fontId="44" fillId="0" borderId="28" xfId="9" applyNumberFormat="1" applyFont="1" applyBorder="1" applyAlignment="1" applyProtection="1">
      <alignment vertical="center"/>
    </xf>
    <xf numFmtId="0" fontId="15" fillId="0" borderId="46" xfId="9" applyBorder="1" applyAlignment="1">
      <alignment horizontal="center" vertical="center"/>
    </xf>
    <xf numFmtId="0" fontId="38" fillId="0" borderId="62" xfId="9" applyFont="1" applyBorder="1" applyAlignment="1">
      <alignment horizontal="center" vertical="center" wrapText="1"/>
    </xf>
    <xf numFmtId="0" fontId="38" fillId="0" borderId="45" xfId="9" applyFont="1" applyBorder="1" applyAlignment="1">
      <alignment horizontal="center" vertical="center" wrapText="1"/>
    </xf>
    <xf numFmtId="9" fontId="38" fillId="0" borderId="50" xfId="6" applyFont="1" applyBorder="1" applyAlignment="1">
      <alignment horizontal="center" vertical="center" wrapText="1"/>
    </xf>
    <xf numFmtId="169" fontId="0" fillId="0" borderId="67" xfId="14" applyNumberFormat="1" applyFont="1" applyBorder="1" applyAlignment="1" applyProtection="1">
      <alignment vertical="center"/>
    </xf>
    <xf numFmtId="2" fontId="33" fillId="0" borderId="46" xfId="9" applyNumberFormat="1" applyFont="1" applyBorder="1" applyAlignment="1" applyProtection="1">
      <alignment vertical="center"/>
    </xf>
    <xf numFmtId="10" fontId="12" fillId="0" borderId="46" xfId="13" applyNumberFormat="1" applyFont="1" applyBorder="1" applyAlignment="1" applyProtection="1">
      <alignment vertical="center"/>
    </xf>
    <xf numFmtId="2" fontId="33" fillId="0" borderId="62" xfId="9" applyNumberFormat="1" applyFont="1" applyBorder="1" applyAlignment="1" applyProtection="1">
      <alignment vertical="center"/>
    </xf>
    <xf numFmtId="2" fontId="33" fillId="0" borderId="45" xfId="9" applyNumberFormat="1" applyFont="1" applyBorder="1" applyAlignment="1" applyProtection="1">
      <alignment vertical="center"/>
    </xf>
    <xf numFmtId="39" fontId="44" fillId="0" borderId="50" xfId="9" applyNumberFormat="1" applyFont="1" applyBorder="1" applyAlignment="1" applyProtection="1">
      <alignment vertical="center"/>
    </xf>
    <xf numFmtId="0" fontId="15" fillId="0" borderId="0" xfId="9" applyBorder="1"/>
    <xf numFmtId="9" fontId="0" fillId="0" borderId="0" xfId="6" applyFont="1" applyBorder="1"/>
    <xf numFmtId="0" fontId="15" fillId="0" borderId="0" xfId="9" applyBorder="1" applyAlignment="1">
      <alignment horizontal="left" vertical="center"/>
    </xf>
    <xf numFmtId="171" fontId="15" fillId="0" borderId="0" xfId="9" applyNumberFormat="1" applyBorder="1" applyProtection="1"/>
    <xf numFmtId="2" fontId="38" fillId="0" borderId="0" xfId="9" applyNumberFormat="1" applyFont="1" applyBorder="1" applyProtection="1"/>
    <xf numFmtId="2" fontId="33" fillId="0" borderId="0" xfId="9" applyNumberFormat="1" applyFont="1" applyBorder="1" applyProtection="1"/>
    <xf numFmtId="10" fontId="12" fillId="0" borderId="0" xfId="13" applyNumberFormat="1" applyFont="1" applyBorder="1" applyProtection="1"/>
    <xf numFmtId="39" fontId="44" fillId="0" borderId="0" xfId="9" applyNumberFormat="1" applyFont="1" applyBorder="1" applyProtection="1"/>
    <xf numFmtId="171" fontId="38" fillId="0" borderId="68" xfId="9" applyNumberFormat="1" applyFont="1" applyBorder="1" applyAlignment="1" applyProtection="1">
      <alignment vertical="center"/>
    </xf>
    <xf numFmtId="9" fontId="45" fillId="0" borderId="54" xfId="6" applyFont="1" applyBorder="1" applyAlignment="1">
      <alignment horizontal="center" vertical="center"/>
    </xf>
    <xf numFmtId="171" fontId="37" fillId="0" borderId="55" xfId="9" applyNumberFormat="1" applyFont="1" applyBorder="1" applyAlignment="1" applyProtection="1">
      <alignment vertical="top"/>
    </xf>
    <xf numFmtId="0" fontId="15" fillId="0" borderId="0" xfId="9" applyFill="1" applyBorder="1"/>
    <xf numFmtId="9" fontId="45" fillId="0" borderId="0" xfId="6" applyFont="1" applyBorder="1" applyAlignment="1">
      <alignment horizontal="left" vertical="top"/>
    </xf>
    <xf numFmtId="0" fontId="37" fillId="0" borderId="14" xfId="9" applyFont="1" applyBorder="1" applyAlignment="1">
      <alignment horizontal="left" vertical="center"/>
    </xf>
    <xf numFmtId="171" fontId="37" fillId="0" borderId="14" xfId="9" applyNumberFormat="1" applyFont="1" applyBorder="1" applyAlignment="1" applyProtection="1">
      <alignment vertical="top"/>
    </xf>
    <xf numFmtId="9" fontId="45" fillId="0" borderId="10" xfId="6" applyFont="1" applyBorder="1" applyAlignment="1">
      <alignment horizontal="left" vertical="top"/>
    </xf>
    <xf numFmtId="0" fontId="37" fillId="0" borderId="15" xfId="9" applyFont="1" applyBorder="1" applyAlignment="1">
      <alignment horizontal="left" vertical="center"/>
    </xf>
    <xf numFmtId="171" fontId="37" fillId="0" borderId="15" xfId="9" applyNumberFormat="1" applyFont="1" applyBorder="1" applyAlignment="1" applyProtection="1">
      <alignment vertical="top"/>
    </xf>
    <xf numFmtId="9" fontId="0" fillId="0" borderId="0" xfId="6" applyFont="1"/>
    <xf numFmtId="0" fontId="37" fillId="0" borderId="0" xfId="9" applyFont="1"/>
    <xf numFmtId="9" fontId="0" fillId="0" borderId="0" xfId="6" applyFont="1" applyAlignment="1">
      <alignment horizontal="center"/>
    </xf>
    <xf numFmtId="0" fontId="46" fillId="0" borderId="0" xfId="0" applyFont="1"/>
    <xf numFmtId="0" fontId="8" fillId="0" borderId="15" xfId="5" applyFont="1" applyBorder="1"/>
    <xf numFmtId="0" fontId="8" fillId="0" borderId="16" xfId="5" applyFont="1" applyBorder="1" applyAlignment="1">
      <alignment vertical="center"/>
    </xf>
    <xf numFmtId="0" fontId="8" fillId="0" borderId="17" xfId="5" applyFont="1" applyBorder="1" applyAlignment="1">
      <alignment horizontal="left" vertical="center"/>
    </xf>
    <xf numFmtId="2" fontId="8" fillId="0" borderId="15" xfId="5" applyNumberFormat="1" applyFont="1" applyBorder="1" applyAlignment="1" applyProtection="1">
      <alignment horizontal="center" vertical="center"/>
    </xf>
    <xf numFmtId="0" fontId="8" fillId="0" borderId="18" xfId="5" applyFont="1" applyBorder="1" applyAlignment="1">
      <alignment vertical="center" wrapText="1"/>
    </xf>
    <xf numFmtId="10" fontId="9" fillId="0" borderId="15" xfId="15" applyNumberFormat="1" applyFont="1" applyBorder="1"/>
    <xf numFmtId="0" fontId="9" fillId="0" borderId="13" xfId="5" applyFont="1" applyBorder="1"/>
    <xf numFmtId="0" fontId="8" fillId="0" borderId="18" xfId="5" applyFont="1" applyBorder="1" applyAlignment="1">
      <alignment vertical="top" wrapText="1"/>
    </xf>
    <xf numFmtId="0" fontId="9" fillId="0" borderId="15" xfId="5" applyFont="1" applyFill="1" applyBorder="1" applyAlignment="1">
      <alignment horizontal="center" vertical="center"/>
    </xf>
    <xf numFmtId="173" fontId="9" fillId="0" borderId="15" xfId="5" applyNumberFormat="1" applyFont="1" applyFill="1" applyBorder="1" applyAlignment="1">
      <alignment horizontal="center" vertical="center" wrapText="1"/>
    </xf>
    <xf numFmtId="0" fontId="8" fillId="0" borderId="17" xfId="5" applyFont="1" applyBorder="1" applyAlignment="1">
      <alignment vertical="top"/>
    </xf>
    <xf numFmtId="3" fontId="9" fillId="11" borderId="15" xfId="5" applyNumberFormat="1" applyFont="1" applyFill="1" applyBorder="1" applyAlignment="1">
      <alignment horizontal="center" vertical="center"/>
    </xf>
    <xf numFmtId="173" fontId="9" fillId="11" borderId="15" xfId="5" applyNumberFormat="1" applyFont="1" applyFill="1" applyBorder="1" applyAlignment="1">
      <alignment horizontal="center" vertical="center" wrapText="1"/>
    </xf>
    <xf numFmtId="0" fontId="9" fillId="11" borderId="15" xfId="5" applyFont="1" applyFill="1" applyBorder="1" applyAlignment="1">
      <alignment horizontal="center" vertical="center"/>
    </xf>
    <xf numFmtId="177" fontId="9" fillId="11" borderId="15" xfId="7" applyNumberFormat="1" applyFont="1" applyFill="1" applyBorder="1" applyAlignment="1">
      <alignment horizontal="center" vertical="center"/>
    </xf>
    <xf numFmtId="0" fontId="32" fillId="0" borderId="15" xfId="5" applyFont="1" applyBorder="1" applyAlignment="1">
      <alignment horizontal="center" vertical="center"/>
    </xf>
    <xf numFmtId="0" fontId="32" fillId="0" borderId="15" xfId="5" applyFont="1" applyBorder="1" applyAlignment="1">
      <alignment horizontal="center" vertical="center" wrapText="1"/>
    </xf>
    <xf numFmtId="10" fontId="32" fillId="0" borderId="15" xfId="15" applyNumberFormat="1" applyFont="1" applyBorder="1" applyAlignment="1">
      <alignment horizontal="center" vertical="center"/>
    </xf>
    <xf numFmtId="0" fontId="50" fillId="11" borderId="15" xfId="5" applyFont="1" applyFill="1" applyBorder="1" applyAlignment="1">
      <alignment horizontal="center" vertical="center"/>
    </xf>
    <xf numFmtId="3" fontId="51" fillId="11" borderId="71" xfId="0" applyNumberFormat="1" applyFont="1" applyFill="1" applyBorder="1" applyAlignment="1">
      <alignment horizontal="center" vertical="center" wrapText="1"/>
    </xf>
    <xf numFmtId="9" fontId="48" fillId="0" borderId="7" xfId="14" applyNumberFormat="1" applyFont="1" applyBorder="1" applyAlignment="1" applyProtection="1">
      <alignment vertical="center"/>
    </xf>
    <xf numFmtId="169" fontId="48" fillId="0" borderId="15" xfId="14" applyNumberFormat="1" applyFont="1" applyBorder="1" applyAlignment="1" applyProtection="1">
      <alignment horizontal="center" vertical="center"/>
    </xf>
    <xf numFmtId="2" fontId="48" fillId="0" borderId="15" xfId="5" applyNumberFormat="1" applyFont="1" applyBorder="1" applyAlignment="1" applyProtection="1">
      <alignment vertical="center"/>
    </xf>
    <xf numFmtId="2" fontId="48" fillId="0" borderId="15" xfId="15" applyNumberFormat="1" applyFont="1" applyBorder="1" applyAlignment="1" applyProtection="1">
      <alignment vertical="center"/>
    </xf>
    <xf numFmtId="14" fontId="52" fillId="0" borderId="15" xfId="0" applyNumberFormat="1" applyFont="1" applyFill="1" applyBorder="1" applyAlignment="1" applyProtection="1">
      <alignment horizontal="center" vertical="center"/>
    </xf>
    <xf numFmtId="39" fontId="48" fillId="0" borderId="15" xfId="5" applyNumberFormat="1" applyFont="1" applyBorder="1" applyAlignment="1" applyProtection="1">
      <alignment horizontal="center" vertical="center"/>
    </xf>
    <xf numFmtId="0" fontId="52" fillId="0" borderId="15" xfId="5" applyFont="1" applyBorder="1" applyAlignment="1">
      <alignment horizontal="center"/>
    </xf>
    <xf numFmtId="0" fontId="1" fillId="0" borderId="0" xfId="0" applyFont="1"/>
    <xf numFmtId="3" fontId="53" fillId="11" borderId="71" xfId="0" applyNumberFormat="1" applyFont="1" applyFill="1" applyBorder="1" applyAlignment="1">
      <alignment horizontal="center" vertical="center" wrapText="1"/>
    </xf>
    <xf numFmtId="9" fontId="48" fillId="0" borderId="7" xfId="4" applyNumberFormat="1" applyFont="1" applyBorder="1" applyAlignment="1" applyProtection="1">
      <alignment vertical="center"/>
    </xf>
    <xf numFmtId="177" fontId="48" fillId="0" borderId="15" xfId="7" applyNumberFormat="1" applyFont="1" applyBorder="1" applyAlignment="1" applyProtection="1">
      <alignment horizontal="center" vertical="center"/>
    </xf>
    <xf numFmtId="14" fontId="52" fillId="0" borderId="15" xfId="13" applyNumberFormat="1" applyFont="1" applyFill="1" applyBorder="1" applyAlignment="1">
      <alignment horizontal="center" vertical="center"/>
    </xf>
    <xf numFmtId="181" fontId="52" fillId="0" borderId="15" xfId="0" applyNumberFormat="1" applyFont="1" applyFill="1" applyBorder="1" applyAlignment="1">
      <alignment horizontal="center" vertical="center"/>
    </xf>
    <xf numFmtId="2" fontId="52" fillId="0" borderId="15" xfId="5" applyNumberFormat="1" applyFont="1" applyBorder="1" applyAlignment="1" applyProtection="1">
      <alignment vertical="center"/>
    </xf>
    <xf numFmtId="2" fontId="52" fillId="0" borderId="15" xfId="5" applyNumberFormat="1" applyFont="1" applyBorder="1" applyAlignment="1" applyProtection="1">
      <alignment horizontal="center" vertical="center"/>
    </xf>
    <xf numFmtId="10" fontId="48" fillId="0" borderId="15" xfId="15" applyNumberFormat="1" applyFont="1" applyBorder="1" applyAlignment="1">
      <alignment vertical="center"/>
    </xf>
    <xf numFmtId="2" fontId="48" fillId="0" borderId="15" xfId="5" applyNumberFormat="1" applyFont="1" applyBorder="1" applyAlignment="1" applyProtection="1">
      <alignment horizontal="center" vertical="center"/>
    </xf>
    <xf numFmtId="3" fontId="50" fillId="11" borderId="71" xfId="0" applyNumberFormat="1" applyFont="1" applyFill="1" applyBorder="1" applyAlignment="1">
      <alignment horizontal="center" vertical="center" wrapText="1"/>
    </xf>
    <xf numFmtId="39" fontId="48" fillId="0" borderId="8" xfId="5" applyNumberFormat="1" applyFont="1" applyBorder="1" applyAlignment="1" applyProtection="1">
      <alignment horizontal="center" vertical="center"/>
    </xf>
    <xf numFmtId="0" fontId="52" fillId="0" borderId="8" xfId="5" applyFont="1" applyBorder="1" applyAlignment="1">
      <alignment horizontal="center"/>
    </xf>
    <xf numFmtId="0" fontId="51" fillId="0" borderId="0" xfId="0" applyFont="1"/>
    <xf numFmtId="3" fontId="52" fillId="11" borderId="71" xfId="0" applyNumberFormat="1" applyFont="1" applyFill="1" applyBorder="1" applyAlignment="1">
      <alignment horizontal="center" vertical="center" wrapText="1"/>
    </xf>
    <xf numFmtId="0" fontId="51" fillId="11" borderId="71" xfId="0" applyFont="1" applyFill="1" applyBorder="1" applyAlignment="1">
      <alignment horizontal="center" vertical="top"/>
    </xf>
    <xf numFmtId="0" fontId="53" fillId="11" borderId="71" xfId="0" applyFont="1" applyFill="1" applyBorder="1" applyAlignment="1">
      <alignment horizontal="center" vertical="top"/>
    </xf>
    <xf numFmtId="39" fontId="48" fillId="0" borderId="15" xfId="5" applyNumberFormat="1" applyFont="1" applyBorder="1" applyAlignment="1" applyProtection="1">
      <alignment vertical="center"/>
    </xf>
    <xf numFmtId="0" fontId="50" fillId="11" borderId="15" xfId="5" applyFont="1" applyFill="1" applyBorder="1" applyAlignment="1">
      <alignment horizontal="left" vertical="center"/>
    </xf>
    <xf numFmtId="3" fontId="54" fillId="11" borderId="25" xfId="5" applyNumberFormat="1" applyFont="1" applyFill="1" applyBorder="1" applyAlignment="1">
      <alignment horizontal="center" vertical="center" wrapText="1"/>
    </xf>
    <xf numFmtId="0" fontId="50" fillId="11" borderId="46" xfId="5" applyFont="1" applyFill="1" applyBorder="1" applyAlignment="1">
      <alignment horizontal="center" vertical="center"/>
    </xf>
    <xf numFmtId="0" fontId="50" fillId="11" borderId="46" xfId="5" applyFont="1" applyFill="1" applyBorder="1" applyAlignment="1">
      <alignment horizontal="left" vertical="center"/>
    </xf>
    <xf numFmtId="3" fontId="48" fillId="11" borderId="50" xfId="5" applyNumberFormat="1" applyFont="1" applyFill="1" applyBorder="1" applyAlignment="1">
      <alignment horizontal="center" vertical="center" wrapText="1"/>
    </xf>
    <xf numFmtId="9" fontId="48" fillId="0" borderId="7" xfId="7" applyNumberFormat="1" applyFont="1" applyBorder="1" applyAlignment="1" applyProtection="1">
      <alignment vertical="center"/>
    </xf>
    <xf numFmtId="10" fontId="48" fillId="0" borderId="15" xfId="15" applyNumberFormat="1" applyFont="1" applyBorder="1" applyAlignment="1" applyProtection="1">
      <alignment vertical="center"/>
    </xf>
    <xf numFmtId="0" fontId="52" fillId="0" borderId="0" xfId="5" applyFont="1" applyBorder="1"/>
    <xf numFmtId="0" fontId="52" fillId="0" borderId="12" xfId="5" applyFont="1" applyBorder="1"/>
    <xf numFmtId="9" fontId="52" fillId="0" borderId="0" xfId="5" applyNumberFormat="1" applyFont="1" applyBorder="1" applyAlignment="1">
      <alignment horizontal="left" vertical="center"/>
    </xf>
    <xf numFmtId="171" fontId="52" fillId="0" borderId="0" xfId="5" applyNumberFormat="1" applyFont="1" applyBorder="1" applyProtection="1"/>
    <xf numFmtId="2" fontId="48" fillId="0" borderId="0" xfId="5" applyNumberFormat="1" applyFont="1" applyBorder="1" applyProtection="1"/>
    <xf numFmtId="10" fontId="48" fillId="0" borderId="0" xfId="15" applyNumberFormat="1" applyFont="1" applyBorder="1" applyProtection="1"/>
    <xf numFmtId="39" fontId="48" fillId="0" borderId="0" xfId="5" applyNumberFormat="1" applyFont="1" applyBorder="1" applyProtection="1"/>
    <xf numFmtId="39" fontId="48" fillId="0" borderId="13" xfId="5" applyNumberFormat="1" applyFont="1" applyBorder="1" applyProtection="1"/>
    <xf numFmtId="171" fontId="54" fillId="0" borderId="5" xfId="5" applyNumberFormat="1" applyFont="1" applyBorder="1" applyAlignment="1" applyProtection="1">
      <alignment vertical="center"/>
    </xf>
    <xf numFmtId="171" fontId="54" fillId="0" borderId="7" xfId="5" applyNumberFormat="1" applyFont="1" applyBorder="1" applyAlignment="1" applyProtection="1">
      <alignment vertical="top"/>
    </xf>
    <xf numFmtId="0" fontId="50" fillId="0" borderId="14" xfId="5" applyFont="1" applyFill="1" applyBorder="1" applyAlignment="1">
      <alignment horizontal="left" vertical="center"/>
    </xf>
    <xf numFmtId="37" fontId="54" fillId="0" borderId="14" xfId="5" applyNumberFormat="1" applyFont="1" applyFill="1" applyBorder="1" applyAlignment="1" applyProtection="1">
      <alignment horizontal="center" vertical="top"/>
    </xf>
    <xf numFmtId="0" fontId="50" fillId="0" borderId="15" xfId="5" applyFont="1" applyFill="1" applyBorder="1" applyAlignment="1">
      <alignment horizontal="left" vertical="center"/>
    </xf>
    <xf numFmtId="37" fontId="54" fillId="0" borderId="15" xfId="5" applyNumberFormat="1" applyFont="1" applyFill="1" applyBorder="1" applyAlignment="1" applyProtection="1">
      <alignment horizontal="center" vertical="top"/>
    </xf>
    <xf numFmtId="0" fontId="50" fillId="0" borderId="15" xfId="5" applyFont="1" applyBorder="1" applyAlignment="1">
      <alignment horizontal="left" vertical="center"/>
    </xf>
    <xf numFmtId="179" fontId="54" fillId="0" borderId="15" xfId="5" applyNumberFormat="1" applyFont="1" applyBorder="1" applyAlignment="1" applyProtection="1">
      <alignment vertical="top"/>
    </xf>
    <xf numFmtId="171" fontId="54" fillId="0" borderId="15" xfId="5" applyNumberFormat="1" applyFont="1" applyBorder="1" applyAlignment="1" applyProtection="1">
      <alignment vertical="top"/>
    </xf>
    <xf numFmtId="0" fontId="0" fillId="0" borderId="0" xfId="0" applyNumberFormat="1"/>
    <xf numFmtId="9" fontId="0" fillId="0" borderId="0" xfId="0" applyNumberFormat="1"/>
    <xf numFmtId="0" fontId="6" fillId="0" borderId="0" xfId="5" applyFont="1" applyAlignment="1"/>
    <xf numFmtId="0" fontId="6" fillId="0" borderId="15" xfId="5" applyFont="1" applyBorder="1"/>
    <xf numFmtId="0" fontId="6" fillId="0" borderId="14" xfId="5" applyFont="1" applyBorder="1" applyAlignment="1">
      <alignment vertical="center" wrapText="1"/>
    </xf>
    <xf numFmtId="2" fontId="6" fillId="0" borderId="0" xfId="5" applyNumberFormat="1" applyFont="1" applyBorder="1" applyAlignment="1" applyProtection="1">
      <alignment vertical="center"/>
    </xf>
    <xf numFmtId="0" fontId="3" fillId="0" borderId="0" xfId="5" applyFont="1" applyBorder="1"/>
    <xf numFmtId="0" fontId="6" fillId="0" borderId="15" xfId="5" applyFont="1" applyBorder="1" applyAlignment="1">
      <alignment horizontal="left" vertical="center" wrapText="1"/>
    </xf>
    <xf numFmtId="2" fontId="6" fillId="0" borderId="15" xfId="5" applyNumberFormat="1" applyFont="1" applyBorder="1" applyAlignment="1" applyProtection="1">
      <alignment horizontal="center" vertical="center"/>
    </xf>
    <xf numFmtId="2" fontId="6" fillId="0" borderId="0" xfId="5" applyNumberFormat="1" applyFont="1" applyBorder="1" applyAlignment="1" applyProtection="1">
      <alignment horizontal="center" vertical="center" wrapText="1"/>
    </xf>
    <xf numFmtId="0" fontId="6" fillId="0" borderId="5" xfId="5" applyFont="1" applyBorder="1" applyAlignment="1">
      <alignment vertical="center" wrapText="1"/>
    </xf>
    <xf numFmtId="10" fontId="3" fillId="0" borderId="15" xfId="15" applyNumberFormat="1" applyFont="1" applyBorder="1"/>
    <xf numFmtId="0" fontId="3" fillId="0" borderId="13" xfId="5" applyFont="1" applyBorder="1"/>
    <xf numFmtId="2" fontId="6" fillId="0" borderId="0" xfId="5" applyNumberFormat="1" applyFont="1" applyBorder="1" applyAlignment="1" applyProtection="1">
      <alignment horizontal="center" vertical="center"/>
    </xf>
    <xf numFmtId="0" fontId="3" fillId="0" borderId="0" xfId="5" applyFont="1" applyBorder="1" applyAlignment="1">
      <alignment horizontal="center"/>
    </xf>
    <xf numFmtId="0" fontId="6" fillId="0" borderId="5" xfId="5" applyFont="1" applyBorder="1" applyAlignment="1">
      <alignment vertical="top" wrapText="1"/>
    </xf>
    <xf numFmtId="0" fontId="3" fillId="0" borderId="15" xfId="5" applyFont="1" applyFill="1" applyBorder="1" applyAlignment="1">
      <alignment horizontal="center" vertical="center"/>
    </xf>
    <xf numFmtId="173" fontId="3" fillId="0" borderId="15" xfId="5" applyNumberFormat="1" applyFont="1" applyFill="1" applyBorder="1" applyAlignment="1">
      <alignment horizontal="center" vertical="center" wrapText="1"/>
    </xf>
    <xf numFmtId="2" fontId="3" fillId="0" borderId="0" xfId="5" applyNumberFormat="1" applyFont="1" applyBorder="1" applyAlignment="1" applyProtection="1">
      <alignment vertical="center" wrapText="1"/>
    </xf>
    <xf numFmtId="166" fontId="3" fillId="0" borderId="0" xfId="7" applyFont="1" applyBorder="1" applyAlignment="1" applyProtection="1">
      <alignment vertical="center"/>
    </xf>
    <xf numFmtId="2" fontId="3" fillId="0" borderId="0" xfId="5" applyNumberFormat="1" applyFont="1" applyBorder="1"/>
    <xf numFmtId="167" fontId="3" fillId="0" borderId="0" xfId="5" applyNumberFormat="1" applyFont="1" applyBorder="1"/>
    <xf numFmtId="0" fontId="6" fillId="0" borderId="15" xfId="5" applyFont="1" applyBorder="1" applyAlignment="1">
      <alignment vertical="top"/>
    </xf>
    <xf numFmtId="3" fontId="3" fillId="11" borderId="15" xfId="5" applyNumberFormat="1" applyFont="1" applyFill="1" applyBorder="1" applyAlignment="1">
      <alignment horizontal="center" vertical="center"/>
    </xf>
    <xf numFmtId="173" fontId="3" fillId="11" borderId="15" xfId="5" applyNumberFormat="1" applyFont="1" applyFill="1" applyBorder="1" applyAlignment="1">
      <alignment horizontal="center" vertical="center" wrapText="1"/>
    </xf>
    <xf numFmtId="0" fontId="3" fillId="11" borderId="15" xfId="5" applyFont="1" applyFill="1" applyBorder="1" applyAlignment="1">
      <alignment horizontal="center" vertical="center"/>
    </xf>
    <xf numFmtId="177" fontId="3" fillId="11" borderId="15" xfId="7" applyNumberFormat="1" applyFont="1" applyFill="1" applyBorder="1" applyAlignment="1">
      <alignment horizontal="center" vertical="center"/>
    </xf>
    <xf numFmtId="2" fontId="3" fillId="0" borderId="0" xfId="5" applyNumberFormat="1" applyFont="1" applyBorder="1" applyAlignment="1" applyProtection="1">
      <alignment vertical="center"/>
    </xf>
    <xf numFmtId="2" fontId="3" fillId="0" borderId="0" xfId="5" applyNumberFormat="1" applyFont="1" applyBorder="1" applyAlignment="1" applyProtection="1">
      <alignment horizontal="left" vertical="center" wrapText="1"/>
    </xf>
    <xf numFmtId="0" fontId="3" fillId="0" borderId="0" xfId="5" applyFont="1" applyBorder="1" applyAlignment="1">
      <alignment wrapText="1"/>
    </xf>
    <xf numFmtId="0" fontId="9" fillId="0" borderId="0" xfId="5" applyFont="1" applyBorder="1" applyAlignment="1">
      <alignment horizontal="left" wrapText="1"/>
    </xf>
    <xf numFmtId="0" fontId="9" fillId="0" borderId="0" xfId="5" applyFont="1" applyBorder="1"/>
    <xf numFmtId="166" fontId="9" fillId="0" borderId="0" xfId="7" applyFont="1" applyBorder="1" applyAlignment="1" applyProtection="1">
      <alignment vertical="center"/>
    </xf>
    <xf numFmtId="2" fontId="9" fillId="0" borderId="0" xfId="5" applyNumberFormat="1" applyFont="1" applyBorder="1"/>
    <xf numFmtId="167" fontId="9" fillId="0" borderId="0" xfId="5" applyNumberFormat="1" applyFont="1" applyBorder="1"/>
    <xf numFmtId="0" fontId="9" fillId="0" borderId="0" xfId="5" applyFont="1" applyBorder="1" applyAlignment="1">
      <alignment wrapText="1"/>
    </xf>
    <xf numFmtId="0" fontId="8" fillId="0" borderId="15" xfId="5" applyFont="1" applyBorder="1" applyAlignment="1">
      <alignment horizontal="center" vertical="center"/>
    </xf>
    <xf numFmtId="10" fontId="8" fillId="0" borderId="15" xfId="15" applyNumberFormat="1" applyFont="1" applyBorder="1" applyAlignment="1">
      <alignment horizontal="center" vertical="center"/>
    </xf>
    <xf numFmtId="0" fontId="8" fillId="0" borderId="15" xfId="5" applyFont="1" applyBorder="1" applyAlignment="1">
      <alignment horizontal="left" vertical="center"/>
    </xf>
    <xf numFmtId="0" fontId="45" fillId="0" borderId="14" xfId="0" applyFont="1" applyFill="1" applyBorder="1" applyAlignment="1">
      <alignment horizontal="center" vertical="center" wrapText="1"/>
    </xf>
    <xf numFmtId="169" fontId="9" fillId="0" borderId="15" xfId="16" applyNumberFormat="1" applyFont="1" applyBorder="1" applyAlignment="1" applyProtection="1">
      <alignment vertical="center"/>
    </xf>
    <xf numFmtId="2" fontId="9" fillId="0" borderId="15" xfId="5" applyNumberFormat="1" applyFont="1" applyBorder="1" applyAlignment="1" applyProtection="1">
      <alignment vertical="center"/>
    </xf>
    <xf numFmtId="2" fontId="9" fillId="0" borderId="15" xfId="15" applyNumberFormat="1" applyFont="1" applyBorder="1" applyAlignment="1" applyProtection="1">
      <alignment vertical="center"/>
    </xf>
    <xf numFmtId="14" fontId="9" fillId="0" borderId="15" xfId="0" applyNumberFormat="1" applyFont="1" applyFill="1" applyBorder="1" applyAlignment="1" applyProtection="1">
      <alignment horizontal="right" vertical="center"/>
    </xf>
    <xf numFmtId="166" fontId="9" fillId="0" borderId="0" xfId="7" applyFont="1" applyFill="1" applyBorder="1" applyAlignment="1" applyProtection="1">
      <alignment vertical="center"/>
    </xf>
    <xf numFmtId="0" fontId="45" fillId="0" borderId="15" xfId="0" applyFont="1" applyFill="1" applyBorder="1" applyAlignment="1">
      <alignment horizontal="center" vertical="center" wrapText="1"/>
    </xf>
    <xf numFmtId="177" fontId="9" fillId="0" borderId="15" xfId="7" applyNumberFormat="1" applyFont="1" applyBorder="1" applyAlignment="1" applyProtection="1">
      <alignment vertical="center"/>
    </xf>
    <xf numFmtId="14" fontId="9" fillId="0" borderId="14" xfId="0" applyNumberFormat="1" applyFont="1" applyFill="1" applyBorder="1" applyAlignment="1" applyProtection="1">
      <alignment horizontal="right" vertical="center"/>
    </xf>
    <xf numFmtId="166" fontId="9" fillId="0" borderId="0" xfId="5" applyNumberFormat="1" applyFont="1" applyBorder="1"/>
    <xf numFmtId="39" fontId="9" fillId="0" borderId="15" xfId="5" applyNumberFormat="1" applyFont="1" applyBorder="1" applyAlignment="1" applyProtection="1">
      <alignment horizontal="center" vertical="center"/>
    </xf>
    <xf numFmtId="0" fontId="9" fillId="0" borderId="15" xfId="5" applyFont="1" applyBorder="1" applyAlignment="1">
      <alignment horizontal="center"/>
    </xf>
    <xf numFmtId="9" fontId="9" fillId="0" borderId="15" xfId="4" applyFont="1" applyBorder="1" applyAlignment="1" applyProtection="1">
      <alignment vertical="center"/>
    </xf>
    <xf numFmtId="0" fontId="45" fillId="0" borderId="14" xfId="17" applyNumberFormat="1" applyFont="1" applyFill="1" applyBorder="1" applyAlignment="1">
      <alignment horizontal="center" vertical="center" wrapText="1"/>
    </xf>
    <xf numFmtId="39" fontId="9" fillId="0" borderId="14" xfId="5" applyNumberFormat="1" applyFont="1" applyBorder="1" applyAlignment="1" applyProtection="1">
      <alignment horizontal="center" vertical="center"/>
    </xf>
    <xf numFmtId="0" fontId="9" fillId="0" borderId="14" xfId="5" applyFont="1" applyBorder="1" applyAlignment="1">
      <alignment horizontal="center"/>
    </xf>
    <xf numFmtId="0" fontId="45" fillId="0" borderId="15" xfId="17" applyNumberFormat="1" applyFont="1" applyFill="1" applyBorder="1" applyAlignment="1">
      <alignment horizontal="center" vertical="center" wrapText="1"/>
    </xf>
    <xf numFmtId="0" fontId="9" fillId="0" borderId="15" xfId="5" applyFont="1" applyBorder="1" applyAlignment="1">
      <alignment horizontal="center" vertical="center" wrapText="1"/>
    </xf>
    <xf numFmtId="177" fontId="9" fillId="0" borderId="15" xfId="7" applyNumberFormat="1" applyFont="1" applyBorder="1" applyAlignment="1">
      <alignment horizontal="center" vertical="center" wrapText="1"/>
    </xf>
    <xf numFmtId="39" fontId="9" fillId="0" borderId="15" xfId="5" applyNumberFormat="1" applyFont="1" applyBorder="1" applyAlignment="1" applyProtection="1">
      <alignment vertical="center"/>
    </xf>
    <xf numFmtId="10" fontId="9" fillId="0" borderId="15" xfId="15" applyNumberFormat="1" applyFont="1" applyBorder="1" applyAlignment="1" applyProtection="1">
      <alignment vertical="center"/>
    </xf>
    <xf numFmtId="0" fontId="9" fillId="0" borderId="12" xfId="5" applyFont="1" applyBorder="1"/>
    <xf numFmtId="0" fontId="9" fillId="0" borderId="0" xfId="5" applyFont="1" applyBorder="1" applyAlignment="1">
      <alignment horizontal="left" vertical="center"/>
    </xf>
    <xf numFmtId="171" fontId="9" fillId="0" borderId="0" xfId="5" applyNumberFormat="1" applyFont="1" applyBorder="1" applyProtection="1"/>
    <xf numFmtId="2" fontId="9" fillId="0" borderId="0" xfId="5" applyNumberFormat="1" applyFont="1" applyBorder="1" applyProtection="1"/>
    <xf numFmtId="10" fontId="9" fillId="0" borderId="0" xfId="15" applyNumberFormat="1" applyFont="1" applyBorder="1" applyProtection="1"/>
    <xf numFmtId="39" fontId="9" fillId="0" borderId="0" xfId="5" applyNumberFormat="1" applyFont="1" applyBorder="1" applyProtection="1"/>
    <xf numFmtId="39" fontId="9" fillId="0" borderId="13" xfId="5" applyNumberFormat="1" applyFont="1" applyBorder="1" applyProtection="1"/>
    <xf numFmtId="171" fontId="8" fillId="0" borderId="5" xfId="5" applyNumberFormat="1" applyFont="1" applyBorder="1" applyAlignment="1" applyProtection="1">
      <alignment vertical="center"/>
    </xf>
    <xf numFmtId="171" fontId="8" fillId="0" borderId="7" xfId="5" applyNumberFormat="1" applyFont="1" applyBorder="1" applyAlignment="1" applyProtection="1">
      <alignment vertical="top"/>
    </xf>
    <xf numFmtId="0" fontId="8" fillId="0" borderId="14" xfId="5" applyFont="1" applyBorder="1" applyAlignment="1">
      <alignment horizontal="left" vertical="center"/>
    </xf>
    <xf numFmtId="39" fontId="8" fillId="0" borderId="14" xfId="5" applyNumberFormat="1" applyFont="1" applyBorder="1" applyAlignment="1" applyProtection="1">
      <alignment vertical="top"/>
    </xf>
    <xf numFmtId="171" fontId="8" fillId="0" borderId="15" xfId="5" applyNumberFormat="1" applyFont="1" applyBorder="1" applyAlignment="1" applyProtection="1">
      <alignment vertical="top"/>
    </xf>
    <xf numFmtId="179" fontId="8" fillId="0" borderId="15" xfId="5" applyNumberFormat="1" applyFont="1" applyBorder="1" applyAlignment="1" applyProtection="1">
      <alignment vertical="top"/>
    </xf>
    <xf numFmtId="10" fontId="9" fillId="0" borderId="0" xfId="15" applyNumberFormat="1" applyFont="1" applyBorder="1"/>
    <xf numFmtId="10" fontId="9" fillId="0" borderId="0" xfId="15" applyNumberFormat="1" applyFont="1"/>
    <xf numFmtId="0" fontId="52" fillId="0" borderId="0" xfId="0" applyFont="1"/>
    <xf numFmtId="39" fontId="9" fillId="0" borderId="15" xfId="5" applyNumberFormat="1" applyFont="1" applyFill="1" applyBorder="1" applyAlignment="1" applyProtection="1">
      <alignment vertical="center"/>
    </xf>
    <xf numFmtId="0" fontId="43" fillId="0" borderId="73" xfId="0" applyFont="1" applyFill="1" applyBorder="1" applyAlignment="1">
      <alignment horizontal="left" vertical="center" wrapText="1"/>
    </xf>
    <xf numFmtId="0" fontId="43" fillId="0" borderId="34" xfId="0" applyFont="1" applyFill="1" applyBorder="1" applyAlignment="1">
      <alignment horizontal="left" vertical="center" wrapText="1"/>
    </xf>
    <xf numFmtId="0" fontId="45" fillId="0" borderId="1"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3" fillId="0" borderId="15" xfId="0" applyFont="1" applyFill="1" applyBorder="1" applyAlignment="1">
      <alignment horizontal="left" vertical="top" wrapText="1"/>
    </xf>
    <xf numFmtId="0" fontId="45" fillId="0" borderId="15" xfId="0" applyFont="1" applyFill="1" applyBorder="1" applyAlignment="1">
      <alignment horizontal="center" vertical="center" wrapText="1"/>
    </xf>
    <xf numFmtId="0" fontId="43" fillId="0" borderId="8" xfId="0" applyFont="1" applyFill="1" applyBorder="1" applyAlignment="1">
      <alignment horizontal="left" vertical="center" wrapText="1"/>
    </xf>
    <xf numFmtId="0" fontId="45" fillId="0" borderId="73"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48" fillId="11" borderId="17" xfId="5" applyFont="1" applyFill="1" applyBorder="1" applyAlignment="1">
      <alignment horizontal="left" vertical="center" wrapText="1"/>
    </xf>
    <xf numFmtId="0" fontId="42" fillId="11" borderId="15" xfId="5" applyFont="1" applyFill="1" applyBorder="1" applyAlignment="1">
      <alignment horizontal="left" vertical="center" wrapText="1"/>
    </xf>
    <xf numFmtId="0" fontId="9" fillId="12" borderId="12" xfId="9" applyNumberFormat="1" applyFont="1" applyFill="1" applyBorder="1" applyAlignment="1">
      <alignment horizontal="center" vertical="center" wrapText="1"/>
    </xf>
    <xf numFmtId="0" fontId="12" fillId="12" borderId="12" xfId="9" applyFont="1" applyFill="1" applyBorder="1" applyAlignment="1">
      <alignment horizontal="center" vertical="center" wrapText="1"/>
    </xf>
    <xf numFmtId="0" fontId="43" fillId="12" borderId="65" xfId="9" applyNumberFormat="1" applyFont="1" applyFill="1" applyBorder="1" applyAlignment="1">
      <alignment horizontal="left" vertical="center" wrapText="1"/>
    </xf>
    <xf numFmtId="0" fontId="37" fillId="12" borderId="65" xfId="9" applyFont="1" applyFill="1" applyBorder="1" applyAlignment="1">
      <alignment horizontal="left" vertical="center" wrapText="1"/>
    </xf>
    <xf numFmtId="0" fontId="43" fillId="12" borderId="66" xfId="9" applyNumberFormat="1" applyFont="1" applyFill="1" applyBorder="1" applyAlignment="1">
      <alignment horizontal="left" vertical="center" wrapText="1"/>
    </xf>
    <xf numFmtId="0" fontId="9" fillId="12" borderId="21" xfId="9" applyNumberFormat="1" applyFont="1" applyFill="1" applyBorder="1" applyAlignment="1">
      <alignment horizontal="center" vertical="center" wrapText="1"/>
    </xf>
    <xf numFmtId="0" fontId="37" fillId="12" borderId="30" xfId="9" applyFont="1" applyFill="1" applyBorder="1" applyAlignment="1">
      <alignment horizontal="left" vertical="center" wrapText="1"/>
    </xf>
    <xf numFmtId="0" fontId="12" fillId="12" borderId="31" xfId="9" applyFont="1" applyFill="1" applyBorder="1" applyAlignment="1">
      <alignment horizontal="center" vertical="center" wrapText="1"/>
    </xf>
    <xf numFmtId="0" fontId="2" fillId="11" borderId="36" xfId="0" applyFont="1" applyFill="1" applyBorder="1" applyAlignment="1">
      <alignment vertical="center" wrapText="1"/>
    </xf>
    <xf numFmtId="0" fontId="2" fillId="11" borderId="36"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6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9" fillId="12" borderId="31" xfId="9" applyNumberFormat="1" applyFont="1" applyFill="1" applyBorder="1" applyAlignment="1">
      <alignment horizontal="center" vertical="center" wrapText="1"/>
    </xf>
    <xf numFmtId="0" fontId="2" fillId="0" borderId="36"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8" fillId="11" borderId="27" xfId="5" applyFont="1" applyFill="1" applyBorder="1" applyAlignment="1">
      <alignment horizontal="left" vertical="center" wrapText="1"/>
    </xf>
    <xf numFmtId="0" fontId="48" fillId="11" borderId="16" xfId="5" applyFont="1" applyFill="1" applyBorder="1" applyAlignment="1">
      <alignment horizontal="left" vertical="center" wrapText="1"/>
    </xf>
    <xf numFmtId="0" fontId="42" fillId="11" borderId="44" xfId="5" applyFont="1" applyFill="1" applyBorder="1" applyAlignment="1">
      <alignment horizontal="center" vertical="center" wrapText="1"/>
    </xf>
    <xf numFmtId="0" fontId="42" fillId="11" borderId="28" xfId="5" applyFont="1" applyFill="1" applyBorder="1" applyAlignment="1">
      <alignment horizontal="center" vertical="center" wrapText="1"/>
    </xf>
    <xf numFmtId="0" fontId="9" fillId="0" borderId="15" xfId="5" applyFont="1" applyFill="1" applyBorder="1" applyAlignment="1">
      <alignment horizontal="center" vertical="center" wrapText="1"/>
    </xf>
    <xf numFmtId="0" fontId="9" fillId="0" borderId="15" xfId="5" applyFont="1" applyFill="1" applyBorder="1" applyAlignment="1">
      <alignment horizontal="left" vertical="center" wrapText="1"/>
    </xf>
    <xf numFmtId="0" fontId="3" fillId="0" borderId="1" xfId="5" applyFont="1" applyBorder="1" applyAlignment="1">
      <alignment horizontal="center"/>
    </xf>
    <xf numFmtId="0" fontId="3" fillId="0" borderId="8" xfId="5" applyFont="1" applyBorder="1" applyAlignment="1">
      <alignment horizontal="center"/>
    </xf>
    <xf numFmtId="0" fontId="3" fillId="0" borderId="14" xfId="5" applyFont="1" applyBorder="1" applyAlignment="1">
      <alignment horizont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4" xfId="5" applyFont="1" applyBorder="1" applyAlignment="1">
      <alignment horizontal="center" vertical="center"/>
    </xf>
    <xf numFmtId="0" fontId="3" fillId="0" borderId="9" xfId="5" applyFont="1" applyBorder="1" applyAlignment="1">
      <alignment horizontal="center" vertical="center"/>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6" fillId="0" borderId="5" xfId="5" applyFont="1" applyBorder="1" applyAlignment="1">
      <alignment horizontal="left"/>
    </xf>
    <xf numFmtId="0" fontId="6" fillId="0" borderId="6" xfId="5" applyFont="1" applyBorder="1" applyAlignment="1">
      <alignment horizontal="left"/>
    </xf>
    <xf numFmtId="0" fontId="6" fillId="0" borderId="7" xfId="5" applyFont="1" applyBorder="1" applyAlignment="1">
      <alignment horizontal="left"/>
    </xf>
    <xf numFmtId="0" fontId="3" fillId="0" borderId="2" xfId="5" applyFont="1" applyBorder="1" applyAlignment="1">
      <alignment horizontal="center"/>
    </xf>
    <xf numFmtId="0" fontId="3" fillId="0" borderId="4" xfId="5" applyFont="1" applyBorder="1" applyAlignment="1">
      <alignment horizontal="center"/>
    </xf>
    <xf numFmtId="0" fontId="3" fillId="0" borderId="12" xfId="5" applyFont="1" applyBorder="1" applyAlignment="1">
      <alignment horizontal="center"/>
    </xf>
    <xf numFmtId="0" fontId="3" fillId="0" borderId="13" xfId="5" applyFont="1" applyBorder="1" applyAlignment="1">
      <alignment horizontal="center"/>
    </xf>
    <xf numFmtId="0" fontId="3" fillId="0" borderId="9" xfId="5" applyFont="1" applyBorder="1" applyAlignment="1">
      <alignment horizontal="center"/>
    </xf>
    <xf numFmtId="0" fontId="3" fillId="0" borderId="11" xfId="5" applyFont="1" applyBorder="1" applyAlignment="1">
      <alignment horizontal="center"/>
    </xf>
    <xf numFmtId="2" fontId="6" fillId="0" borderId="0" xfId="5" applyNumberFormat="1" applyFont="1" applyBorder="1" applyAlignment="1" applyProtection="1">
      <alignment horizontal="center" vertical="center" wrapText="1"/>
    </xf>
    <xf numFmtId="0" fontId="3" fillId="0" borderId="6" xfId="5" applyFont="1" applyBorder="1" applyAlignment="1">
      <alignment horizontal="center" vertical="center"/>
    </xf>
    <xf numFmtId="0" fontId="3" fillId="0" borderId="7" xfId="5" applyFont="1" applyBorder="1" applyAlignment="1">
      <alignment horizontal="center" vertical="center"/>
    </xf>
    <xf numFmtId="2" fontId="6" fillId="0" borderId="15" xfId="5" applyNumberFormat="1" applyFont="1" applyBorder="1" applyAlignment="1" applyProtection="1">
      <alignment horizontal="center" vertical="center"/>
    </xf>
    <xf numFmtId="0" fontId="3" fillId="0" borderId="5" xfId="5" applyFont="1" applyBorder="1" applyAlignment="1">
      <alignment horizontal="center" vertical="center" wrapText="1"/>
    </xf>
    <xf numFmtId="0" fontId="3" fillId="0" borderId="6" xfId="5" applyFont="1" applyBorder="1" applyAlignment="1">
      <alignment horizontal="center" vertical="center" wrapText="1"/>
    </xf>
    <xf numFmtId="0" fontId="3" fillId="0" borderId="7" xfId="5" applyFont="1" applyBorder="1" applyAlignment="1">
      <alignment horizontal="center" vertical="center" wrapText="1"/>
    </xf>
    <xf numFmtId="10" fontId="3" fillId="0" borderId="5" xfId="15" applyNumberFormat="1" applyFont="1" applyBorder="1" applyAlignment="1">
      <alignment horizontal="center"/>
    </xf>
    <xf numFmtId="10" fontId="3" fillId="0" borderId="6" xfId="15" applyNumberFormat="1" applyFont="1" applyBorder="1" applyAlignment="1">
      <alignment horizontal="center"/>
    </xf>
    <xf numFmtId="10" fontId="3" fillId="0" borderId="7" xfId="15" applyNumberFormat="1" applyFont="1" applyBorder="1" applyAlignment="1">
      <alignment horizontal="center"/>
    </xf>
    <xf numFmtId="2" fontId="6" fillId="0" borderId="0" xfId="5" applyNumberFormat="1" applyFont="1" applyBorder="1" applyAlignment="1" applyProtection="1">
      <alignment horizontal="center" vertical="center"/>
    </xf>
    <xf numFmtId="0" fontId="6" fillId="0" borderId="2" xfId="5" applyFont="1" applyBorder="1" applyAlignment="1">
      <alignment horizontal="left"/>
    </xf>
    <xf numFmtId="0" fontId="6" fillId="0" borderId="3" xfId="5" applyFont="1" applyBorder="1" applyAlignment="1">
      <alignment horizontal="left"/>
    </xf>
    <xf numFmtId="0" fontId="6" fillId="0" borderId="4" xfId="5" applyFont="1" applyBorder="1" applyAlignment="1">
      <alignment horizontal="left"/>
    </xf>
    <xf numFmtId="0" fontId="3" fillId="0" borderId="5" xfId="5" applyFont="1" applyBorder="1" applyAlignment="1">
      <alignment horizontal="center" vertical="center"/>
    </xf>
    <xf numFmtId="0" fontId="6" fillId="0" borderId="2" xfId="5" applyFont="1" applyBorder="1" applyAlignment="1">
      <alignment horizontal="left" vertical="top" wrapText="1"/>
    </xf>
    <xf numFmtId="0" fontId="6" fillId="0" borderId="3" xfId="5" applyFont="1" applyBorder="1" applyAlignment="1">
      <alignment horizontal="left" vertical="top" wrapText="1"/>
    </xf>
    <xf numFmtId="0" fontId="6" fillId="0" borderId="4" xfId="5" applyFont="1" applyBorder="1" applyAlignment="1">
      <alignment horizontal="left" vertical="top" wrapText="1"/>
    </xf>
    <xf numFmtId="0" fontId="6" fillId="0" borderId="12" xfId="5" applyFont="1" applyBorder="1" applyAlignment="1">
      <alignment horizontal="left" vertical="top" wrapText="1"/>
    </xf>
    <xf numFmtId="0" fontId="6" fillId="0" borderId="0" xfId="5" applyFont="1" applyBorder="1" applyAlignment="1">
      <alignment horizontal="left" vertical="top" wrapText="1"/>
    </xf>
    <xf numFmtId="0" fontId="6" fillId="0" borderId="13" xfId="5" applyFont="1" applyBorder="1" applyAlignment="1">
      <alignment horizontal="left" vertical="top" wrapText="1"/>
    </xf>
    <xf numFmtId="0" fontId="6" fillId="0" borderId="9" xfId="5" applyFont="1" applyBorder="1" applyAlignment="1">
      <alignment horizontal="left" vertical="top" wrapText="1"/>
    </xf>
    <xf numFmtId="0" fontId="6" fillId="0" borderId="10" xfId="5" applyFont="1" applyBorder="1" applyAlignment="1">
      <alignment horizontal="left" vertical="top" wrapText="1"/>
    </xf>
    <xf numFmtId="0" fontId="6" fillId="0" borderId="11" xfId="5" applyFont="1" applyBorder="1" applyAlignment="1">
      <alignment horizontal="left" vertical="top" wrapText="1"/>
    </xf>
    <xf numFmtId="2" fontId="6" fillId="0" borderId="5" xfId="5" applyNumberFormat="1" applyFont="1" applyBorder="1" applyAlignment="1" applyProtection="1">
      <alignment horizontal="center" vertical="center" wrapText="1"/>
    </xf>
    <xf numFmtId="2" fontId="6" fillId="0" borderId="6" xfId="5" applyNumberFormat="1" applyFont="1" applyBorder="1" applyAlignment="1" applyProtection="1">
      <alignment horizontal="center" vertical="center" wrapText="1"/>
    </xf>
    <xf numFmtId="2" fontId="6" fillId="0" borderId="7" xfId="5" applyNumberFormat="1" applyFont="1" applyBorder="1" applyAlignment="1" applyProtection="1">
      <alignment horizontal="center" vertical="center" wrapText="1"/>
    </xf>
    <xf numFmtId="2" fontId="3" fillId="0" borderId="5" xfId="5" applyNumberFormat="1" applyFont="1" applyBorder="1" applyAlignment="1" applyProtection="1">
      <alignment horizontal="center" vertical="center" wrapText="1"/>
    </xf>
    <xf numFmtId="2" fontId="3" fillId="0" borderId="6" xfId="5" applyNumberFormat="1" applyFont="1" applyBorder="1" applyAlignment="1" applyProtection="1">
      <alignment horizontal="center" vertical="center" wrapText="1"/>
    </xf>
    <xf numFmtId="2" fontId="3" fillId="0" borderId="7" xfId="5" applyNumberFormat="1" applyFont="1" applyBorder="1" applyAlignment="1" applyProtection="1">
      <alignment horizontal="center" vertical="center" wrapText="1"/>
    </xf>
    <xf numFmtId="2" fontId="3" fillId="0" borderId="0" xfId="5" applyNumberFormat="1" applyFont="1" applyBorder="1" applyAlignment="1" applyProtection="1">
      <alignment horizontal="left" vertical="center" wrapText="1"/>
    </xf>
    <xf numFmtId="2" fontId="3" fillId="0" borderId="5" xfId="5" applyNumberFormat="1" applyFont="1" applyBorder="1" applyAlignment="1" applyProtection="1">
      <alignment horizontal="left" vertical="center" wrapText="1"/>
    </xf>
    <xf numFmtId="2" fontId="3" fillId="0" borderId="6" xfId="5" applyNumberFormat="1" applyFont="1" applyBorder="1" applyAlignment="1" applyProtection="1">
      <alignment horizontal="left" vertical="center" wrapText="1"/>
    </xf>
    <xf numFmtId="2" fontId="3" fillId="0" borderId="7" xfId="5" applyNumberFormat="1" applyFont="1" applyBorder="1" applyAlignment="1" applyProtection="1">
      <alignment horizontal="left" vertical="center" wrapText="1"/>
    </xf>
    <xf numFmtId="0" fontId="6" fillId="0" borderId="15" xfId="5" applyFont="1" applyBorder="1" applyAlignment="1">
      <alignment horizontal="left" vertical="center"/>
    </xf>
    <xf numFmtId="0" fontId="8" fillId="0" borderId="15" xfId="5" applyFont="1" applyBorder="1" applyAlignment="1">
      <alignment horizontal="center" vertical="center"/>
    </xf>
    <xf numFmtId="0" fontId="11" fillId="0" borderId="15" xfId="5" applyFont="1" applyBorder="1" applyAlignment="1">
      <alignment horizontal="center" vertical="center" wrapText="1"/>
    </xf>
    <xf numFmtId="0" fontId="8" fillId="0" borderId="15"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4" xfId="5" applyFont="1" applyBorder="1" applyAlignment="1">
      <alignment horizontal="center" vertical="center" wrapText="1"/>
    </xf>
    <xf numFmtId="0" fontId="8" fillId="0" borderId="9" xfId="5" applyFont="1" applyBorder="1" applyAlignment="1">
      <alignment horizontal="center" vertical="center" wrapText="1"/>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2" fontId="9" fillId="0" borderId="0" xfId="5" applyNumberFormat="1" applyFont="1" applyBorder="1" applyAlignment="1" applyProtection="1">
      <alignment horizontal="left" vertical="top" wrapText="1"/>
    </xf>
    <xf numFmtId="0" fontId="8" fillId="0" borderId="15" xfId="5" applyFont="1" applyBorder="1" applyAlignment="1">
      <alignment horizontal="center"/>
    </xf>
    <xf numFmtId="39" fontId="9" fillId="0" borderId="15" xfId="5" applyNumberFormat="1" applyFont="1" applyBorder="1" applyAlignment="1" applyProtection="1">
      <alignment horizontal="center" vertical="center"/>
    </xf>
    <xf numFmtId="0" fontId="9" fillId="0" borderId="15" xfId="5" applyFont="1" applyBorder="1" applyAlignment="1">
      <alignment horizontal="center"/>
    </xf>
    <xf numFmtId="0" fontId="8" fillId="0" borderId="5" xfId="5" applyFont="1" applyBorder="1" applyAlignment="1">
      <alignment horizontal="center" vertical="center"/>
    </xf>
    <xf numFmtId="0" fontId="9" fillId="0" borderId="1" xfId="5" applyFont="1" applyBorder="1" applyAlignment="1">
      <alignment horizontal="center" vertical="center" wrapText="1"/>
    </xf>
    <xf numFmtId="0" fontId="9" fillId="0" borderId="14" xfId="5" applyFont="1" applyBorder="1" applyAlignment="1">
      <alignment horizontal="center" vertical="center" wrapText="1"/>
    </xf>
    <xf numFmtId="0" fontId="8" fillId="0" borderId="6" xfId="5" applyFont="1" applyBorder="1" applyAlignment="1">
      <alignment horizontal="center" vertical="center"/>
    </xf>
    <xf numFmtId="0" fontId="8" fillId="0" borderId="7" xfId="5" applyFont="1" applyBorder="1" applyAlignment="1">
      <alignment horizontal="center" vertical="center"/>
    </xf>
    <xf numFmtId="171" fontId="8" fillId="0" borderId="5" xfId="5" applyNumberFormat="1" applyFont="1" applyBorder="1" applyAlignment="1" applyProtection="1">
      <alignment horizontal="center" vertical="top"/>
    </xf>
    <xf numFmtId="171" fontId="8" fillId="0" borderId="6" xfId="5" applyNumberFormat="1" applyFont="1" applyBorder="1" applyAlignment="1" applyProtection="1">
      <alignment horizontal="center" vertical="top"/>
    </xf>
    <xf numFmtId="2" fontId="8" fillId="0" borderId="7" xfId="5" applyNumberFormat="1" applyFont="1" applyBorder="1" applyAlignment="1" applyProtection="1">
      <alignment horizontal="left" vertical="center"/>
    </xf>
    <xf numFmtId="2" fontId="8" fillId="0" borderId="15" xfId="5" applyNumberFormat="1" applyFont="1" applyBorder="1" applyAlignment="1" applyProtection="1">
      <alignment horizontal="left" vertical="center"/>
    </xf>
    <xf numFmtId="0" fontId="8" fillId="0" borderId="12" xfId="5" applyFont="1" applyBorder="1" applyAlignment="1">
      <alignment horizontal="left" vertical="top" wrapText="1"/>
    </xf>
    <xf numFmtId="0" fontId="8" fillId="0" borderId="9" xfId="5" applyFont="1" applyBorder="1" applyAlignment="1">
      <alignment horizontal="left" vertical="top" wrapText="1"/>
    </xf>
    <xf numFmtId="0" fontId="8" fillId="0" borderId="0" xfId="5" applyFont="1" applyBorder="1" applyAlignment="1">
      <alignment horizontal="left" vertical="top" wrapText="1"/>
    </xf>
    <xf numFmtId="0" fontId="8" fillId="0" borderId="13" xfId="5" applyFont="1" applyBorder="1" applyAlignment="1">
      <alignment horizontal="left" vertical="top" wrapText="1"/>
    </xf>
    <xf numFmtId="0" fontId="8" fillId="0" borderId="10" xfId="5" applyFont="1" applyBorder="1" applyAlignment="1">
      <alignment horizontal="left" vertical="top" wrapText="1"/>
    </xf>
    <xf numFmtId="0" fontId="8" fillId="0" borderId="11" xfId="5" applyFont="1" applyBorder="1" applyAlignment="1">
      <alignment horizontal="left" vertical="top" wrapText="1"/>
    </xf>
    <xf numFmtId="0" fontId="8" fillId="0" borderId="15" xfId="5" applyFont="1" applyFill="1" applyBorder="1" applyAlignment="1">
      <alignment horizontal="left" vertical="top"/>
    </xf>
    <xf numFmtId="0" fontId="8" fillId="0" borderId="2" xfId="5" applyFont="1" applyBorder="1" applyAlignment="1">
      <alignment horizontal="left" vertical="top" wrapText="1"/>
    </xf>
    <xf numFmtId="0" fontId="8" fillId="0" borderId="3" xfId="5" applyFont="1" applyBorder="1" applyAlignment="1">
      <alignment horizontal="left" vertical="top" wrapText="1"/>
    </xf>
    <xf numFmtId="0" fontId="8" fillId="0" borderId="4" xfId="5" applyFont="1" applyBorder="1" applyAlignment="1">
      <alignment horizontal="left" vertical="top" wrapText="1"/>
    </xf>
    <xf numFmtId="172" fontId="8" fillId="0" borderId="15" xfId="5" applyNumberFormat="1" applyFont="1" applyBorder="1" applyAlignment="1" applyProtection="1">
      <alignment horizontal="left" vertical="top"/>
    </xf>
    <xf numFmtId="0" fontId="8" fillId="0" borderId="15" xfId="5" applyFont="1" applyBorder="1" applyAlignment="1">
      <alignment horizontal="left" vertical="top"/>
    </xf>
    <xf numFmtId="0" fontId="8" fillId="0" borderId="12" xfId="5" applyFont="1" applyBorder="1" applyAlignment="1">
      <alignment horizontal="left" vertical="top"/>
    </xf>
    <xf numFmtId="0" fontId="8" fillId="0" borderId="0" xfId="5" applyFont="1" applyBorder="1" applyAlignment="1">
      <alignment horizontal="left" vertical="top"/>
    </xf>
    <xf numFmtId="0" fontId="8" fillId="0" borderId="13" xfId="5" applyFont="1" applyBorder="1" applyAlignment="1">
      <alignment horizontal="left" vertical="top"/>
    </xf>
    <xf numFmtId="0" fontId="8" fillId="0" borderId="9" xfId="5" applyFont="1" applyBorder="1" applyAlignment="1">
      <alignment horizontal="left" vertical="top"/>
    </xf>
    <xf numFmtId="0" fontId="8" fillId="0" borderId="10" xfId="5" applyFont="1" applyBorder="1" applyAlignment="1">
      <alignment horizontal="left" vertical="top"/>
    </xf>
    <xf numFmtId="0" fontId="8" fillId="0" borderId="11" xfId="5" applyFont="1" applyBorder="1" applyAlignment="1">
      <alignment horizontal="left" vertical="top"/>
    </xf>
    <xf numFmtId="0" fontId="8" fillId="0" borderId="2" xfId="5" applyFont="1" applyBorder="1" applyAlignment="1">
      <alignment horizontal="left" vertical="top"/>
    </xf>
    <xf numFmtId="0" fontId="8" fillId="0" borderId="3" xfId="5" applyFont="1" applyBorder="1" applyAlignment="1">
      <alignment horizontal="left" vertical="top"/>
    </xf>
    <xf numFmtId="0" fontId="8" fillId="0" borderId="4" xfId="5" applyFont="1" applyBorder="1" applyAlignment="1">
      <alignment horizontal="left" vertical="top"/>
    </xf>
    <xf numFmtId="39" fontId="9" fillId="0" borderId="15" xfId="5" applyNumberFormat="1" applyFont="1" applyFill="1" applyBorder="1" applyAlignment="1" applyProtection="1">
      <alignment horizontal="center" vertical="center"/>
    </xf>
    <xf numFmtId="0" fontId="8" fillId="0" borderId="17" xfId="5" applyFont="1" applyFill="1" applyBorder="1" applyAlignment="1">
      <alignment horizontal="left" vertical="center" wrapText="1"/>
    </xf>
    <xf numFmtId="0" fontId="8" fillId="0" borderId="15" xfId="5"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2" xfId="0" applyFont="1" applyFill="1" applyBorder="1" applyAlignment="1">
      <alignment horizontal="left" vertical="center"/>
    </xf>
    <xf numFmtId="0" fontId="8" fillId="0" borderId="0" xfId="0" applyFont="1" applyFill="1" applyBorder="1" applyAlignment="1">
      <alignment horizontal="left" vertical="center"/>
    </xf>
    <xf numFmtId="0" fontId="8" fillId="0" borderId="13"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5" xfId="5" applyFont="1" applyFill="1" applyBorder="1" applyAlignment="1">
      <alignment horizontal="center" vertical="center"/>
    </xf>
    <xf numFmtId="14" fontId="9" fillId="0" borderId="4" xfId="5" applyNumberFormat="1" applyFont="1" applyFill="1" applyBorder="1" applyAlignment="1" applyProtection="1">
      <alignment horizontal="center" vertical="center"/>
    </xf>
    <xf numFmtId="14" fontId="9" fillId="0" borderId="11" xfId="5" applyNumberFormat="1" applyFont="1" applyFill="1" applyBorder="1" applyAlignment="1" applyProtection="1">
      <alignment horizontal="center" vertical="center"/>
    </xf>
    <xf numFmtId="14" fontId="9" fillId="0" borderId="1" xfId="5" applyNumberFormat="1" applyFont="1" applyFill="1" applyBorder="1" applyAlignment="1" applyProtection="1">
      <alignment horizontal="center" vertical="center"/>
    </xf>
    <xf numFmtId="14" fontId="9" fillId="0" borderId="14" xfId="5" applyNumberFormat="1" applyFont="1" applyFill="1" applyBorder="1" applyAlignment="1" applyProtection="1">
      <alignment horizontal="center" vertical="center"/>
    </xf>
    <xf numFmtId="0" fontId="8" fillId="0" borderId="5" xfId="5" applyFont="1" applyFill="1" applyBorder="1" applyAlignment="1">
      <alignment horizontal="center" vertical="center"/>
    </xf>
    <xf numFmtId="0" fontId="8" fillId="0" borderId="6" xfId="5" applyFont="1" applyFill="1" applyBorder="1" applyAlignment="1">
      <alignment horizontal="center" vertical="center"/>
    </xf>
    <xf numFmtId="0" fontId="8" fillId="0" borderId="7" xfId="5" applyFont="1" applyFill="1" applyBorder="1" applyAlignment="1">
      <alignment horizontal="center" vertical="center"/>
    </xf>
    <xf numFmtId="171" fontId="8" fillId="0" borderId="5" xfId="5" applyNumberFormat="1" applyFont="1" applyFill="1" applyBorder="1" applyAlignment="1" applyProtection="1">
      <alignment horizontal="center" vertical="top"/>
    </xf>
    <xf numFmtId="171" fontId="8" fillId="0" borderId="6" xfId="5" applyNumberFormat="1" applyFont="1" applyFill="1" applyBorder="1" applyAlignment="1" applyProtection="1">
      <alignment horizontal="center" vertical="top"/>
    </xf>
    <xf numFmtId="2" fontId="8" fillId="0" borderId="2" xfId="5" applyNumberFormat="1" applyFont="1" applyFill="1" applyBorder="1" applyAlignment="1" applyProtection="1">
      <alignment horizontal="center" vertical="center"/>
    </xf>
    <xf numFmtId="2" fontId="8" fillId="0" borderId="3" xfId="5" applyNumberFormat="1" applyFont="1" applyFill="1" applyBorder="1" applyAlignment="1" applyProtection="1">
      <alignment horizontal="center" vertical="center"/>
    </xf>
    <xf numFmtId="2" fontId="8" fillId="0" borderId="4" xfId="5" applyNumberFormat="1" applyFont="1" applyFill="1" applyBorder="1" applyAlignment="1" applyProtection="1">
      <alignment horizontal="center" vertical="center"/>
    </xf>
    <xf numFmtId="2" fontId="8" fillId="0" borderId="12" xfId="5" applyNumberFormat="1" applyFont="1" applyFill="1" applyBorder="1" applyAlignment="1" applyProtection="1">
      <alignment horizontal="center" vertical="center"/>
    </xf>
    <xf numFmtId="2" fontId="8" fillId="0" borderId="0" xfId="5" applyNumberFormat="1" applyFont="1" applyFill="1" applyBorder="1" applyAlignment="1" applyProtection="1">
      <alignment horizontal="center" vertical="center"/>
    </xf>
    <xf numFmtId="2" fontId="8" fillId="0" borderId="13" xfId="5" applyNumberFormat="1" applyFont="1" applyFill="1" applyBorder="1" applyAlignment="1" applyProtection="1">
      <alignment horizontal="center" vertical="center"/>
    </xf>
    <xf numFmtId="0" fontId="8" fillId="0" borderId="15" xfId="5" applyFont="1" applyFill="1" applyBorder="1" applyAlignment="1">
      <alignment horizontal="left" vertical="top" wrapText="1"/>
    </xf>
    <xf numFmtId="0" fontId="9" fillId="0" borderId="15" xfId="5" applyFont="1" applyFill="1" applyBorder="1" applyAlignment="1">
      <alignment vertical="top" wrapText="1"/>
    </xf>
    <xf numFmtId="172" fontId="8" fillId="0" borderId="3" xfId="5" applyNumberFormat="1" applyFont="1" applyFill="1" applyBorder="1" applyAlignment="1" applyProtection="1">
      <alignment horizontal="left" vertical="top"/>
    </xf>
    <xf numFmtId="172" fontId="8" fillId="0" borderId="4" xfId="5" applyNumberFormat="1" applyFont="1" applyFill="1" applyBorder="1" applyAlignment="1" applyProtection="1">
      <alignment horizontal="left" vertical="top"/>
    </xf>
    <xf numFmtId="172" fontId="8" fillId="0" borderId="12" xfId="5" applyNumberFormat="1" applyFont="1" applyFill="1" applyBorder="1" applyAlignment="1" applyProtection="1">
      <alignment horizontal="left" vertical="top"/>
    </xf>
    <xf numFmtId="172" fontId="8" fillId="0" borderId="0" xfId="5" applyNumberFormat="1" applyFont="1" applyFill="1" applyBorder="1" applyAlignment="1" applyProtection="1">
      <alignment horizontal="left" vertical="top"/>
    </xf>
    <xf numFmtId="172" fontId="8" fillId="0" borderId="13" xfId="5" applyNumberFormat="1" applyFont="1" applyFill="1" applyBorder="1" applyAlignment="1" applyProtection="1">
      <alignment horizontal="left" vertical="top"/>
    </xf>
    <xf numFmtId="172" fontId="8" fillId="0" borderId="9" xfId="5" applyNumberFormat="1" applyFont="1" applyFill="1" applyBorder="1" applyAlignment="1" applyProtection="1">
      <alignment horizontal="left" vertical="top"/>
    </xf>
    <xf numFmtId="172" fontId="8" fillId="0" borderId="10" xfId="5" applyNumberFormat="1" applyFont="1" applyFill="1" applyBorder="1" applyAlignment="1" applyProtection="1">
      <alignment horizontal="left" vertical="top"/>
    </xf>
    <xf numFmtId="172" fontId="8" fillId="0" borderId="11" xfId="5" applyNumberFormat="1" applyFont="1" applyFill="1" applyBorder="1" applyAlignment="1" applyProtection="1">
      <alignment horizontal="left" vertical="top"/>
    </xf>
    <xf numFmtId="0" fontId="8" fillId="0" borderId="12" xfId="5" applyFont="1" applyFill="1" applyBorder="1" applyAlignment="1">
      <alignment horizontal="left" vertical="top" wrapText="1"/>
    </xf>
    <xf numFmtId="0" fontId="8" fillId="0" borderId="0" xfId="5" applyFont="1" applyFill="1" applyBorder="1" applyAlignment="1">
      <alignment horizontal="left" vertical="top" wrapText="1"/>
    </xf>
    <xf numFmtId="0" fontId="8" fillId="0" borderId="13" xfId="5" applyFont="1" applyFill="1" applyBorder="1" applyAlignment="1">
      <alignment horizontal="left" vertical="top" wrapText="1"/>
    </xf>
    <xf numFmtId="0" fontId="8" fillId="0" borderId="9" xfId="5" applyFont="1" applyFill="1" applyBorder="1" applyAlignment="1">
      <alignment horizontal="left" vertical="top" wrapText="1"/>
    </xf>
    <xf numFmtId="0" fontId="8" fillId="0" borderId="10" xfId="5" applyFont="1" applyFill="1" applyBorder="1" applyAlignment="1">
      <alignment horizontal="left" vertical="top" wrapText="1"/>
    </xf>
    <xf numFmtId="0" fontId="8" fillId="0" borderId="11" xfId="5" applyFont="1" applyFill="1" applyBorder="1" applyAlignment="1">
      <alignment horizontal="left" vertical="top" wrapText="1"/>
    </xf>
    <xf numFmtId="0" fontId="8" fillId="0" borderId="31" xfId="5" applyFont="1" applyFill="1" applyBorder="1" applyAlignment="1">
      <alignment horizontal="left" vertical="top" wrapText="1"/>
    </xf>
    <xf numFmtId="0" fontId="8" fillId="0" borderId="32" xfId="5" applyFont="1" applyFill="1" applyBorder="1" applyAlignment="1">
      <alignment horizontal="left" vertical="top" wrapText="1"/>
    </xf>
    <xf numFmtId="0" fontId="8" fillId="0" borderId="33" xfId="5" applyFont="1" applyFill="1" applyBorder="1" applyAlignment="1">
      <alignment horizontal="left" vertical="top" wrapText="1"/>
    </xf>
    <xf numFmtId="0" fontId="9" fillId="0" borderId="31" xfId="5" applyFont="1" applyFill="1" applyBorder="1" applyAlignment="1">
      <alignment vertical="top" wrapText="1"/>
    </xf>
    <xf numFmtId="0" fontId="9" fillId="0" borderId="32" xfId="5" applyFont="1" applyFill="1" applyBorder="1" applyAlignment="1">
      <alignment vertical="top" wrapText="1"/>
    </xf>
    <xf numFmtId="0" fontId="9" fillId="0" borderId="33" xfId="5" applyFont="1" applyFill="1" applyBorder="1" applyAlignment="1">
      <alignment vertical="top" wrapText="1"/>
    </xf>
    <xf numFmtId="0" fontId="9" fillId="0" borderId="27" xfId="5" applyFont="1" applyFill="1" applyBorder="1" applyAlignment="1">
      <alignment vertical="center" wrapText="1"/>
    </xf>
    <xf numFmtId="0" fontId="9" fillId="0" borderId="16" xfId="5" applyFont="1" applyFill="1" applyBorder="1" applyAlignment="1">
      <alignment vertical="center" wrapText="1"/>
    </xf>
    <xf numFmtId="0" fontId="9" fillId="0" borderId="1" xfId="5" applyFont="1" applyFill="1" applyBorder="1" applyAlignment="1">
      <alignment horizontal="center" vertical="center" wrapText="1"/>
    </xf>
    <xf numFmtId="0" fontId="9" fillId="0" borderId="14" xfId="5" applyFont="1" applyFill="1" applyBorder="1" applyAlignment="1">
      <alignment horizontal="center" vertical="center" wrapText="1"/>
    </xf>
    <xf numFmtId="14" fontId="9" fillId="0" borderId="15" xfId="5" applyNumberFormat="1" applyFont="1" applyFill="1" applyBorder="1" applyAlignment="1" applyProtection="1">
      <alignment horizontal="center" vertical="center"/>
    </xf>
    <xf numFmtId="0" fontId="9" fillId="0" borderId="27" xfId="5" applyFont="1" applyFill="1" applyBorder="1" applyAlignment="1">
      <alignment horizontal="left" vertical="center" wrapText="1"/>
    </xf>
    <xf numFmtId="0" fontId="9" fillId="0" borderId="16" xfId="5" applyFont="1" applyFill="1" applyBorder="1" applyAlignment="1">
      <alignment horizontal="left" vertical="center" wrapText="1"/>
    </xf>
    <xf numFmtId="39" fontId="9" fillId="0" borderId="1" xfId="5" applyNumberFormat="1" applyFont="1" applyFill="1" applyBorder="1" applyAlignment="1" applyProtection="1">
      <alignment horizontal="center" vertical="center"/>
    </xf>
    <xf numFmtId="39" fontId="9" fillId="0" borderId="14" xfId="5" applyNumberFormat="1" applyFont="1" applyFill="1" applyBorder="1" applyAlignment="1" applyProtection="1">
      <alignment horizontal="center" vertical="center"/>
    </xf>
    <xf numFmtId="0" fontId="9" fillId="0" borderId="17" xfId="5" applyFont="1" applyFill="1" applyBorder="1" applyAlignment="1">
      <alignment vertical="center" wrapText="1"/>
    </xf>
    <xf numFmtId="0" fontId="8" fillId="0" borderId="15" xfId="5" applyFont="1" applyFill="1" applyBorder="1" applyAlignment="1">
      <alignment horizontal="center" vertical="center" wrapText="1"/>
    </xf>
    <xf numFmtId="2" fontId="12" fillId="0" borderId="0" xfId="5" applyNumberFormat="1" applyFont="1" applyFill="1" applyBorder="1" applyAlignment="1" applyProtection="1">
      <alignment horizontal="left" vertical="top" wrapText="1"/>
    </xf>
    <xf numFmtId="0" fontId="9" fillId="0" borderId="26" xfId="5" applyFont="1" applyFill="1" applyBorder="1" applyAlignment="1">
      <alignment vertical="center" wrapText="1"/>
    </xf>
    <xf numFmtId="0" fontId="9" fillId="0" borderId="18" xfId="5" applyFont="1" applyFill="1" applyBorder="1" applyAlignment="1">
      <alignment vertical="center" wrapText="1"/>
    </xf>
    <xf numFmtId="2" fontId="10" fillId="0" borderId="0" xfId="5" applyNumberFormat="1" applyFont="1" applyFill="1" applyBorder="1" applyAlignment="1" applyProtection="1">
      <alignment horizontal="left" vertical="center" wrapText="1"/>
    </xf>
    <xf numFmtId="0" fontId="8" fillId="0" borderId="19" xfId="5" applyFont="1" applyFill="1" applyBorder="1" applyAlignment="1">
      <alignment horizontal="center" vertical="center"/>
    </xf>
    <xf numFmtId="0" fontId="8" fillId="0" borderId="17" xfId="5" applyFont="1" applyFill="1" applyBorder="1" applyAlignment="1">
      <alignment horizontal="center" vertical="center"/>
    </xf>
    <xf numFmtId="0" fontId="11" fillId="0" borderId="20" xfId="5" applyFont="1" applyFill="1" applyBorder="1" applyAlignment="1">
      <alignment horizontal="center" vertical="center" wrapText="1"/>
    </xf>
    <xf numFmtId="0" fontId="8" fillId="0" borderId="20" xfId="5" applyFont="1" applyFill="1" applyBorder="1" applyAlignment="1">
      <alignment horizontal="center" vertical="center" wrapText="1"/>
    </xf>
    <xf numFmtId="0" fontId="8" fillId="0" borderId="21" xfId="5" applyFont="1" applyFill="1" applyBorder="1" applyAlignment="1">
      <alignment horizontal="center" vertical="center" wrapText="1"/>
    </xf>
    <xf numFmtId="0" fontId="8" fillId="0" borderId="22" xfId="5" applyFont="1" applyFill="1" applyBorder="1" applyAlignment="1">
      <alignment horizontal="center" vertical="center" wrapText="1"/>
    </xf>
    <xf numFmtId="0" fontId="8" fillId="0" borderId="23" xfId="5"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24" xfId="5" applyFont="1" applyFill="1" applyBorder="1" applyAlignment="1">
      <alignment horizontal="center" vertical="center" wrapText="1"/>
    </xf>
    <xf numFmtId="0" fontId="8" fillId="0" borderId="7" xfId="5" applyFont="1" applyFill="1" applyBorder="1" applyAlignment="1">
      <alignment horizontal="center" vertical="center" wrapText="1"/>
    </xf>
    <xf numFmtId="0" fontId="8" fillId="0" borderId="15" xfId="5" applyFont="1" applyFill="1" applyBorder="1" applyAlignment="1">
      <alignment horizontal="center"/>
    </xf>
    <xf numFmtId="0" fontId="8" fillId="0" borderId="4" xfId="5" applyFont="1" applyFill="1" applyBorder="1" applyAlignment="1">
      <alignment horizontal="left" vertical="top"/>
    </xf>
    <xf numFmtId="0" fontId="8" fillId="0" borderId="11" xfId="5" applyFont="1" applyFill="1" applyBorder="1" applyAlignment="1">
      <alignment horizontal="left" vertical="top"/>
    </xf>
    <xf numFmtId="1" fontId="9" fillId="0" borderId="2" xfId="5" applyNumberFormat="1" applyFont="1" applyFill="1" applyBorder="1" applyAlignment="1">
      <alignment horizontal="left" vertical="center"/>
    </xf>
    <xf numFmtId="1" fontId="9" fillId="0" borderId="3" xfId="5" applyNumberFormat="1" applyFont="1" applyFill="1" applyBorder="1" applyAlignment="1">
      <alignment horizontal="left" vertical="center"/>
    </xf>
    <xf numFmtId="1" fontId="9" fillId="0" borderId="4" xfId="5" applyNumberFormat="1" applyFont="1" applyFill="1" applyBorder="1" applyAlignment="1">
      <alignment horizontal="left" vertical="center"/>
    </xf>
    <xf numFmtId="1" fontId="9" fillId="0" borderId="9" xfId="5" applyNumberFormat="1" applyFont="1" applyFill="1" applyBorder="1" applyAlignment="1">
      <alignment horizontal="left" vertical="center"/>
    </xf>
    <xf numFmtId="1" fontId="9" fillId="0" borderId="10" xfId="5" applyNumberFormat="1" applyFont="1" applyFill="1" applyBorder="1" applyAlignment="1">
      <alignment horizontal="left" vertical="center"/>
    </xf>
    <xf numFmtId="1" fontId="9" fillId="0" borderId="11" xfId="5" applyNumberFormat="1" applyFont="1" applyFill="1" applyBorder="1" applyAlignment="1">
      <alignment horizontal="left" vertical="center"/>
    </xf>
    <xf numFmtId="10" fontId="9" fillId="0" borderId="15" xfId="6" applyNumberFormat="1" applyFont="1" applyFill="1" applyBorder="1" applyAlignment="1">
      <alignment horizontal="center" vertical="center" wrapText="1"/>
    </xf>
    <xf numFmtId="2" fontId="7" fillId="0" borderId="0" xfId="5" applyNumberFormat="1" applyFont="1" applyFill="1" applyBorder="1" applyAlignment="1" applyProtection="1">
      <alignment horizontal="center" vertical="center" wrapText="1"/>
    </xf>
    <xf numFmtId="0" fontId="9" fillId="0" borderId="6" xfId="5" applyFont="1" applyFill="1" applyBorder="1" applyAlignment="1">
      <alignment horizontal="center" vertical="center"/>
    </xf>
    <xf numFmtId="0" fontId="9" fillId="0" borderId="7" xfId="5" applyFont="1" applyFill="1" applyBorder="1" applyAlignment="1">
      <alignment horizontal="center" vertical="center"/>
    </xf>
    <xf numFmtId="2" fontId="8" fillId="0" borderId="15" xfId="5" applyNumberFormat="1" applyFont="1" applyFill="1" applyBorder="1" applyAlignment="1" applyProtection="1">
      <alignment horizontal="center" vertical="center"/>
    </xf>
    <xf numFmtId="0" fontId="9" fillId="0" borderId="5" xfId="5" applyFont="1" applyFill="1" applyBorder="1" applyAlignment="1">
      <alignment horizontal="center" vertical="center" wrapText="1"/>
    </xf>
    <xf numFmtId="0" fontId="9" fillId="0" borderId="6" xfId="5" applyFont="1" applyFill="1" applyBorder="1" applyAlignment="1">
      <alignment horizontal="center" vertical="center" wrapText="1"/>
    </xf>
    <xf numFmtId="0" fontId="9" fillId="0" borderId="7" xfId="5" applyFont="1" applyFill="1" applyBorder="1" applyAlignment="1">
      <alignment horizontal="center" vertical="center" wrapText="1"/>
    </xf>
    <xf numFmtId="2" fontId="7" fillId="0" borderId="0" xfId="5" applyNumberFormat="1" applyFont="1" applyFill="1" applyBorder="1" applyAlignment="1" applyProtection="1">
      <alignment horizontal="center" vertical="center"/>
    </xf>
    <xf numFmtId="0" fontId="8" fillId="0" borderId="5" xfId="5" applyFont="1" applyFill="1" applyBorder="1" applyAlignment="1">
      <alignment horizontal="left"/>
    </xf>
    <xf numFmtId="0" fontId="8" fillId="0" borderId="6" xfId="5" applyFont="1" applyFill="1" applyBorder="1" applyAlignment="1">
      <alignment horizontal="left"/>
    </xf>
    <xf numFmtId="0" fontId="8" fillId="0" borderId="7" xfId="5" applyFont="1" applyFill="1" applyBorder="1" applyAlignment="1">
      <alignment horizontal="left"/>
    </xf>
    <xf numFmtId="0" fontId="8" fillId="0" borderId="2" xfId="5" applyFont="1" applyFill="1" applyBorder="1" applyAlignment="1">
      <alignment horizontal="left"/>
    </xf>
    <xf numFmtId="0" fontId="8" fillId="0" borderId="3" xfId="5" applyFont="1" applyFill="1" applyBorder="1" applyAlignment="1">
      <alignment horizontal="left"/>
    </xf>
    <xf numFmtId="0" fontId="9" fillId="0" borderId="5" xfId="5" applyFont="1" applyFill="1" applyBorder="1" applyAlignment="1">
      <alignment horizontal="center" vertical="center"/>
    </xf>
    <xf numFmtId="0" fontId="8" fillId="0" borderId="2"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4" xfId="5" applyFont="1" applyFill="1" applyBorder="1" applyAlignment="1">
      <alignment horizontal="left" vertical="center" wrapText="1"/>
    </xf>
    <xf numFmtId="0" fontId="8" fillId="0" borderId="12" xfId="5" applyFont="1" applyFill="1" applyBorder="1" applyAlignment="1">
      <alignment horizontal="left" vertical="center" wrapText="1"/>
    </xf>
    <xf numFmtId="0" fontId="8" fillId="0" borderId="0" xfId="5" applyFont="1" applyFill="1" applyBorder="1" applyAlignment="1">
      <alignment horizontal="left" vertical="center" wrapText="1"/>
    </xf>
    <xf numFmtId="0" fontId="8" fillId="0" borderId="13" xfId="5" applyFont="1" applyFill="1" applyBorder="1" applyAlignment="1">
      <alignment horizontal="left" vertical="center" wrapText="1"/>
    </xf>
    <xf numFmtId="2" fontId="8" fillId="0" borderId="5" xfId="5" applyNumberFormat="1" applyFont="1" applyFill="1" applyBorder="1" applyAlignment="1" applyProtection="1">
      <alignment horizontal="center" vertical="center" wrapText="1"/>
    </xf>
    <xf numFmtId="2" fontId="8" fillId="0" borderId="6" xfId="5" applyNumberFormat="1" applyFont="1" applyFill="1" applyBorder="1" applyAlignment="1" applyProtection="1">
      <alignment horizontal="center" vertical="center" wrapText="1"/>
    </xf>
    <xf numFmtId="2" fontId="8" fillId="0" borderId="7" xfId="5" applyNumberFormat="1" applyFont="1" applyFill="1" applyBorder="1" applyAlignment="1" applyProtection="1">
      <alignment horizontal="center" vertical="center" wrapText="1"/>
    </xf>
    <xf numFmtId="0" fontId="9" fillId="0" borderId="1" xfId="5" applyFont="1" applyFill="1" applyBorder="1" applyAlignment="1">
      <alignment horizontal="left" vertical="center" wrapText="1"/>
    </xf>
    <xf numFmtId="0" fontId="3" fillId="0" borderId="1" xfId="5" applyFont="1" applyFill="1" applyBorder="1" applyAlignment="1">
      <alignment horizontal="center"/>
    </xf>
    <xf numFmtId="0" fontId="3" fillId="0" borderId="8" xfId="5" applyFont="1" applyFill="1" applyBorder="1" applyAlignment="1">
      <alignment horizontal="center"/>
    </xf>
    <xf numFmtId="0" fontId="3" fillId="0" borderId="14" xfId="5" applyFont="1" applyFill="1" applyBorder="1" applyAlignment="1">
      <alignment horizontal="center"/>
    </xf>
    <xf numFmtId="0" fontId="4" fillId="0" borderId="2"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1" xfId="5" applyFont="1" applyFill="1" applyBorder="1" applyAlignment="1">
      <alignment horizontal="center" vertical="center"/>
    </xf>
    <xf numFmtId="0" fontId="6" fillId="0" borderId="5" xfId="5" applyFont="1" applyFill="1" applyBorder="1" applyAlignment="1">
      <alignment horizontal="left"/>
    </xf>
    <xf numFmtId="0" fontId="6" fillId="0" borderId="6" xfId="5" applyFont="1" applyFill="1" applyBorder="1" applyAlignment="1">
      <alignment horizontal="left"/>
    </xf>
    <xf numFmtId="0" fontId="6" fillId="0" borderId="7" xfId="5" applyFont="1" applyFill="1" applyBorder="1" applyAlignment="1">
      <alignment horizontal="left"/>
    </xf>
    <xf numFmtId="0" fontId="3" fillId="0" borderId="2" xfId="5" applyFont="1" applyFill="1" applyBorder="1" applyAlignment="1">
      <alignment horizontal="center"/>
    </xf>
    <xf numFmtId="0" fontId="3" fillId="0" borderId="4" xfId="5" applyFont="1" applyFill="1" applyBorder="1" applyAlignment="1">
      <alignment horizontal="center"/>
    </xf>
    <xf numFmtId="0" fontId="3" fillId="0" borderId="12" xfId="5" applyFont="1" applyFill="1" applyBorder="1" applyAlignment="1">
      <alignment horizontal="center"/>
    </xf>
    <xf numFmtId="0" fontId="3" fillId="0" borderId="13" xfId="5" applyFont="1" applyFill="1" applyBorder="1" applyAlignment="1">
      <alignment horizontal="center"/>
    </xf>
    <xf numFmtId="0" fontId="3" fillId="0" borderId="9" xfId="5" applyFont="1" applyFill="1" applyBorder="1" applyAlignment="1">
      <alignment horizontal="center"/>
    </xf>
    <xf numFmtId="0" fontId="3" fillId="0" borderId="11" xfId="5" applyFont="1" applyFill="1" applyBorder="1" applyAlignment="1">
      <alignment horizontal="center"/>
    </xf>
    <xf numFmtId="0" fontId="3" fillId="0" borderId="0" xfId="5" applyFont="1" applyFill="1" applyBorder="1" applyAlignment="1">
      <alignment horizontal="center"/>
    </xf>
    <xf numFmtId="0" fontId="9" fillId="0" borderId="2" xfId="5" applyFont="1" applyBorder="1" applyAlignment="1">
      <alignment horizontal="center" vertical="center"/>
    </xf>
    <xf numFmtId="0" fontId="9" fillId="0" borderId="3" xfId="5" applyFont="1" applyBorder="1" applyAlignment="1">
      <alignment horizontal="center" vertical="center"/>
    </xf>
    <xf numFmtId="0" fontId="9" fillId="0" borderId="4" xfId="5" applyFont="1" applyBorder="1" applyAlignment="1">
      <alignment horizontal="center" vertical="center"/>
    </xf>
    <xf numFmtId="0" fontId="9" fillId="0" borderId="9" xfId="5" applyFont="1" applyBorder="1" applyAlignment="1">
      <alignment horizontal="center" vertical="center"/>
    </xf>
    <xf numFmtId="0" fontId="9" fillId="0" borderId="10" xfId="5" applyFont="1" applyBorder="1" applyAlignment="1">
      <alignment horizontal="center" vertical="center"/>
    </xf>
    <xf numFmtId="0" fontId="9" fillId="0" borderId="11" xfId="5" applyFont="1" applyBorder="1" applyAlignment="1">
      <alignment horizontal="center" vertical="center"/>
    </xf>
    <xf numFmtId="0" fontId="8" fillId="0" borderId="5" xfId="5" applyFont="1" applyBorder="1" applyAlignment="1">
      <alignment horizontal="left"/>
    </xf>
    <xf numFmtId="0" fontId="8" fillId="0" borderId="6" xfId="5" applyFont="1" applyBorder="1" applyAlignment="1">
      <alignment horizontal="left"/>
    </xf>
    <xf numFmtId="0" fontId="8" fillId="0" borderId="7" xfId="5" applyFont="1" applyBorder="1" applyAlignment="1">
      <alignment horizontal="left"/>
    </xf>
    <xf numFmtId="0" fontId="8" fillId="11" borderId="2" xfId="5" applyFont="1" applyFill="1" applyBorder="1" applyAlignment="1">
      <alignment horizontal="left"/>
    </xf>
    <xf numFmtId="0" fontId="8" fillId="11" borderId="3" xfId="5" applyFont="1" applyFill="1" applyBorder="1" applyAlignment="1">
      <alignment horizontal="left"/>
    </xf>
    <xf numFmtId="0" fontId="9" fillId="0" borderId="5" xfId="5" applyFont="1" applyBorder="1" applyAlignment="1">
      <alignment horizontal="center" vertical="center"/>
    </xf>
    <xf numFmtId="0" fontId="9" fillId="0" borderId="6" xfId="5" applyFont="1" applyBorder="1" applyAlignment="1">
      <alignment horizontal="center" vertical="center"/>
    </xf>
    <xf numFmtId="0" fontId="9" fillId="0" borderId="7" xfId="5" applyFont="1" applyBorder="1" applyAlignment="1">
      <alignment horizontal="center" vertical="center"/>
    </xf>
    <xf numFmtId="0" fontId="29" fillId="0" borderId="2" xfId="5" applyFont="1" applyBorder="1" applyAlignment="1">
      <alignment horizontal="center" vertical="center" wrapText="1"/>
    </xf>
    <xf numFmtId="0" fontId="29" fillId="0" borderId="3" xfId="5" applyFont="1" applyBorder="1" applyAlignment="1">
      <alignment horizontal="center" vertical="center" wrapText="1"/>
    </xf>
    <xf numFmtId="0" fontId="29" fillId="0" borderId="4" xfId="5" applyFont="1" applyBorder="1" applyAlignment="1">
      <alignment horizontal="center" vertical="center" wrapText="1"/>
    </xf>
    <xf numFmtId="0" fontId="29" fillId="0" borderId="12" xfId="5" applyFont="1" applyBorder="1" applyAlignment="1">
      <alignment horizontal="center" vertical="center" wrapText="1"/>
    </xf>
    <xf numFmtId="0" fontId="29" fillId="0" borderId="0" xfId="5" applyFont="1" applyBorder="1" applyAlignment="1">
      <alignment horizontal="center" vertical="center" wrapText="1"/>
    </xf>
    <xf numFmtId="0" fontId="29" fillId="0" borderId="13" xfId="5" applyFont="1" applyBorder="1" applyAlignment="1">
      <alignment horizontal="center" vertical="center" wrapText="1"/>
    </xf>
    <xf numFmtId="0" fontId="29" fillId="0" borderId="9" xfId="5" applyFont="1" applyBorder="1" applyAlignment="1">
      <alignment horizontal="center" vertical="center" wrapText="1"/>
    </xf>
    <xf numFmtId="0" fontId="29" fillId="0" borderId="10" xfId="5" applyFont="1" applyBorder="1" applyAlignment="1">
      <alignment horizontal="center" vertical="center" wrapText="1"/>
    </xf>
    <xf numFmtId="0" fontId="29" fillId="0" borderId="11" xfId="5" applyFont="1" applyBorder="1" applyAlignment="1">
      <alignment horizontal="center" vertical="center" wrapText="1"/>
    </xf>
    <xf numFmtId="2" fontId="8" fillId="0" borderId="5" xfId="5" applyNumberFormat="1" applyFont="1" applyBorder="1" applyAlignment="1" applyProtection="1">
      <alignment horizontal="center" vertical="center" wrapText="1"/>
    </xf>
    <xf numFmtId="2" fontId="8" fillId="0" borderId="6" xfId="5" applyNumberFormat="1" applyFont="1" applyBorder="1" applyAlignment="1" applyProtection="1">
      <alignment horizontal="center" vertical="center" wrapText="1"/>
    </xf>
    <xf numFmtId="2" fontId="8" fillId="0" borderId="7" xfId="5" applyNumberFormat="1" applyFont="1" applyBorder="1" applyAlignment="1" applyProtection="1">
      <alignment horizontal="center" vertical="center" wrapText="1"/>
    </xf>
    <xf numFmtId="2" fontId="8" fillId="0" borderId="15" xfId="5" applyNumberFormat="1" applyFont="1" applyBorder="1" applyAlignment="1" applyProtection="1">
      <alignment horizontal="center" vertical="center"/>
    </xf>
    <xf numFmtId="0" fontId="8" fillId="0" borderId="5" xfId="5" applyFont="1" applyBorder="1" applyAlignment="1">
      <alignment horizontal="left" vertical="center" wrapText="1"/>
    </xf>
    <xf numFmtId="0" fontId="8" fillId="0" borderId="6" xfId="5" applyFont="1" applyBorder="1" applyAlignment="1">
      <alignment horizontal="left" vertical="center" wrapText="1"/>
    </xf>
    <xf numFmtId="0" fontId="8" fillId="0" borderId="7" xfId="5" applyFont="1" applyBorder="1" applyAlignment="1">
      <alignment horizontal="left" vertical="center" wrapText="1"/>
    </xf>
    <xf numFmtId="10" fontId="9" fillId="0" borderId="5" xfId="15" applyNumberFormat="1" applyFont="1" applyBorder="1" applyAlignment="1">
      <alignment horizontal="center"/>
    </xf>
    <xf numFmtId="10" fontId="9" fillId="0" borderId="6" xfId="15" applyNumberFormat="1" applyFont="1" applyBorder="1" applyAlignment="1">
      <alignment horizontal="center"/>
    </xf>
    <xf numFmtId="10" fontId="9" fillId="0" borderId="7" xfId="15" applyNumberFormat="1" applyFont="1" applyBorder="1" applyAlignment="1">
      <alignment horizontal="center"/>
    </xf>
    <xf numFmtId="2" fontId="9" fillId="0" borderId="5" xfId="5" applyNumberFormat="1" applyFont="1" applyBorder="1" applyAlignment="1" applyProtection="1">
      <alignment horizontal="center" vertical="center" wrapText="1"/>
    </xf>
    <xf numFmtId="2" fontId="9" fillId="0" borderId="6" xfId="5" applyNumberFormat="1" applyFont="1" applyBorder="1" applyAlignment="1" applyProtection="1">
      <alignment horizontal="center" vertical="center" wrapText="1"/>
    </xf>
    <xf numFmtId="2" fontId="9" fillId="0" borderId="7" xfId="5" applyNumberFormat="1" applyFont="1" applyBorder="1" applyAlignment="1" applyProtection="1">
      <alignment horizontal="center" vertical="center" wrapText="1"/>
    </xf>
    <xf numFmtId="1" fontId="8" fillId="0" borderId="5" xfId="5" applyNumberFormat="1" applyFont="1" applyBorder="1" applyAlignment="1">
      <alignment horizontal="left" vertical="center"/>
    </xf>
    <xf numFmtId="1" fontId="8" fillId="0" borderId="6" xfId="5" applyNumberFormat="1" applyFont="1" applyBorder="1" applyAlignment="1">
      <alignment horizontal="left" vertical="center"/>
    </xf>
    <xf numFmtId="1" fontId="8" fillId="0" borderId="7" xfId="5" applyNumberFormat="1" applyFont="1" applyBorder="1" applyAlignment="1">
      <alignment horizontal="left" vertical="center"/>
    </xf>
    <xf numFmtId="2" fontId="9" fillId="0" borderId="5" xfId="5" applyNumberFormat="1" applyFont="1" applyBorder="1" applyAlignment="1" applyProtection="1">
      <alignment horizontal="left" vertical="center" wrapText="1"/>
    </xf>
    <xf numFmtId="2" fontId="9" fillId="0" borderId="6" xfId="5" applyNumberFormat="1" applyFont="1" applyBorder="1" applyAlignment="1" applyProtection="1">
      <alignment horizontal="left" vertical="center" wrapText="1"/>
    </xf>
    <xf numFmtId="2" fontId="9" fillId="0" borderId="7" xfId="5" applyNumberFormat="1" applyFont="1" applyBorder="1" applyAlignment="1" applyProtection="1">
      <alignment horizontal="left" vertical="center" wrapText="1"/>
    </xf>
    <xf numFmtId="0" fontId="8" fillId="0" borderId="1" xfId="5" applyFont="1" applyBorder="1" applyAlignment="1">
      <alignment horizontal="left" vertical="center"/>
    </xf>
    <xf numFmtId="0" fontId="8" fillId="0" borderId="15" xfId="5" applyFont="1" applyBorder="1" applyAlignment="1">
      <alignment horizontal="left" vertical="center"/>
    </xf>
    <xf numFmtId="0" fontId="7" fillId="11" borderId="19" xfId="5" applyFont="1" applyFill="1" applyBorder="1" applyAlignment="1">
      <alignment horizontal="center" vertical="center"/>
    </xf>
    <xf numFmtId="0" fontId="7" fillId="11" borderId="17" xfId="5" applyFont="1" applyFill="1" applyBorder="1" applyAlignment="1">
      <alignment horizontal="center" vertical="center"/>
    </xf>
    <xf numFmtId="0" fontId="47" fillId="11" borderId="20" xfId="5" applyFont="1" applyFill="1" applyBorder="1" applyAlignment="1">
      <alignment horizontal="center" vertical="center" wrapText="1"/>
    </xf>
    <xf numFmtId="0" fontId="32" fillId="11" borderId="15" xfId="5" applyFont="1" applyFill="1" applyBorder="1" applyAlignment="1">
      <alignment horizontal="center" vertical="center" wrapText="1"/>
    </xf>
    <xf numFmtId="0" fontId="32" fillId="11" borderId="20" xfId="5" applyFont="1" applyFill="1" applyBorder="1" applyAlignment="1">
      <alignment horizontal="center" vertical="center" wrapText="1"/>
    </xf>
    <xf numFmtId="0" fontId="33" fillId="11" borderId="64" xfId="5" applyFont="1" applyFill="1" applyBorder="1" applyAlignment="1">
      <alignment horizontal="center" vertical="center" wrapText="1"/>
    </xf>
    <xf numFmtId="0" fontId="33" fillId="11" borderId="25" xfId="5" applyFont="1" applyFill="1" applyBorder="1" applyAlignment="1">
      <alignment horizontal="center" vertical="center" wrapText="1"/>
    </xf>
    <xf numFmtId="9" fontId="32" fillId="0" borderId="7" xfId="5" applyNumberFormat="1" applyFont="1" applyBorder="1" applyAlignment="1">
      <alignment horizontal="center" vertical="center" wrapText="1"/>
    </xf>
    <xf numFmtId="0" fontId="32" fillId="0" borderId="2" xfId="5" applyFont="1" applyBorder="1" applyAlignment="1">
      <alignment horizontal="center" vertical="center" wrapText="1"/>
    </xf>
    <xf numFmtId="0" fontId="32" fillId="0" borderId="3" xfId="5" applyFont="1" applyBorder="1" applyAlignment="1">
      <alignment horizontal="center" vertical="center" wrapText="1"/>
    </xf>
    <xf numFmtId="0" fontId="32" fillId="0" borderId="4" xfId="5" applyFont="1" applyBorder="1" applyAlignment="1">
      <alignment horizontal="center" vertical="center" wrapText="1"/>
    </xf>
    <xf numFmtId="0" fontId="32" fillId="0" borderId="9" xfId="5" applyFont="1" applyBorder="1" applyAlignment="1">
      <alignment horizontal="center" vertical="center" wrapText="1"/>
    </xf>
    <xf numFmtId="0" fontId="32" fillId="0" borderId="10" xfId="5" applyFont="1" applyBorder="1" applyAlignment="1">
      <alignment horizontal="center" vertical="center" wrapText="1"/>
    </xf>
    <xf numFmtId="0" fontId="32" fillId="0" borderId="11" xfId="5" applyFont="1" applyBorder="1" applyAlignment="1">
      <alignment horizontal="center" vertical="center" wrapText="1"/>
    </xf>
    <xf numFmtId="0" fontId="32" fillId="0" borderId="15" xfId="5" applyFont="1" applyBorder="1" applyAlignment="1">
      <alignment horizontal="center" vertical="center" wrapText="1"/>
    </xf>
    <xf numFmtId="0" fontId="32" fillId="0" borderId="15" xfId="5" applyFont="1" applyBorder="1" applyAlignment="1">
      <alignment horizontal="center"/>
    </xf>
    <xf numFmtId="0" fontId="32" fillId="0" borderId="1" xfId="5" applyFont="1" applyBorder="1" applyAlignment="1">
      <alignment horizontal="center" vertical="center" wrapText="1"/>
    </xf>
    <xf numFmtId="0" fontId="32" fillId="0" borderId="14" xfId="5" applyFont="1" applyBorder="1" applyAlignment="1">
      <alignment horizontal="center" vertical="center" wrapText="1"/>
    </xf>
    <xf numFmtId="39" fontId="48" fillId="0" borderId="15" xfId="5" applyNumberFormat="1" applyFont="1" applyBorder="1" applyAlignment="1" applyProtection="1">
      <alignment horizontal="center" vertical="center"/>
    </xf>
    <xf numFmtId="0" fontId="52" fillId="0" borderId="15" xfId="5" applyFont="1" applyBorder="1" applyAlignment="1">
      <alignment horizontal="center"/>
    </xf>
    <xf numFmtId="39" fontId="48" fillId="0" borderId="1" xfId="5" applyNumberFormat="1" applyFont="1" applyBorder="1" applyAlignment="1" applyProtection="1">
      <alignment horizontal="center" vertical="center"/>
    </xf>
    <xf numFmtId="39" fontId="48" fillId="0" borderId="14" xfId="5" applyNumberFormat="1" applyFont="1" applyBorder="1" applyAlignment="1" applyProtection="1">
      <alignment horizontal="center" vertical="center"/>
    </xf>
    <xf numFmtId="0" fontId="52" fillId="0" borderId="1" xfId="5" applyFont="1" applyBorder="1" applyAlignment="1">
      <alignment horizontal="center"/>
    </xf>
    <xf numFmtId="0" fontId="52" fillId="0" borderId="14" xfId="5" applyFont="1" applyBorder="1" applyAlignment="1">
      <alignment horizontal="center"/>
    </xf>
    <xf numFmtId="0" fontId="54" fillId="11" borderId="18" xfId="5" applyFont="1" applyFill="1" applyBorder="1" applyAlignment="1">
      <alignment horizontal="center" vertical="center"/>
    </xf>
    <xf numFmtId="0" fontId="54" fillId="11" borderId="49" xfId="5" applyFont="1" applyFill="1" applyBorder="1" applyAlignment="1">
      <alignment horizontal="center" vertical="center"/>
    </xf>
    <xf numFmtId="0" fontId="50" fillId="0" borderId="5" xfId="5" applyFont="1" applyBorder="1" applyAlignment="1">
      <alignment horizontal="center" vertical="center"/>
    </xf>
    <xf numFmtId="0" fontId="50" fillId="0" borderId="6" xfId="5" applyFont="1" applyBorder="1" applyAlignment="1">
      <alignment horizontal="center" vertical="center"/>
    </xf>
    <xf numFmtId="0" fontId="50" fillId="0" borderId="7" xfId="5" applyFont="1" applyBorder="1" applyAlignment="1">
      <alignment horizontal="center" vertical="center"/>
    </xf>
    <xf numFmtId="171" fontId="54" fillId="0" borderId="5" xfId="5" applyNumberFormat="1" applyFont="1" applyBorder="1" applyAlignment="1" applyProtection="1">
      <alignment horizontal="center" vertical="top"/>
    </xf>
    <xf numFmtId="171" fontId="54" fillId="0" borderId="6" xfId="5" applyNumberFormat="1" applyFont="1" applyBorder="1" applyAlignment="1" applyProtection="1">
      <alignment horizontal="center" vertical="top"/>
    </xf>
    <xf numFmtId="2" fontId="54" fillId="0" borderId="7" xfId="5" applyNumberFormat="1" applyFont="1" applyBorder="1" applyAlignment="1" applyProtection="1">
      <alignment horizontal="left" vertical="center"/>
    </xf>
    <xf numFmtId="2" fontId="54" fillId="0" borderId="15" xfId="5" applyNumberFormat="1" applyFont="1" applyBorder="1" applyAlignment="1" applyProtection="1">
      <alignment horizontal="left" vertical="center"/>
    </xf>
    <xf numFmtId="0" fontId="54" fillId="0" borderId="12" xfId="5" applyFont="1" applyBorder="1" applyAlignment="1">
      <alignment horizontal="left" vertical="top" wrapText="1"/>
    </xf>
    <xf numFmtId="0" fontId="54" fillId="0" borderId="9" xfId="5" applyFont="1" applyBorder="1" applyAlignment="1">
      <alignment horizontal="left" vertical="top" wrapText="1"/>
    </xf>
    <xf numFmtId="0" fontId="50" fillId="0" borderId="12" xfId="5" applyFont="1" applyBorder="1" applyAlignment="1">
      <alignment horizontal="left" vertical="top" wrapText="1"/>
    </xf>
    <xf numFmtId="0" fontId="50" fillId="0" borderId="0" xfId="5" applyFont="1" applyBorder="1" applyAlignment="1">
      <alignment horizontal="left" vertical="top" wrapText="1"/>
    </xf>
    <xf numFmtId="0" fontId="50" fillId="0" borderId="13" xfId="5" applyFont="1" applyBorder="1" applyAlignment="1">
      <alignment horizontal="left" vertical="top" wrapText="1"/>
    </xf>
    <xf numFmtId="0" fontId="50" fillId="0" borderId="9" xfId="5" applyFont="1" applyBorder="1" applyAlignment="1">
      <alignment horizontal="left" vertical="top" wrapText="1"/>
    </xf>
    <xf numFmtId="0" fontId="50" fillId="0" borderId="10" xfId="5" applyFont="1" applyBorder="1" applyAlignment="1">
      <alignment horizontal="left" vertical="top" wrapText="1"/>
    </xf>
    <xf numFmtId="0" fontId="50" fillId="0" borderId="11" xfId="5" applyFont="1" applyBorder="1" applyAlignment="1">
      <alignment horizontal="left" vertical="top" wrapText="1"/>
    </xf>
    <xf numFmtId="0" fontId="50" fillId="0" borderId="21" xfId="5" applyFont="1" applyFill="1" applyBorder="1" applyAlignment="1">
      <alignment horizontal="left" vertical="top" wrapText="1"/>
    </xf>
    <xf numFmtId="0" fontId="50" fillId="0" borderId="22" xfId="5" applyFont="1" applyFill="1" applyBorder="1" applyAlignment="1">
      <alignment horizontal="left" vertical="top" wrapText="1"/>
    </xf>
    <xf numFmtId="0" fontId="50" fillId="0" borderId="72" xfId="5" applyFont="1" applyFill="1" applyBorder="1" applyAlignment="1">
      <alignment horizontal="left" vertical="top" wrapText="1"/>
    </xf>
    <xf numFmtId="0" fontId="50" fillId="0" borderId="9" xfId="5" applyFont="1" applyFill="1" applyBorder="1" applyAlignment="1">
      <alignment horizontal="left" vertical="top" wrapText="1"/>
    </xf>
    <xf numFmtId="0" fontId="50" fillId="0" borderId="10" xfId="5" applyFont="1" applyFill="1" applyBorder="1" applyAlignment="1">
      <alignment horizontal="left" vertical="top" wrapText="1"/>
    </xf>
    <xf numFmtId="0" fontId="50" fillId="0" borderId="11" xfId="5" applyFont="1" applyFill="1" applyBorder="1" applyAlignment="1">
      <alignment horizontal="left" vertical="top" wrapText="1"/>
    </xf>
    <xf numFmtId="0" fontId="50" fillId="0" borderId="15" xfId="5" applyFont="1" applyFill="1" applyBorder="1" applyAlignment="1">
      <alignment horizontal="left" vertical="top"/>
    </xf>
    <xf numFmtId="0" fontId="54" fillId="0" borderId="2" xfId="5" applyFont="1" applyBorder="1" applyAlignment="1">
      <alignment horizontal="left" vertical="top" wrapText="1"/>
    </xf>
    <xf numFmtId="0" fontId="54" fillId="0" borderId="3" xfId="5" applyFont="1" applyBorder="1" applyAlignment="1">
      <alignment horizontal="left" vertical="top" wrapText="1"/>
    </xf>
    <xf numFmtId="0" fontId="54" fillId="0" borderId="4" xfId="5" applyFont="1" applyBorder="1" applyAlignment="1">
      <alignment horizontal="left" vertical="top" wrapText="1"/>
    </xf>
    <xf numFmtId="0" fontId="54" fillId="0" borderId="10" xfId="5" applyFont="1" applyBorder="1" applyAlignment="1">
      <alignment horizontal="left" vertical="top" wrapText="1"/>
    </xf>
    <xf numFmtId="0" fontId="54" fillId="0" borderId="11" xfId="5" applyFont="1" applyBorder="1" applyAlignment="1">
      <alignment horizontal="left" vertical="top" wrapText="1"/>
    </xf>
    <xf numFmtId="172" fontId="50" fillId="0" borderId="15" xfId="5" applyNumberFormat="1" applyFont="1" applyBorder="1" applyAlignment="1" applyProtection="1">
      <alignment horizontal="left" vertical="top"/>
    </xf>
    <xf numFmtId="0" fontId="54" fillId="0" borderId="15" xfId="5" applyFont="1" applyBorder="1" applyAlignment="1">
      <alignment horizontal="left" vertical="top"/>
    </xf>
    <xf numFmtId="0" fontId="50" fillId="0" borderId="12" xfId="5" applyFont="1" applyBorder="1" applyAlignment="1">
      <alignment horizontal="left" vertical="top"/>
    </xf>
    <xf numFmtId="0" fontId="50" fillId="0" borderId="0" xfId="5" applyFont="1" applyBorder="1" applyAlignment="1">
      <alignment horizontal="left" vertical="top"/>
    </xf>
    <xf numFmtId="0" fontId="50" fillId="0" borderId="13" xfId="5" applyFont="1" applyBorder="1" applyAlignment="1">
      <alignment horizontal="left" vertical="top"/>
    </xf>
    <xf numFmtId="0" fontId="50" fillId="0" borderId="9" xfId="5" applyFont="1" applyBorder="1" applyAlignment="1">
      <alignment horizontal="left" vertical="top"/>
    </xf>
    <xf numFmtId="0" fontId="50" fillId="0" borderId="10" xfId="5" applyFont="1" applyBorder="1" applyAlignment="1">
      <alignment horizontal="left" vertical="top"/>
    </xf>
    <xf numFmtId="0" fontId="50" fillId="0" borderId="11" xfId="5" applyFont="1" applyBorder="1" applyAlignment="1">
      <alignment horizontal="left" vertical="top"/>
    </xf>
    <xf numFmtId="0" fontId="50" fillId="0" borderId="2" xfId="5" applyFont="1" applyBorder="1" applyAlignment="1">
      <alignment horizontal="left" vertical="top"/>
    </xf>
    <xf numFmtId="0" fontId="50" fillId="0" borderId="3" xfId="5" applyFont="1" applyBorder="1" applyAlignment="1">
      <alignment horizontal="left" vertical="top"/>
    </xf>
    <xf numFmtId="0" fontId="50" fillId="0" borderId="4" xfId="5" applyFont="1" applyBorder="1" applyAlignment="1">
      <alignment horizontal="left" vertical="top"/>
    </xf>
    <xf numFmtId="0" fontId="54" fillId="0" borderId="15" xfId="5" applyFont="1" applyBorder="1" applyAlignment="1">
      <alignment horizontal="left" vertical="top" wrapText="1"/>
    </xf>
    <xf numFmtId="0" fontId="7" fillId="0" borderId="17" xfId="9" applyFont="1" applyBorder="1" applyAlignment="1">
      <alignment horizontal="left" vertical="center"/>
    </xf>
    <xf numFmtId="0" fontId="7" fillId="0" borderId="15" xfId="9" applyFont="1" applyBorder="1" applyAlignment="1">
      <alignment horizontal="left" vertical="center"/>
    </xf>
    <xf numFmtId="0" fontId="37" fillId="0" borderId="15" xfId="9" applyFont="1" applyBorder="1" applyAlignment="1">
      <alignment horizontal="justify" vertical="top"/>
    </xf>
    <xf numFmtId="0" fontId="37" fillId="0" borderId="1" xfId="9" applyFont="1" applyBorder="1" applyAlignment="1">
      <alignment horizontal="justify" vertical="top"/>
    </xf>
    <xf numFmtId="2" fontId="38" fillId="0" borderId="5" xfId="9" applyNumberFormat="1" applyFont="1" applyBorder="1" applyAlignment="1" applyProtection="1">
      <alignment horizontal="center" vertical="center" wrapText="1"/>
    </xf>
    <xf numFmtId="2" fontId="33" fillId="0" borderId="6" xfId="9" applyNumberFormat="1" applyFont="1" applyBorder="1" applyAlignment="1" applyProtection="1">
      <alignment horizontal="center" vertical="center" wrapText="1"/>
    </xf>
    <xf numFmtId="2" fontId="33" fillId="0" borderId="43" xfId="9" applyNumberFormat="1" applyFont="1" applyBorder="1" applyAlignment="1" applyProtection="1">
      <alignment horizontal="center" vertical="center" wrapText="1"/>
    </xf>
    <xf numFmtId="0" fontId="7" fillId="0" borderId="18" xfId="9" applyFont="1" applyBorder="1" applyAlignment="1">
      <alignment horizontal="left" vertical="center" wrapText="1"/>
    </xf>
    <xf numFmtId="0" fontId="7" fillId="0" borderId="6" xfId="9" applyFont="1" applyBorder="1" applyAlignment="1">
      <alignment horizontal="left" vertical="center" wrapText="1"/>
    </xf>
    <xf numFmtId="0" fontId="7" fillId="0" borderId="7" xfId="9" applyFont="1" applyBorder="1" applyAlignment="1">
      <alignment horizontal="left" vertical="center" wrapText="1"/>
    </xf>
    <xf numFmtId="2" fontId="33" fillId="0" borderId="15" xfId="9" applyNumberFormat="1" applyFont="1" applyBorder="1" applyAlignment="1" applyProtection="1">
      <alignment horizontal="center" vertical="center"/>
    </xf>
    <xf numFmtId="2" fontId="33" fillId="0" borderId="25" xfId="9" applyNumberFormat="1" applyFont="1" applyBorder="1" applyAlignment="1" applyProtection="1">
      <alignment horizontal="center" vertical="center"/>
    </xf>
    <xf numFmtId="2" fontId="33" fillId="0" borderId="1" xfId="9" applyNumberFormat="1" applyFont="1" applyBorder="1" applyAlignment="1" applyProtection="1">
      <alignment horizontal="center" vertical="center"/>
    </xf>
    <xf numFmtId="2" fontId="33" fillId="0" borderId="44" xfId="9" applyNumberFormat="1" applyFont="1" applyBorder="1" applyAlignment="1" applyProtection="1">
      <alignment horizontal="center" vertical="center"/>
    </xf>
    <xf numFmtId="0" fontId="7" fillId="0" borderId="27" xfId="9" applyFont="1" applyBorder="1" applyAlignment="1">
      <alignment horizontal="left" vertical="center"/>
    </xf>
    <xf numFmtId="0" fontId="7" fillId="0" borderId="1" xfId="9" applyFont="1" applyBorder="1" applyAlignment="1">
      <alignment horizontal="left" vertical="center"/>
    </xf>
    <xf numFmtId="0" fontId="36" fillId="0" borderId="0" xfId="9" applyFont="1" applyAlignment="1">
      <alignment horizontal="center"/>
    </xf>
    <xf numFmtId="0" fontId="36" fillId="0" borderId="0" xfId="9" applyFont="1" applyAlignment="1">
      <alignment horizontal="left"/>
    </xf>
    <xf numFmtId="0" fontId="7" fillId="0" borderId="39" xfId="9" applyFont="1" applyBorder="1" applyAlignment="1">
      <alignment horizontal="left" vertical="center" wrapText="1"/>
    </xf>
    <xf numFmtId="0" fontId="7" fillId="0" borderId="40" xfId="9" applyFont="1" applyBorder="1" applyAlignment="1">
      <alignment horizontal="left" vertical="center" wrapText="1"/>
    </xf>
    <xf numFmtId="0" fontId="7" fillId="0" borderId="57" xfId="9" applyFont="1" applyBorder="1" applyAlignment="1">
      <alignment horizontal="left" vertical="center" wrapText="1"/>
    </xf>
    <xf numFmtId="0" fontId="7" fillId="0" borderId="58" xfId="9" applyFont="1" applyBorder="1" applyAlignment="1">
      <alignment vertical="center" wrapText="1"/>
    </xf>
    <xf numFmtId="0" fontId="7" fillId="0" borderId="40" xfId="9" applyFont="1" applyBorder="1" applyAlignment="1">
      <alignment vertical="center" wrapText="1"/>
    </xf>
    <xf numFmtId="0" fontId="7" fillId="0" borderId="41" xfId="9" applyFont="1" applyBorder="1" applyAlignment="1">
      <alignment vertical="center" wrapText="1"/>
    </xf>
    <xf numFmtId="0" fontId="7" fillId="0" borderId="45" xfId="9" applyFont="1" applyBorder="1" applyAlignment="1">
      <alignment horizontal="left" vertical="center"/>
    </xf>
    <xf numFmtId="0" fontId="7" fillId="0" borderId="46" xfId="9" applyFont="1" applyBorder="1" applyAlignment="1">
      <alignment horizontal="left" vertical="center"/>
    </xf>
    <xf numFmtId="0" fontId="39" fillId="0" borderId="0" xfId="9" applyFont="1" applyBorder="1" applyAlignment="1">
      <alignment horizontal="center" vertical="center"/>
    </xf>
    <xf numFmtId="0" fontId="37" fillId="0" borderId="19" xfId="9" applyFont="1" applyBorder="1" applyAlignment="1">
      <alignment horizontal="center" vertical="center"/>
    </xf>
    <xf numFmtId="0" fontId="37" fillId="0" borderId="17" xfId="9" applyFont="1" applyBorder="1" applyAlignment="1">
      <alignment horizontal="center" vertical="center"/>
    </xf>
    <xf numFmtId="0" fontId="37" fillId="0" borderId="45" xfId="9" applyFont="1" applyBorder="1" applyAlignment="1">
      <alignment horizontal="center" vertical="center"/>
    </xf>
    <xf numFmtId="0" fontId="40" fillId="0" borderId="20" xfId="9" applyFont="1" applyBorder="1" applyAlignment="1">
      <alignment horizontal="center" vertical="center" wrapText="1"/>
    </xf>
    <xf numFmtId="0" fontId="37" fillId="0" borderId="15" xfId="9" applyFont="1" applyBorder="1" applyAlignment="1">
      <alignment horizontal="center" vertical="center" wrapText="1"/>
    </xf>
    <xf numFmtId="0" fontId="37" fillId="0" borderId="46" xfId="9" applyFont="1" applyBorder="1" applyAlignment="1">
      <alignment horizontal="center" vertical="center" wrapText="1"/>
    </xf>
    <xf numFmtId="0" fontId="37" fillId="0" borderId="58" xfId="9" applyFont="1" applyBorder="1" applyAlignment="1">
      <alignment horizontal="center" vertical="center" wrapText="1"/>
    </xf>
    <xf numFmtId="0" fontId="37" fillId="0" borderId="5" xfId="9" applyFont="1" applyBorder="1" applyAlignment="1">
      <alignment horizontal="center" vertical="center" wrapText="1"/>
    </xf>
    <xf numFmtId="0" fontId="37" fillId="0" borderId="62" xfId="9" applyFont="1" applyBorder="1" applyAlignment="1">
      <alignment horizontal="center" vertical="center" wrapText="1"/>
    </xf>
    <xf numFmtId="0" fontId="37" fillId="0" borderId="19" xfId="9" applyFont="1" applyBorder="1" applyAlignment="1">
      <alignment horizontal="center" vertical="center" wrapText="1"/>
    </xf>
    <xf numFmtId="0" fontId="37" fillId="0" borderId="64" xfId="9" applyFont="1" applyBorder="1" applyAlignment="1">
      <alignment horizontal="center" vertical="center" wrapText="1"/>
    </xf>
    <xf numFmtId="0" fontId="37" fillId="0" borderId="17" xfId="9" applyFont="1" applyBorder="1" applyAlignment="1">
      <alignment horizontal="center" vertical="center" wrapText="1"/>
    </xf>
    <xf numFmtId="0" fontId="37" fillId="0" borderId="25" xfId="9" applyFont="1" applyBorder="1" applyAlignment="1">
      <alignment horizontal="center" vertical="center" wrapText="1"/>
    </xf>
    <xf numFmtId="0" fontId="37" fillId="0" borderId="40" xfId="9" applyFont="1" applyBorder="1" applyAlignment="1">
      <alignment horizontal="center" vertical="center" wrapText="1"/>
    </xf>
    <xf numFmtId="0" fontId="37" fillId="0" borderId="6" xfId="9" applyFont="1" applyBorder="1" applyAlignment="1">
      <alignment horizontal="center" vertical="center" wrapText="1"/>
    </xf>
    <xf numFmtId="0" fontId="37" fillId="0" borderId="3" xfId="9" applyFont="1" applyBorder="1" applyAlignment="1">
      <alignment horizontal="center" vertical="center" wrapText="1"/>
    </xf>
    <xf numFmtId="0" fontId="37" fillId="0" borderId="52" xfId="9" applyFont="1" applyBorder="1" applyAlignment="1">
      <alignment horizontal="center" vertical="center" wrapText="1"/>
    </xf>
    <xf numFmtId="0" fontId="37" fillId="0" borderId="22" xfId="9" applyFont="1" applyBorder="1" applyAlignment="1">
      <alignment horizontal="center" vertical="center" wrapText="1"/>
    </xf>
    <xf numFmtId="0" fontId="37" fillId="0" borderId="23" xfId="9" applyFont="1" applyBorder="1" applyAlignment="1">
      <alignment horizontal="center" vertical="center" wrapText="1"/>
    </xf>
    <xf numFmtId="0" fontId="37" fillId="0" borderId="26" xfId="9" applyFont="1" applyBorder="1" applyAlignment="1">
      <alignment horizontal="center" vertical="center" wrapText="1"/>
    </xf>
    <xf numFmtId="0" fontId="37" fillId="0" borderId="10" xfId="9" applyFont="1" applyBorder="1" applyAlignment="1">
      <alignment horizontal="center" vertical="center" wrapText="1"/>
    </xf>
    <xf numFmtId="0" fontId="37" fillId="0" borderId="24" xfId="9" applyFont="1" applyBorder="1" applyAlignment="1">
      <alignment horizontal="center" vertical="center" wrapText="1"/>
    </xf>
    <xf numFmtId="0" fontId="38" fillId="0" borderId="57" xfId="9" applyFont="1" applyBorder="1" applyAlignment="1">
      <alignment horizontal="center"/>
    </xf>
    <xf numFmtId="0" fontId="38" fillId="0" borderId="20" xfId="9" applyFont="1" applyBorder="1" applyAlignment="1">
      <alignment horizontal="center"/>
    </xf>
    <xf numFmtId="0" fontId="38" fillId="0" borderId="64" xfId="9" applyFont="1" applyBorder="1" applyAlignment="1">
      <alignment horizontal="center"/>
    </xf>
    <xf numFmtId="0" fontId="37" fillId="0" borderId="7" xfId="9" applyFont="1" applyBorder="1" applyAlignment="1">
      <alignment horizontal="center" vertical="center" wrapText="1"/>
    </xf>
    <xf numFmtId="0" fontId="37" fillId="0" borderId="4" xfId="9" applyFont="1" applyBorder="1" applyAlignment="1">
      <alignment horizontal="center" vertical="center" wrapText="1"/>
    </xf>
    <xf numFmtId="0" fontId="37" fillId="0" borderId="1" xfId="9" applyFont="1" applyBorder="1" applyAlignment="1">
      <alignment horizontal="center" vertical="center" wrapText="1"/>
    </xf>
    <xf numFmtId="0" fontId="37" fillId="0" borderId="25" xfId="9" applyFont="1" applyBorder="1" applyAlignment="1">
      <alignment horizontal="center" vertical="center"/>
    </xf>
    <xf numFmtId="0" fontId="37" fillId="0" borderId="44" xfId="9" applyFont="1" applyBorder="1" applyAlignment="1">
      <alignment horizontal="center" vertical="center"/>
    </xf>
    <xf numFmtId="39" fontId="44" fillId="0" borderId="57" xfId="9" applyNumberFormat="1" applyFont="1" applyBorder="1" applyAlignment="1" applyProtection="1">
      <alignment horizontal="center" vertical="center"/>
    </xf>
    <xf numFmtId="39" fontId="44" fillId="0" borderId="7" xfId="9" applyNumberFormat="1" applyFont="1" applyBorder="1" applyAlignment="1" applyProtection="1">
      <alignment horizontal="center" vertical="center"/>
    </xf>
    <xf numFmtId="39" fontId="44" fillId="0" borderId="20" xfId="9" applyNumberFormat="1" applyFont="1" applyBorder="1" applyAlignment="1" applyProtection="1">
      <alignment horizontal="center" vertical="center"/>
    </xf>
    <xf numFmtId="39" fontId="44" fillId="0" borderId="15" xfId="9" applyNumberFormat="1" applyFont="1" applyBorder="1" applyAlignment="1" applyProtection="1">
      <alignment horizontal="center" vertical="center"/>
    </xf>
    <xf numFmtId="0" fontId="15" fillId="0" borderId="64" xfId="9" applyBorder="1" applyAlignment="1">
      <alignment horizontal="center"/>
    </xf>
    <xf numFmtId="0" fontId="15" fillId="0" borderId="25" xfId="9" applyBorder="1" applyAlignment="1">
      <alignment horizontal="center"/>
    </xf>
    <xf numFmtId="171" fontId="15" fillId="0" borderId="7" xfId="9" applyNumberFormat="1" applyBorder="1" applyAlignment="1" applyProtection="1">
      <alignment horizontal="center" vertical="center"/>
    </xf>
    <xf numFmtId="0" fontId="45" fillId="0" borderId="69" xfId="9" applyFont="1" applyBorder="1" applyAlignment="1">
      <alignment horizontal="center" vertical="center"/>
    </xf>
    <xf numFmtId="0" fontId="45" fillId="0" borderId="54" xfId="9" applyFont="1" applyBorder="1" applyAlignment="1">
      <alignment horizontal="center" vertical="center"/>
    </xf>
    <xf numFmtId="0" fontId="45" fillId="0" borderId="70" xfId="9" applyFont="1" applyBorder="1" applyAlignment="1">
      <alignment horizontal="center" vertical="center"/>
    </xf>
    <xf numFmtId="171" fontId="38" fillId="0" borderId="69" xfId="9" applyNumberFormat="1" applyFont="1" applyBorder="1" applyAlignment="1" applyProtection="1">
      <alignment horizontal="center" vertical="top"/>
    </xf>
    <xf numFmtId="171" fontId="38" fillId="0" borderId="54" xfId="9" applyNumberFormat="1" applyFont="1" applyBorder="1" applyAlignment="1" applyProtection="1">
      <alignment horizontal="center" vertical="top"/>
    </xf>
    <xf numFmtId="2" fontId="38" fillId="0" borderId="20" xfId="9" applyNumberFormat="1" applyFont="1" applyBorder="1" applyAlignment="1" applyProtection="1">
      <alignment horizontal="left" vertical="center"/>
    </xf>
    <xf numFmtId="2" fontId="38" fillId="0" borderId="64" xfId="9" applyNumberFormat="1" applyFont="1" applyBorder="1" applyAlignment="1" applyProtection="1">
      <alignment horizontal="left" vertical="center"/>
    </xf>
    <xf numFmtId="0" fontId="38" fillId="0" borderId="16" xfId="9" applyFont="1" applyBorder="1" applyAlignment="1">
      <alignment horizontal="left" vertical="top"/>
    </xf>
    <xf numFmtId="0" fontId="38" fillId="0" borderId="17" xfId="9" applyFont="1" applyBorder="1" applyAlignment="1">
      <alignment horizontal="left" vertical="top"/>
    </xf>
    <xf numFmtId="0" fontId="45" fillId="0" borderId="12" xfId="9" applyFont="1" applyBorder="1" applyAlignment="1">
      <alignment horizontal="left" vertical="top"/>
    </xf>
    <xf numFmtId="0" fontId="45" fillId="0" borderId="0" xfId="9" applyFont="1" applyBorder="1" applyAlignment="1">
      <alignment horizontal="left" vertical="top"/>
    </xf>
    <xf numFmtId="0" fontId="45" fillId="0" borderId="13" xfId="9" applyFont="1" applyBorder="1" applyAlignment="1">
      <alignment horizontal="left" vertical="top"/>
    </xf>
    <xf numFmtId="0" fontId="45" fillId="0" borderId="9" xfId="9" applyFont="1" applyBorder="1" applyAlignment="1">
      <alignment horizontal="left" vertical="top"/>
    </xf>
    <xf numFmtId="0" fontId="45" fillId="0" borderId="10" xfId="9" applyFont="1" applyBorder="1" applyAlignment="1">
      <alignment horizontal="left" vertical="top"/>
    </xf>
    <xf numFmtId="0" fontId="45" fillId="0" borderId="11" xfId="9" applyFont="1" applyBorder="1" applyAlignment="1">
      <alignment horizontal="left" vertical="top"/>
    </xf>
    <xf numFmtId="0" fontId="38" fillId="0" borderId="15" xfId="9" applyFont="1" applyFill="1" applyBorder="1" applyAlignment="1">
      <alignment horizontal="left" vertical="top"/>
    </xf>
    <xf numFmtId="0" fontId="38" fillId="0" borderId="25" xfId="9" applyFont="1" applyFill="1" applyBorder="1" applyAlignment="1">
      <alignment horizontal="left" vertical="top"/>
    </xf>
    <xf numFmtId="39" fontId="44" fillId="0" borderId="4" xfId="9" applyNumberFormat="1" applyFont="1" applyBorder="1" applyAlignment="1" applyProtection="1">
      <alignment horizontal="center" vertical="center"/>
    </xf>
    <xf numFmtId="39" fontId="44" fillId="0" borderId="1" xfId="9" applyNumberFormat="1" applyFont="1" applyBorder="1" applyAlignment="1" applyProtection="1">
      <alignment horizontal="center" vertical="center"/>
    </xf>
    <xf numFmtId="0" fontId="15" fillId="0" borderId="44" xfId="9" applyBorder="1" applyAlignment="1">
      <alignment horizontal="center"/>
    </xf>
    <xf numFmtId="0" fontId="38" fillId="0" borderId="19" xfId="9" applyFont="1" applyBorder="1" applyAlignment="1">
      <alignment horizontal="center" vertical="center"/>
    </xf>
    <xf numFmtId="0" fontId="38" fillId="0" borderId="45" xfId="9" applyFont="1" applyBorder="1" applyAlignment="1">
      <alignment horizontal="center" vertical="center"/>
    </xf>
    <xf numFmtId="39" fontId="44" fillId="0" borderId="67" xfId="9" applyNumberFormat="1" applyFont="1" applyBorder="1" applyAlignment="1" applyProtection="1">
      <alignment horizontal="center" vertical="center"/>
    </xf>
    <xf numFmtId="39" fontId="44" fillId="0" borderId="46" xfId="9" applyNumberFormat="1" applyFont="1" applyBorder="1" applyAlignment="1" applyProtection="1">
      <alignment horizontal="center" vertical="center"/>
    </xf>
    <xf numFmtId="0" fontId="15" fillId="0" borderId="50" xfId="9" applyBorder="1" applyAlignment="1">
      <alignment horizontal="center"/>
    </xf>
    <xf numFmtId="0" fontId="38" fillId="0" borderId="59" xfId="9" applyFont="1" applyBorder="1" applyAlignment="1">
      <alignment horizontal="left" vertical="top" wrapText="1"/>
    </xf>
    <xf numFmtId="0" fontId="38" fillId="0" borderId="3" xfId="9" applyFont="1" applyBorder="1" applyAlignment="1">
      <alignment horizontal="left" vertical="top" wrapText="1"/>
    </xf>
    <xf numFmtId="0" fontId="38" fillId="0" borderId="4" xfId="9" applyFont="1" applyBorder="1" applyAlignment="1">
      <alignment horizontal="left" vertical="top" wrapText="1"/>
    </xf>
    <xf numFmtId="0" fontId="38" fillId="0" borderId="51" xfId="9" applyFont="1" applyBorder="1" applyAlignment="1">
      <alignment horizontal="left" vertical="top" wrapText="1"/>
    </xf>
    <xf numFmtId="0" fontId="38" fillId="0" borderId="32" xfId="9" applyFont="1" applyBorder="1" applyAlignment="1">
      <alignment horizontal="left" vertical="top" wrapText="1"/>
    </xf>
    <xf numFmtId="0" fontId="38" fillId="0" borderId="33" xfId="9" applyFont="1" applyBorder="1" applyAlignment="1">
      <alignment horizontal="left" vertical="top" wrapText="1"/>
    </xf>
    <xf numFmtId="172" fontId="37" fillId="0" borderId="15" xfId="9" applyNumberFormat="1" applyFont="1" applyBorder="1" applyAlignment="1" applyProtection="1">
      <alignment horizontal="left" vertical="top"/>
    </xf>
    <xf numFmtId="172" fontId="37" fillId="0" borderId="25" xfId="9" applyNumberFormat="1" applyFont="1" applyBorder="1" applyAlignment="1" applyProtection="1">
      <alignment horizontal="left" vertical="top"/>
    </xf>
    <xf numFmtId="172" fontId="37" fillId="0" borderId="46" xfId="9" applyNumberFormat="1" applyFont="1" applyBorder="1" applyAlignment="1" applyProtection="1">
      <alignment horizontal="left" vertical="top"/>
    </xf>
    <xf numFmtId="172" fontId="37" fillId="0" borderId="50" xfId="9" applyNumberFormat="1" applyFont="1" applyBorder="1" applyAlignment="1" applyProtection="1">
      <alignment horizontal="left" vertical="top"/>
    </xf>
    <xf numFmtId="169" fontId="0" fillId="0" borderId="0" xfId="14" applyNumberFormat="1" applyFont="1" applyAlignment="1">
      <alignment horizontal="center"/>
    </xf>
    <xf numFmtId="0" fontId="45" fillId="0" borderId="2" xfId="9" applyFont="1" applyBorder="1" applyAlignment="1">
      <alignment horizontal="left" vertical="top"/>
    </xf>
    <xf numFmtId="0" fontId="45" fillId="0" borderId="3" xfId="9" applyFont="1" applyBorder="1" applyAlignment="1">
      <alignment horizontal="left" vertical="top"/>
    </xf>
    <xf numFmtId="0" fontId="45" fillId="0" borderId="4" xfId="9" applyFont="1" applyBorder="1" applyAlignment="1">
      <alignment horizontal="left" vertical="top"/>
    </xf>
    <xf numFmtId="0" fontId="38" fillId="0" borderId="15" xfId="9" applyFont="1" applyBorder="1" applyAlignment="1">
      <alignment horizontal="left" vertical="top"/>
    </xf>
    <xf numFmtId="0" fontId="38" fillId="0" borderId="25" xfId="9" applyFont="1" applyBorder="1" applyAlignment="1">
      <alignment horizontal="left" vertical="top"/>
    </xf>
    <xf numFmtId="0" fontId="29" fillId="0" borderId="52" xfId="0" applyFont="1" applyFill="1" applyBorder="1" applyAlignment="1">
      <alignment horizontal="center" vertical="top"/>
    </xf>
    <xf numFmtId="0" fontId="29" fillId="0" borderId="23" xfId="0" applyFont="1" applyFill="1" applyBorder="1" applyAlignment="1">
      <alignment horizontal="center" vertical="top"/>
    </xf>
    <xf numFmtId="0" fontId="29" fillId="0" borderId="48" xfId="0" applyFont="1" applyFill="1" applyBorder="1" applyAlignment="1">
      <alignment horizontal="center" vertical="top"/>
    </xf>
    <xf numFmtId="0" fontId="29" fillId="0" borderId="47" xfId="0" applyFont="1" applyFill="1" applyBorder="1" applyAlignment="1">
      <alignment horizontal="center" vertical="top"/>
    </xf>
    <xf numFmtId="0" fontId="29" fillId="0" borderId="51" xfId="0" applyFont="1" applyFill="1" applyBorder="1" applyAlignment="1">
      <alignment horizontal="center" vertical="top"/>
    </xf>
    <xf numFmtId="0" fontId="29" fillId="0" borderId="56" xfId="0" applyFont="1" applyFill="1" applyBorder="1" applyAlignment="1">
      <alignment horizontal="center" vertical="top"/>
    </xf>
    <xf numFmtId="0" fontId="29" fillId="0" borderId="52"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56" xfId="0" applyFont="1" applyFill="1" applyBorder="1" applyAlignment="1">
      <alignment horizontal="center" vertical="center"/>
    </xf>
    <xf numFmtId="0" fontId="2" fillId="0" borderId="53" xfId="0" applyFont="1" applyFill="1" applyBorder="1" applyAlignment="1">
      <alignment horizontal="left" vertical="top"/>
    </xf>
    <xf numFmtId="0" fontId="2" fillId="0" borderId="54" xfId="0" applyFont="1" applyFill="1" applyBorder="1" applyAlignment="1">
      <alignment horizontal="left" vertical="top"/>
    </xf>
    <xf numFmtId="0" fontId="2" fillId="0" borderId="55" xfId="0" applyFont="1" applyFill="1" applyBorder="1" applyAlignment="1">
      <alignment horizontal="left" vertical="top"/>
    </xf>
    <xf numFmtId="0" fontId="29" fillId="0" borderId="48" xfId="0" applyFont="1" applyFill="1" applyBorder="1" applyAlignment="1">
      <alignment horizontal="left" vertical="top"/>
    </xf>
    <xf numFmtId="0" fontId="29" fillId="0" borderId="0" xfId="0" applyFont="1" applyFill="1" applyBorder="1" applyAlignment="1">
      <alignment horizontal="left" vertical="top"/>
    </xf>
    <xf numFmtId="0" fontId="29" fillId="0" borderId="47" xfId="0" applyFont="1" applyFill="1" applyBorder="1" applyAlignment="1">
      <alignment horizontal="left" vertical="top"/>
    </xf>
    <xf numFmtId="0" fontId="30" fillId="0" borderId="53" xfId="0" applyFont="1" applyBorder="1" applyAlignment="1">
      <alignment horizontal="left"/>
    </xf>
    <xf numFmtId="0" fontId="30" fillId="0" borderId="54" xfId="0" applyFont="1" applyBorder="1" applyAlignment="1">
      <alignment horizontal="left"/>
    </xf>
    <xf numFmtId="0" fontId="30" fillId="0" borderId="55" xfId="0" applyFont="1" applyBorder="1" applyAlignment="1">
      <alignment horizontal="left"/>
    </xf>
    <xf numFmtId="0" fontId="29" fillId="0" borderId="39" xfId="0" applyFont="1" applyFill="1" applyBorder="1" applyAlignment="1">
      <alignment horizontal="left" vertical="top" wrapText="1"/>
    </xf>
    <xf numFmtId="0" fontId="29" fillId="0" borderId="40" xfId="0" applyFont="1" applyFill="1" applyBorder="1" applyAlignment="1">
      <alignment horizontal="left" vertical="top" wrapText="1"/>
    </xf>
    <xf numFmtId="0" fontId="29" fillId="0" borderId="57" xfId="0" applyFont="1" applyFill="1" applyBorder="1" applyAlignment="1">
      <alignment horizontal="left" vertical="top" wrapText="1"/>
    </xf>
    <xf numFmtId="0" fontId="29" fillId="0" borderId="58" xfId="0" applyFont="1" applyFill="1" applyBorder="1" applyAlignment="1">
      <alignment vertical="top" wrapText="1"/>
    </xf>
    <xf numFmtId="0" fontId="29" fillId="0" borderId="40" xfId="0" applyFont="1" applyFill="1" applyBorder="1" applyAlignment="1">
      <alignment vertical="top" wrapText="1"/>
    </xf>
    <xf numFmtId="0" fontId="29" fillId="0" borderId="41" xfId="0" applyFont="1" applyFill="1" applyBorder="1" applyAlignment="1">
      <alignment vertical="top" wrapText="1"/>
    </xf>
    <xf numFmtId="0" fontId="29" fillId="0" borderId="17" xfId="0" applyFont="1" applyFill="1" applyBorder="1" applyAlignment="1">
      <alignment horizontal="left" vertical="top"/>
    </xf>
    <xf numFmtId="0" fontId="29" fillId="0" borderId="15" xfId="0" applyFont="1" applyFill="1" applyBorder="1" applyAlignment="1">
      <alignment horizontal="left" vertical="top"/>
    </xf>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9" fillId="0" borderId="59"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18"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15" xfId="0" applyFont="1" applyFill="1" applyBorder="1" applyAlignment="1">
      <alignment horizontal="left" vertical="top" wrapText="1"/>
    </xf>
    <xf numFmtId="0" fontId="29" fillId="0" borderId="45" xfId="0" applyFont="1" applyFill="1" applyBorder="1" applyAlignment="1">
      <alignment horizontal="left" vertical="top"/>
    </xf>
    <xf numFmtId="0" fontId="29" fillId="0" borderId="46" xfId="0" applyFont="1" applyFill="1" applyBorder="1" applyAlignment="1">
      <alignment horizontal="left" vertical="top"/>
    </xf>
    <xf numFmtId="0" fontId="29" fillId="0" borderId="36" xfId="0" applyFont="1" applyFill="1" applyBorder="1" applyAlignment="1">
      <alignment vertical="center"/>
    </xf>
    <xf numFmtId="0" fontId="31" fillId="0" borderId="36" xfId="0" applyFont="1" applyFill="1" applyBorder="1" applyAlignment="1">
      <alignment horizontal="center" vertical="center" wrapText="1"/>
    </xf>
    <xf numFmtId="0" fontId="29" fillId="0" borderId="36" xfId="0" applyFont="1" applyFill="1" applyBorder="1" applyAlignment="1">
      <alignment horizontal="center" vertical="center" wrapText="1"/>
    </xf>
    <xf numFmtId="14" fontId="29" fillId="0" borderId="36" xfId="0" applyNumberFormat="1" applyFont="1" applyFill="1" applyBorder="1" applyAlignment="1">
      <alignment horizontal="center" vertical="center" wrapText="1"/>
    </xf>
    <xf numFmtId="0" fontId="0" fillId="0" borderId="36" xfId="0" applyBorder="1" applyAlignment="1">
      <alignment horizontal="center" wrapText="1"/>
    </xf>
    <xf numFmtId="0" fontId="0" fillId="0" borderId="36" xfId="0" applyBorder="1" applyAlignment="1">
      <alignment horizontal="center"/>
    </xf>
    <xf numFmtId="14" fontId="28" fillId="0" borderId="60" xfId="12" applyNumberFormat="1" applyFont="1" applyBorder="1" applyAlignment="1" applyProtection="1">
      <alignment horizontal="center" vertical="center"/>
    </xf>
    <xf numFmtId="14" fontId="28" fillId="0" borderId="38" xfId="12" applyNumberFormat="1" applyFont="1" applyBorder="1" applyAlignment="1" applyProtection="1">
      <alignment horizontal="center" vertical="center"/>
    </xf>
    <xf numFmtId="14" fontId="28" fillId="0" borderId="23" xfId="12" applyNumberFormat="1" applyFont="1" applyBorder="1" applyAlignment="1" applyProtection="1">
      <alignment horizontal="center" vertical="center"/>
    </xf>
    <xf numFmtId="14" fontId="28" fillId="0" borderId="56" xfId="12" applyNumberFormat="1" applyFont="1" applyBorder="1" applyAlignment="1" applyProtection="1">
      <alignment horizontal="center" vertical="center"/>
    </xf>
    <xf numFmtId="3" fontId="2" fillId="0" borderId="36" xfId="0" applyNumberFormat="1" applyFont="1" applyFill="1" applyBorder="1" applyAlignment="1">
      <alignment horizontal="center" vertical="top" wrapText="1"/>
    </xf>
    <xf numFmtId="0" fontId="8" fillId="0" borderId="36" xfId="12" applyFont="1" applyBorder="1" applyAlignment="1">
      <alignment horizontal="center" vertical="center"/>
    </xf>
    <xf numFmtId="171" fontId="33" fillId="0" borderId="36" xfId="12" applyNumberFormat="1" applyFont="1" applyBorder="1" applyAlignment="1" applyProtection="1">
      <alignment horizontal="center" vertical="top"/>
    </xf>
    <xf numFmtId="0" fontId="30" fillId="0" borderId="36" xfId="0" applyFont="1" applyBorder="1" applyAlignment="1"/>
    <xf numFmtId="0" fontId="0" fillId="0" borderId="36" xfId="0" applyBorder="1" applyAlignment="1"/>
    <xf numFmtId="0" fontId="33" fillId="0" borderId="36" xfId="12" applyFont="1" applyBorder="1" applyAlignment="1">
      <alignment horizontal="left" vertical="top" wrapText="1"/>
    </xf>
    <xf numFmtId="0" fontId="8" fillId="0" borderId="36" xfId="12" applyFont="1" applyBorder="1" applyAlignment="1">
      <alignment horizontal="left" vertical="top" wrapText="1"/>
    </xf>
    <xf numFmtId="0" fontId="33" fillId="0" borderId="36" xfId="12" applyFont="1" applyBorder="1" applyAlignment="1">
      <alignment horizontal="left" vertical="top"/>
    </xf>
    <xf numFmtId="0" fontId="8" fillId="0" borderId="36" xfId="12" applyFont="1" applyBorder="1" applyAlignment="1">
      <alignment horizontal="left" vertical="top"/>
    </xf>
    <xf numFmtId="0" fontId="30" fillId="0" borderId="52" xfId="0" applyFont="1" applyBorder="1" applyAlignment="1">
      <alignment horizontal="left" vertical="top"/>
    </xf>
    <xf numFmtId="0" fontId="30" fillId="0" borderId="22" xfId="0" applyFont="1" applyBorder="1" applyAlignment="1">
      <alignment horizontal="left" vertical="top"/>
    </xf>
    <xf numFmtId="0" fontId="30" fillId="0" borderId="23" xfId="0" applyFont="1" applyBorder="1" applyAlignment="1">
      <alignment horizontal="left" vertical="top"/>
    </xf>
    <xf numFmtId="0" fontId="30" fillId="0" borderId="48" xfId="0" applyFont="1" applyBorder="1" applyAlignment="1">
      <alignment horizontal="left" vertical="top"/>
    </xf>
    <xf numFmtId="0" fontId="30" fillId="0" borderId="0" xfId="0" applyFont="1" applyBorder="1" applyAlignment="1">
      <alignment horizontal="left" vertical="top"/>
    </xf>
    <xf numFmtId="0" fontId="30" fillId="0" borderId="47" xfId="0" applyFont="1" applyBorder="1" applyAlignment="1">
      <alignment horizontal="left" vertical="top"/>
    </xf>
    <xf numFmtId="0" fontId="30" fillId="0" borderId="51" xfId="0" applyFont="1" applyBorder="1" applyAlignment="1">
      <alignment horizontal="left" vertical="top"/>
    </xf>
    <xf numFmtId="0" fontId="30" fillId="0" borderId="32" xfId="0" applyFont="1" applyBorder="1" applyAlignment="1">
      <alignment horizontal="left" vertical="top"/>
    </xf>
    <xf numFmtId="0" fontId="30" fillId="0" borderId="56" xfId="0" applyFont="1" applyBorder="1" applyAlignment="1">
      <alignment horizontal="left" vertical="top"/>
    </xf>
    <xf numFmtId="0" fontId="29" fillId="0" borderId="18" xfId="0" applyFont="1" applyFill="1" applyBorder="1" applyAlignment="1">
      <alignment horizontal="left" vertical="top"/>
    </xf>
    <xf numFmtId="0" fontId="29" fillId="0" borderId="6" xfId="0" applyFont="1" applyFill="1" applyBorder="1" applyAlignment="1">
      <alignment horizontal="left" vertical="top"/>
    </xf>
    <xf numFmtId="0" fontId="29" fillId="0" borderId="7" xfId="0" applyFont="1" applyFill="1" applyBorder="1" applyAlignment="1">
      <alignment horizontal="left" vertical="top"/>
    </xf>
    <xf numFmtId="0" fontId="0" fillId="0" borderId="36" xfId="0" applyBorder="1" applyAlignment="1">
      <alignment wrapText="1"/>
    </xf>
    <xf numFmtId="14" fontId="2" fillId="0" borderId="60" xfId="0" applyNumberFormat="1" applyFont="1" applyFill="1" applyBorder="1" applyAlignment="1" applyProtection="1">
      <alignment horizontal="center" vertical="center" wrapText="1"/>
    </xf>
    <xf numFmtId="14" fontId="2" fillId="0" borderId="38" xfId="0" applyNumberFormat="1" applyFont="1" applyFill="1" applyBorder="1" applyAlignment="1" applyProtection="1">
      <alignment horizontal="center" vertical="center" wrapText="1"/>
    </xf>
    <xf numFmtId="14" fontId="2" fillId="0" borderId="60" xfId="0" applyNumberFormat="1" applyFont="1" applyFill="1" applyBorder="1" applyAlignment="1" applyProtection="1">
      <alignment horizontal="center" vertical="center"/>
    </xf>
    <xf numFmtId="14" fontId="2" fillId="0" borderId="38" xfId="0" applyNumberFormat="1" applyFont="1" applyFill="1" applyBorder="1" applyAlignment="1" applyProtection="1">
      <alignment horizontal="center" vertical="center"/>
    </xf>
    <xf numFmtId="0" fontId="18" fillId="0" borderId="0" xfId="9" applyFont="1" applyFill="1" applyAlignment="1">
      <alignment horizontal="center"/>
    </xf>
    <xf numFmtId="0" fontId="18" fillId="0" borderId="0" xfId="9" applyFont="1" applyAlignment="1">
      <alignment horizontal="right"/>
    </xf>
    <xf numFmtId="0" fontId="18" fillId="3" borderId="35" xfId="9" applyFont="1" applyFill="1" applyBorder="1" applyAlignment="1">
      <alignment horizontal="left"/>
    </xf>
    <xf numFmtId="174" fontId="18" fillId="3" borderId="35" xfId="9" applyNumberFormat="1" applyFont="1" applyFill="1" applyBorder="1" applyAlignment="1">
      <alignment horizontal="left"/>
    </xf>
    <xf numFmtId="0" fontId="19" fillId="0" borderId="35" xfId="9" applyFont="1" applyBorder="1" applyAlignment="1">
      <alignment horizontal="left"/>
    </xf>
    <xf numFmtId="175" fontId="19" fillId="0" borderId="35" xfId="10" applyNumberFormat="1" applyFont="1" applyBorder="1" applyAlignment="1">
      <alignment horizontal="left"/>
    </xf>
  </cellXfs>
  <cellStyles count="23">
    <cellStyle name="Millares [0]" xfId="1" builtinId="6"/>
    <cellStyle name="Millares 13 13 2" xfId="21"/>
    <cellStyle name="Millares 2" xfId="14"/>
    <cellStyle name="Millares 2 2" xfId="16"/>
    <cellStyle name="Millares 2 3" xfId="8"/>
    <cellStyle name="Millares 2 4" xfId="18"/>
    <cellStyle name="Millares 3" xfId="17"/>
    <cellStyle name="Millares 4 2" xfId="11"/>
    <cellStyle name="Moneda" xfId="2" builtinId="4"/>
    <cellStyle name="Moneda [0]" xfId="3" builtinId="7"/>
    <cellStyle name="Moneda 2" xfId="7"/>
    <cellStyle name="Moneda 3" xfId="10"/>
    <cellStyle name="Moneda 4" xfId="20"/>
    <cellStyle name="Normal" xfId="0" builtinId="0"/>
    <cellStyle name="Normal 2" xfId="9"/>
    <cellStyle name="Normal 2 2" xfId="5"/>
    <cellStyle name="Normal 2 2 2" xfId="12"/>
    <cellStyle name="Normal 2 3" xfId="19"/>
    <cellStyle name="Porcentaje" xfId="4" builtinId="5"/>
    <cellStyle name="Porcentaje 2" xfId="6"/>
    <cellStyle name="Porcentaje 2 2" xfId="15"/>
    <cellStyle name="Porcentaje 2 3" xfId="22"/>
    <cellStyle name="Porcentual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504148</xdr:colOff>
      <xdr:row>0</xdr:row>
      <xdr:rowOff>58741</xdr:rowOff>
    </xdr:from>
    <xdr:to>
      <xdr:col>13</xdr:col>
      <xdr:colOff>712431</xdr:colOff>
      <xdr:row>3</xdr:row>
      <xdr:rowOff>254004</xdr:rowOff>
    </xdr:to>
    <xdr:pic>
      <xdr:nvPicPr>
        <xdr:cNvPr id="2" name="Imagen 1" descr="CAPITAL">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148" y="58741"/>
          <a:ext cx="1141733" cy="1576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895350</xdr:colOff>
          <xdr:row>0</xdr:row>
          <xdr:rowOff>180975</xdr:rowOff>
        </xdr:from>
        <xdr:to>
          <xdr:col>1</xdr:col>
          <xdr:colOff>4210050</xdr:colOff>
          <xdr:row>3</xdr:row>
          <xdr:rowOff>95250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0</xdr:row>
          <xdr:rowOff>171450</xdr:rowOff>
        </xdr:from>
        <xdr:to>
          <xdr:col>0</xdr:col>
          <xdr:colOff>4067175</xdr:colOff>
          <xdr:row>3</xdr:row>
          <xdr:rowOff>333375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480218</xdr:colOff>
      <xdr:row>0</xdr:row>
      <xdr:rowOff>0</xdr:rowOff>
    </xdr:from>
    <xdr:to>
      <xdr:col>13</xdr:col>
      <xdr:colOff>733226</xdr:colOff>
      <xdr:row>3</xdr:row>
      <xdr:rowOff>253008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61638" y="0"/>
          <a:ext cx="128170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647700</xdr:colOff>
      <xdr:row>3</xdr:row>
      <xdr:rowOff>201216</xdr:rowOff>
    </xdr:to>
    <xdr:pic>
      <xdr:nvPicPr>
        <xdr:cNvPr id="2" name="Imagen 1" descr="CAPITAL">
          <a:extLst>
            <a:ext uri="{FF2B5EF4-FFF2-40B4-BE49-F238E27FC236}">
              <a16:creationId xmlns:a16="http://schemas.microsoft.com/office/drawing/2014/main" id="{90556F82-6E6E-4F99-964C-CE66B29187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5843" y="14883"/>
          <a:ext cx="945357" cy="78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514350</xdr:colOff>
      <xdr:row>0</xdr:row>
      <xdr:rowOff>76200</xdr:rowOff>
    </xdr:from>
    <xdr:to>
      <xdr:col>0</xdr:col>
      <xdr:colOff>2962275</xdr:colOff>
      <xdr:row>4</xdr:row>
      <xdr:rowOff>0</xdr:rowOff>
    </xdr:to>
    <xdr:sp macro="" textlink="">
      <xdr:nvSpPr>
        <xdr:cNvPr id="3" name="Object 1" hidden="1">
          <a:extLst>
            <a:ext uri="{63B3BB69-23CF-44E3-9099-C40C66FF867C}">
              <a14:compatExt xmlns:a14="http://schemas.microsoft.com/office/drawing/2010/main" spid="_x0000_s11265"/>
            </a:ext>
            <a:ext uri="{FF2B5EF4-FFF2-40B4-BE49-F238E27FC236}">
              <a16:creationId xmlns:a16="http://schemas.microsoft.com/office/drawing/2014/main" id="{F09EDEC6-049B-4A02-891C-3FF08391A0BD}"/>
            </a:ext>
          </a:extLst>
        </xdr:cNvPr>
        <xdr:cNvSpPr/>
      </xdr:nvSpPr>
      <xdr:spPr bwMode="auto">
        <a:xfrm>
          <a:off x="514350" y="76200"/>
          <a:ext cx="24479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514350</xdr:colOff>
      <xdr:row>0</xdr:row>
      <xdr:rowOff>76200</xdr:rowOff>
    </xdr:from>
    <xdr:to>
      <xdr:col>0</xdr:col>
      <xdr:colOff>2962275</xdr:colOff>
      <xdr:row>4</xdr:row>
      <xdr:rowOff>0</xdr:rowOff>
    </xdr:to>
    <xdr:pic>
      <xdr:nvPicPr>
        <xdr:cNvPr id="4" name="Picture 1">
          <a:extLst>
            <a:ext uri="{FF2B5EF4-FFF2-40B4-BE49-F238E27FC236}">
              <a16:creationId xmlns:a16="http://schemas.microsoft.com/office/drawing/2014/main" id="{F5F9FCF2-DDA8-4DD6-9B28-4C42F7893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 y="76200"/>
          <a:ext cx="2447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408215</xdr:colOff>
      <xdr:row>0</xdr:row>
      <xdr:rowOff>0</xdr:rowOff>
    </xdr:from>
    <xdr:to>
      <xdr:col>14</xdr:col>
      <xdr:colOff>693965</xdr:colOff>
      <xdr:row>3</xdr:row>
      <xdr:rowOff>136072</xdr:rowOff>
    </xdr:to>
    <xdr:pic>
      <xdr:nvPicPr>
        <xdr:cNvPr id="2" name="Imagen 2"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28865" y="0"/>
          <a:ext cx="1047750" cy="736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0</xdr:row>
          <xdr:rowOff>38100</xdr:rowOff>
        </xdr:from>
        <xdr:to>
          <xdr:col>2</xdr:col>
          <xdr:colOff>876300</xdr:colOff>
          <xdr:row>3</xdr:row>
          <xdr:rowOff>161925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13</xdr:col>
      <xdr:colOff>408215</xdr:colOff>
      <xdr:row>1</xdr:row>
      <xdr:rowOff>0</xdr:rowOff>
    </xdr:from>
    <xdr:to>
      <xdr:col>14</xdr:col>
      <xdr:colOff>693965</xdr:colOff>
      <xdr:row>4</xdr:row>
      <xdr:rowOff>136072</xdr:rowOff>
    </xdr:to>
    <xdr:pic>
      <xdr:nvPicPr>
        <xdr:cNvPr id="2" name="Imagen 2"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33840" y="200025"/>
          <a:ext cx="1047750" cy="736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1</xdr:row>
          <xdr:rowOff>38100</xdr:rowOff>
        </xdr:from>
        <xdr:to>
          <xdr:col>3</xdr:col>
          <xdr:colOff>0</xdr:colOff>
          <xdr:row>4</xdr:row>
          <xdr:rowOff>171450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50</xdr:row>
          <xdr:rowOff>95250</xdr:rowOff>
        </xdr:from>
        <xdr:to>
          <xdr:col>3</xdr:col>
          <xdr:colOff>0</xdr:colOff>
          <xdr:row>50</xdr:row>
          <xdr:rowOff>95250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51</xdr:row>
          <xdr:rowOff>95250</xdr:rowOff>
        </xdr:from>
        <xdr:to>
          <xdr:col>3</xdr:col>
          <xdr:colOff>0</xdr:colOff>
          <xdr:row>51</xdr:row>
          <xdr:rowOff>95250</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4.xml"/><Relationship Id="rId4" Type="http://schemas.openxmlformats.org/officeDocument/2006/relationships/image" Target="../media/image1.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5.xml"/><Relationship Id="rId6" Type="http://schemas.openxmlformats.org/officeDocument/2006/relationships/oleObject" Target="../embeddings/oleObject6.bin"/><Relationship Id="rId5" Type="http://schemas.openxmlformats.org/officeDocument/2006/relationships/oleObject" Target="../embeddings/oleObject5.bin"/><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7"/>
  <sheetViews>
    <sheetView tabSelected="1" zoomScale="75" zoomScaleNormal="75" workbookViewId="0">
      <selection activeCell="A18" sqref="A18:A19"/>
    </sheetView>
  </sheetViews>
  <sheetFormatPr baseColWidth="10" defaultColWidth="12.5703125" defaultRowHeight="15"/>
  <cols>
    <col min="1" max="1" width="86.85546875" style="181" customWidth="1"/>
    <col min="2" max="2" width="10.28515625" style="181" customWidth="1"/>
    <col min="3" max="3" width="33" style="181" bestFit="1" customWidth="1"/>
    <col min="4" max="4" width="12.7109375" style="181" bestFit="1" customWidth="1"/>
    <col min="5" max="5" width="22.85546875" style="181" customWidth="1"/>
    <col min="6" max="6" width="16.42578125" style="181" customWidth="1"/>
    <col min="7" max="7" width="8" style="181" customWidth="1"/>
    <col min="8" max="8" width="13.42578125" style="181" customWidth="1"/>
    <col min="9" max="9" width="15.85546875" style="181" customWidth="1"/>
    <col min="10" max="10" width="12.85546875" style="462" bestFit="1" customWidth="1"/>
    <col min="11" max="11" width="17.85546875" style="462" customWidth="1"/>
    <col min="12" max="12" width="12.7109375" style="181" customWidth="1"/>
    <col min="13" max="13" width="14" style="181" customWidth="1"/>
    <col min="14" max="14" width="17.7109375" style="181" customWidth="1"/>
    <col min="15" max="15" width="4.28515625" style="181" customWidth="1"/>
    <col min="16" max="16" width="12.5703125" style="181"/>
    <col min="17" max="17" width="14.42578125" style="181" customWidth="1"/>
    <col min="18" max="18" width="18.5703125" style="181" customWidth="1"/>
    <col min="19" max="19" width="33.85546875" style="181" customWidth="1"/>
    <col min="20" max="20" width="12.5703125" style="181" hidden="1" customWidth="1"/>
    <col min="21" max="21" width="24.28515625" style="181" customWidth="1"/>
    <col min="22" max="22" width="22.5703125" style="181" customWidth="1"/>
    <col min="23" max="24" width="12.5703125" style="181"/>
    <col min="25" max="25" width="16.85546875" style="181" customWidth="1"/>
    <col min="26" max="26" width="12.5703125" style="181"/>
    <col min="27" max="27" width="30.140625" style="181" customWidth="1"/>
    <col min="28" max="28" width="15.42578125" style="181" customWidth="1"/>
    <col min="29" max="29" width="15.85546875" style="181" customWidth="1"/>
    <col min="30" max="30" width="24.42578125" style="181" customWidth="1"/>
    <col min="31" max="31" width="17.140625" style="181" customWidth="1"/>
    <col min="32" max="16384" width="12.5703125" style="181"/>
  </cols>
  <sheetData>
    <row r="1" spans="1:27" s="178" customFormat="1" ht="37.5" customHeight="1">
      <c r="A1" s="500"/>
      <c r="B1" s="503" t="s">
        <v>816</v>
      </c>
      <c r="C1" s="504"/>
      <c r="D1" s="504"/>
      <c r="E1" s="504"/>
      <c r="F1" s="504"/>
      <c r="G1" s="504"/>
      <c r="H1" s="505"/>
      <c r="I1" s="509" t="s">
        <v>1</v>
      </c>
      <c r="J1" s="510"/>
      <c r="K1" s="510"/>
      <c r="L1" s="511"/>
      <c r="M1" s="512"/>
      <c r="N1" s="513"/>
      <c r="O1" s="390"/>
    </row>
    <row r="2" spans="1:27" s="178" customFormat="1" ht="37.5" customHeight="1">
      <c r="A2" s="501"/>
      <c r="B2" s="506"/>
      <c r="C2" s="507"/>
      <c r="D2" s="507"/>
      <c r="E2" s="507"/>
      <c r="F2" s="507"/>
      <c r="G2" s="507"/>
      <c r="H2" s="508"/>
      <c r="I2" s="509" t="s">
        <v>2</v>
      </c>
      <c r="J2" s="510"/>
      <c r="K2" s="510"/>
      <c r="L2" s="511"/>
      <c r="M2" s="514"/>
      <c r="N2" s="515"/>
      <c r="O2" s="390"/>
    </row>
    <row r="3" spans="1:27" s="178" customFormat="1" ht="33.75" customHeight="1">
      <c r="A3" s="501"/>
      <c r="B3" s="503" t="s">
        <v>817</v>
      </c>
      <c r="C3" s="504"/>
      <c r="D3" s="504"/>
      <c r="E3" s="504"/>
      <c r="F3" s="504"/>
      <c r="G3" s="504"/>
      <c r="H3" s="505"/>
      <c r="I3" s="509" t="s">
        <v>4</v>
      </c>
      <c r="J3" s="510"/>
      <c r="K3" s="510"/>
      <c r="L3" s="511"/>
      <c r="M3" s="514"/>
      <c r="N3" s="515"/>
      <c r="O3" s="390"/>
    </row>
    <row r="4" spans="1:27" s="178" customFormat="1" ht="38.25" customHeight="1">
      <c r="A4" s="502"/>
      <c r="B4" s="506"/>
      <c r="C4" s="507"/>
      <c r="D4" s="507"/>
      <c r="E4" s="507"/>
      <c r="F4" s="507"/>
      <c r="G4" s="507"/>
      <c r="H4" s="508"/>
      <c r="I4" s="509" t="s">
        <v>5</v>
      </c>
      <c r="J4" s="510"/>
      <c r="K4" s="510"/>
      <c r="L4" s="511"/>
      <c r="M4" s="516"/>
      <c r="N4" s="517"/>
      <c r="O4" s="390"/>
    </row>
    <row r="5" spans="1:27" s="178" customFormat="1" ht="31.5" customHeight="1">
      <c r="A5" s="509" t="s">
        <v>818</v>
      </c>
      <c r="B5" s="510"/>
      <c r="C5" s="510"/>
      <c r="D5" s="510"/>
      <c r="E5" s="510"/>
      <c r="F5" s="510"/>
      <c r="G5" s="510"/>
      <c r="H5" s="510"/>
      <c r="I5" s="510"/>
      <c r="J5" s="510"/>
      <c r="K5" s="510"/>
      <c r="L5" s="510"/>
      <c r="M5" s="510"/>
      <c r="N5" s="511"/>
      <c r="O5" s="390"/>
    </row>
    <row r="6" spans="1:27" s="178" customFormat="1" ht="36" customHeight="1">
      <c r="A6" s="391" t="s">
        <v>819</v>
      </c>
      <c r="B6" s="529" t="s">
        <v>85</v>
      </c>
      <c r="C6" s="530"/>
      <c r="D6" s="530"/>
      <c r="E6" s="530"/>
      <c r="F6" s="530"/>
      <c r="G6" s="530"/>
      <c r="H6" s="530"/>
      <c r="I6" s="530"/>
      <c r="J6" s="530"/>
      <c r="K6" s="530"/>
      <c r="L6" s="530"/>
      <c r="M6" s="530"/>
      <c r="N6" s="531"/>
    </row>
    <row r="7" spans="1:27" s="178" customFormat="1" ht="20.25">
      <c r="A7" s="392" t="s">
        <v>820</v>
      </c>
      <c r="B7" s="532" t="s">
        <v>821</v>
      </c>
      <c r="C7" s="519"/>
      <c r="D7" s="519"/>
      <c r="E7" s="519"/>
      <c r="F7" s="520"/>
      <c r="G7" s="533" t="s">
        <v>822</v>
      </c>
      <c r="H7" s="534"/>
      <c r="I7" s="535"/>
      <c r="J7" s="542" t="s">
        <v>11</v>
      </c>
      <c r="K7" s="543"/>
      <c r="L7" s="543"/>
      <c r="M7" s="543"/>
      <c r="N7" s="544"/>
      <c r="O7" s="393"/>
      <c r="Q7" s="518"/>
      <c r="R7" s="518"/>
      <c r="S7" s="518"/>
      <c r="T7" s="518"/>
      <c r="U7" s="518"/>
      <c r="V7" s="394"/>
      <c r="W7" s="394"/>
      <c r="X7" s="394"/>
      <c r="Y7" s="394"/>
      <c r="Z7" s="394"/>
      <c r="AA7" s="394"/>
    </row>
    <row r="8" spans="1:27" s="178" customFormat="1" ht="36" customHeight="1">
      <c r="A8" s="395" t="s">
        <v>823</v>
      </c>
      <c r="B8" s="519" t="s">
        <v>824</v>
      </c>
      <c r="C8" s="519"/>
      <c r="D8" s="519"/>
      <c r="E8" s="519"/>
      <c r="F8" s="520"/>
      <c r="G8" s="536"/>
      <c r="H8" s="537"/>
      <c r="I8" s="538"/>
      <c r="J8" s="396" t="s">
        <v>14</v>
      </c>
      <c r="K8" s="521" t="s">
        <v>15</v>
      </c>
      <c r="L8" s="521"/>
      <c r="M8" s="521"/>
      <c r="N8" s="396" t="s">
        <v>16</v>
      </c>
      <c r="O8" s="393"/>
      <c r="Q8" s="397"/>
      <c r="R8" s="397"/>
      <c r="S8" s="397"/>
      <c r="T8" s="397"/>
      <c r="U8" s="397"/>
      <c r="V8" s="394"/>
      <c r="W8" s="394"/>
      <c r="X8" s="394"/>
      <c r="Y8" s="394"/>
      <c r="Z8" s="394"/>
      <c r="AA8" s="394"/>
    </row>
    <row r="9" spans="1:27" s="178" customFormat="1" ht="20.25">
      <c r="A9" s="398" t="s">
        <v>17</v>
      </c>
      <c r="B9" s="522" t="s">
        <v>825</v>
      </c>
      <c r="C9" s="523"/>
      <c r="D9" s="523"/>
      <c r="E9" s="523"/>
      <c r="F9" s="524"/>
      <c r="G9" s="536"/>
      <c r="H9" s="537"/>
      <c r="I9" s="538"/>
      <c r="J9" s="399"/>
      <c r="K9" s="525"/>
      <c r="L9" s="526"/>
      <c r="M9" s="527"/>
      <c r="N9" s="400"/>
      <c r="O9" s="393"/>
      <c r="Q9" s="401"/>
      <c r="R9" s="528"/>
      <c r="S9" s="528"/>
      <c r="T9" s="528"/>
      <c r="U9" s="401"/>
      <c r="V9" s="394"/>
      <c r="W9" s="402"/>
      <c r="X9" s="402"/>
      <c r="Y9" s="394"/>
      <c r="Z9" s="394"/>
      <c r="AA9" s="394"/>
    </row>
    <row r="10" spans="1:27" s="178" customFormat="1" ht="20.25">
      <c r="A10" s="403" t="s">
        <v>826</v>
      </c>
      <c r="B10" s="522"/>
      <c r="C10" s="523"/>
      <c r="D10" s="523"/>
      <c r="E10" s="523"/>
      <c r="F10" s="524"/>
      <c r="G10" s="536"/>
      <c r="H10" s="537"/>
      <c r="I10" s="538"/>
      <c r="J10" s="404"/>
      <c r="K10" s="545"/>
      <c r="L10" s="546"/>
      <c r="M10" s="547"/>
      <c r="N10" s="405"/>
      <c r="O10" s="393"/>
      <c r="Q10" s="406"/>
      <c r="R10" s="548"/>
      <c r="S10" s="548"/>
      <c r="T10" s="548"/>
      <c r="U10" s="407"/>
      <c r="V10" s="394"/>
      <c r="W10" s="408"/>
      <c r="X10" s="179"/>
      <c r="Y10" s="409"/>
      <c r="Z10" s="394"/>
      <c r="AA10" s="394"/>
    </row>
    <row r="11" spans="1:27" s="178" customFormat="1" ht="20.25">
      <c r="A11" s="410" t="s">
        <v>21</v>
      </c>
      <c r="B11" s="532"/>
      <c r="C11" s="519"/>
      <c r="D11" s="519"/>
      <c r="E11" s="519"/>
      <c r="F11" s="520"/>
      <c r="G11" s="536"/>
      <c r="H11" s="537"/>
      <c r="I11" s="538"/>
      <c r="J11" s="411"/>
      <c r="K11" s="549"/>
      <c r="L11" s="550"/>
      <c r="M11" s="551"/>
      <c r="N11" s="412"/>
      <c r="O11" s="393"/>
      <c r="Q11" s="406"/>
      <c r="R11" s="548"/>
      <c r="S11" s="548"/>
      <c r="T11" s="548"/>
      <c r="U11" s="407"/>
      <c r="V11" s="394"/>
      <c r="W11" s="408"/>
      <c r="X11" s="179"/>
      <c r="Y11" s="409"/>
      <c r="Z11" s="394"/>
      <c r="AA11" s="394"/>
    </row>
    <row r="12" spans="1:27" s="178" customFormat="1" ht="28.5" customHeight="1">
      <c r="A12" s="552" t="s">
        <v>827</v>
      </c>
      <c r="B12" s="552"/>
      <c r="C12" s="552"/>
      <c r="D12" s="552"/>
      <c r="E12" s="552"/>
      <c r="F12" s="552"/>
      <c r="G12" s="539"/>
      <c r="H12" s="540"/>
      <c r="I12" s="541"/>
      <c r="J12" s="413"/>
      <c r="K12" s="549"/>
      <c r="L12" s="550"/>
      <c r="M12" s="551"/>
      <c r="N12" s="414"/>
      <c r="O12" s="393"/>
      <c r="Q12" s="415"/>
      <c r="R12" s="548"/>
      <c r="S12" s="548"/>
      <c r="T12" s="416"/>
      <c r="U12" s="407"/>
      <c r="V12" s="417"/>
      <c r="W12" s="408"/>
      <c r="X12" s="179"/>
      <c r="Y12" s="409"/>
      <c r="Z12" s="394"/>
      <c r="AA12" s="394"/>
    </row>
    <row r="13" spans="1:27" ht="28.5" customHeight="1">
      <c r="A13" s="553" t="s">
        <v>23</v>
      </c>
      <c r="B13" s="554" t="s">
        <v>24</v>
      </c>
      <c r="C13" s="555" t="s">
        <v>25</v>
      </c>
      <c r="D13" s="555" t="s">
        <v>26</v>
      </c>
      <c r="E13" s="555" t="s">
        <v>828</v>
      </c>
      <c r="F13" s="556" t="s">
        <v>829</v>
      </c>
      <c r="G13" s="557"/>
      <c r="H13" s="557"/>
      <c r="I13" s="558"/>
      <c r="J13" s="555" t="s">
        <v>29</v>
      </c>
      <c r="K13" s="555"/>
      <c r="L13" s="563" t="s">
        <v>30</v>
      </c>
      <c r="M13" s="563"/>
      <c r="N13" s="563"/>
      <c r="Q13" s="418"/>
      <c r="R13" s="562"/>
      <c r="S13" s="562"/>
      <c r="T13" s="419"/>
      <c r="U13" s="420"/>
      <c r="V13" s="419"/>
      <c r="W13" s="421"/>
      <c r="X13" s="180"/>
      <c r="Y13" s="422"/>
      <c r="Z13" s="419"/>
      <c r="AA13" s="419"/>
    </row>
    <row r="14" spans="1:27" ht="33.75" customHeight="1">
      <c r="A14" s="553"/>
      <c r="B14" s="555"/>
      <c r="C14" s="555"/>
      <c r="D14" s="555"/>
      <c r="E14" s="555"/>
      <c r="F14" s="559"/>
      <c r="G14" s="560"/>
      <c r="H14" s="560"/>
      <c r="I14" s="561"/>
      <c r="J14" s="555"/>
      <c r="K14" s="555"/>
      <c r="L14" s="555" t="s">
        <v>31</v>
      </c>
      <c r="M14" s="555" t="s">
        <v>32</v>
      </c>
      <c r="N14" s="553" t="s">
        <v>33</v>
      </c>
      <c r="Q14" s="423"/>
      <c r="R14" s="562"/>
      <c r="S14" s="562"/>
      <c r="T14" s="419"/>
      <c r="U14" s="180"/>
      <c r="V14" s="419"/>
      <c r="W14" s="421"/>
      <c r="X14" s="180"/>
      <c r="Y14" s="422"/>
      <c r="Z14" s="419"/>
      <c r="AA14" s="419"/>
    </row>
    <row r="15" spans="1:27" ht="39.75" customHeight="1" thickBot="1">
      <c r="A15" s="553"/>
      <c r="B15" s="555"/>
      <c r="C15" s="555"/>
      <c r="D15" s="555"/>
      <c r="E15" s="555"/>
      <c r="F15" s="424" t="s">
        <v>34</v>
      </c>
      <c r="G15" s="424" t="s">
        <v>35</v>
      </c>
      <c r="H15" s="424" t="s">
        <v>36</v>
      </c>
      <c r="I15" s="425" t="s">
        <v>37</v>
      </c>
      <c r="J15" s="424" t="s">
        <v>38</v>
      </c>
      <c r="K15" s="182" t="s">
        <v>39</v>
      </c>
      <c r="L15" s="555"/>
      <c r="M15" s="555"/>
      <c r="N15" s="553"/>
      <c r="Q15" s="423"/>
      <c r="R15" s="562"/>
      <c r="S15" s="562"/>
      <c r="T15" s="419"/>
      <c r="U15" s="180"/>
      <c r="V15" s="419"/>
      <c r="W15" s="421"/>
      <c r="X15" s="180"/>
      <c r="Y15" s="422"/>
      <c r="Z15" s="419"/>
      <c r="AA15" s="419"/>
    </row>
    <row r="16" spans="1:27" ht="24.95" customHeight="1">
      <c r="A16" s="465" t="s">
        <v>830</v>
      </c>
      <c r="B16" s="426" t="s">
        <v>41</v>
      </c>
      <c r="C16" s="472" t="s">
        <v>831</v>
      </c>
      <c r="D16" s="427">
        <v>1</v>
      </c>
      <c r="E16" s="428"/>
      <c r="F16" s="428"/>
      <c r="G16" s="429"/>
      <c r="H16" s="430"/>
      <c r="I16" s="429"/>
      <c r="J16" s="431">
        <v>44928</v>
      </c>
      <c r="K16" s="431">
        <v>44957</v>
      </c>
      <c r="L16" s="564"/>
      <c r="M16" s="564"/>
      <c r="N16" s="565"/>
      <c r="Q16" s="423"/>
      <c r="R16" s="562"/>
      <c r="S16" s="562"/>
      <c r="T16" s="419"/>
      <c r="U16" s="432"/>
      <c r="V16" s="419"/>
      <c r="W16" s="421"/>
      <c r="X16" s="180"/>
      <c r="Y16" s="422"/>
      <c r="Z16" s="419"/>
      <c r="AA16" s="419"/>
    </row>
    <row r="17" spans="1:27" ht="18">
      <c r="A17" s="471"/>
      <c r="B17" s="426" t="s">
        <v>44</v>
      </c>
      <c r="C17" s="473"/>
      <c r="D17" s="433">
        <v>1</v>
      </c>
      <c r="E17" s="434"/>
      <c r="F17" s="434"/>
      <c r="G17" s="429"/>
      <c r="H17" s="430"/>
      <c r="I17" s="429"/>
      <c r="J17" s="435"/>
      <c r="K17" s="431"/>
      <c r="L17" s="564"/>
      <c r="M17" s="564"/>
      <c r="N17" s="565"/>
      <c r="Q17" s="419"/>
      <c r="R17" s="419"/>
      <c r="S17" s="419"/>
      <c r="T17" s="419"/>
      <c r="U17" s="436"/>
      <c r="V17" s="419"/>
      <c r="W17" s="421"/>
      <c r="X17" s="180"/>
      <c r="Y17" s="422"/>
      <c r="Z17" s="419"/>
      <c r="AA17" s="419"/>
    </row>
    <row r="18" spans="1:27" ht="27" customHeight="1">
      <c r="A18" s="493" t="s">
        <v>832</v>
      </c>
      <c r="B18" s="426" t="s">
        <v>41</v>
      </c>
      <c r="C18" s="467" t="s">
        <v>833</v>
      </c>
      <c r="D18" s="427">
        <v>1</v>
      </c>
      <c r="E18" s="428"/>
      <c r="F18" s="428"/>
      <c r="G18" s="429"/>
      <c r="H18" s="430"/>
      <c r="I18" s="429"/>
      <c r="J18" s="431">
        <v>44928</v>
      </c>
      <c r="K18" s="431">
        <v>44932</v>
      </c>
      <c r="L18" s="437"/>
      <c r="M18" s="437"/>
      <c r="N18" s="438"/>
      <c r="Q18" s="419"/>
      <c r="R18" s="419"/>
      <c r="S18" s="419"/>
      <c r="T18" s="419"/>
      <c r="U18" s="436"/>
      <c r="V18" s="419"/>
      <c r="W18" s="421"/>
      <c r="X18" s="180"/>
      <c r="Y18" s="422"/>
      <c r="Z18" s="419"/>
      <c r="AA18" s="419"/>
    </row>
    <row r="19" spans="1:27" ht="27" customHeight="1">
      <c r="A19" s="492"/>
      <c r="B19" s="426" t="s">
        <v>44</v>
      </c>
      <c r="C19" s="473"/>
      <c r="D19" s="433">
        <v>1</v>
      </c>
      <c r="E19" s="434"/>
      <c r="F19" s="434"/>
      <c r="G19" s="429"/>
      <c r="H19" s="430"/>
      <c r="I19" s="429"/>
      <c r="J19" s="431"/>
      <c r="K19" s="431"/>
      <c r="L19" s="437"/>
      <c r="M19" s="437"/>
      <c r="N19" s="438"/>
      <c r="Q19" s="419"/>
      <c r="R19" s="419"/>
      <c r="S19" s="419"/>
      <c r="T19" s="419"/>
      <c r="U19" s="436"/>
      <c r="V19" s="419"/>
      <c r="W19" s="421"/>
      <c r="X19" s="180"/>
      <c r="Y19" s="422"/>
      <c r="Z19" s="419"/>
      <c r="AA19" s="419"/>
    </row>
    <row r="20" spans="1:27" ht="21" customHeight="1">
      <c r="A20" s="471" t="s">
        <v>834</v>
      </c>
      <c r="B20" s="426" t="s">
        <v>41</v>
      </c>
      <c r="C20" s="467" t="s">
        <v>835</v>
      </c>
      <c r="D20" s="427">
        <v>55</v>
      </c>
      <c r="E20" s="428"/>
      <c r="F20" s="428"/>
      <c r="G20" s="429"/>
      <c r="H20" s="430"/>
      <c r="I20" s="429"/>
      <c r="J20" s="431">
        <v>44928</v>
      </c>
      <c r="K20" s="431">
        <v>45291</v>
      </c>
      <c r="L20" s="564"/>
      <c r="M20" s="564"/>
      <c r="N20" s="565"/>
      <c r="Q20" s="419"/>
      <c r="R20" s="419"/>
      <c r="S20" s="419"/>
      <c r="T20" s="419"/>
      <c r="U20" s="436"/>
      <c r="V20" s="419"/>
      <c r="W20" s="419"/>
      <c r="X20" s="419"/>
      <c r="Y20" s="419"/>
      <c r="Z20" s="419"/>
      <c r="AA20" s="419"/>
    </row>
    <row r="21" spans="1:27" ht="19.5" customHeight="1" thickBot="1">
      <c r="A21" s="471"/>
      <c r="B21" s="426" t="s">
        <v>44</v>
      </c>
      <c r="C21" s="468"/>
      <c r="D21" s="433">
        <v>55</v>
      </c>
      <c r="E21" s="439"/>
      <c r="F21" s="434"/>
      <c r="G21" s="429"/>
      <c r="H21" s="430"/>
      <c r="I21" s="429"/>
      <c r="J21" s="431"/>
      <c r="K21" s="431"/>
      <c r="L21" s="564"/>
      <c r="M21" s="564"/>
      <c r="N21" s="565"/>
      <c r="Q21" s="419"/>
      <c r="R21" s="419"/>
      <c r="S21" s="419"/>
      <c r="T21" s="419"/>
      <c r="U21" s="419"/>
      <c r="V21" s="419"/>
      <c r="W21" s="419"/>
      <c r="X21" s="419"/>
      <c r="Y21" s="422"/>
      <c r="Z21" s="419"/>
      <c r="AA21" s="419"/>
    </row>
    <row r="22" spans="1:27" ht="25.5" customHeight="1">
      <c r="A22" s="465" t="s">
        <v>836</v>
      </c>
      <c r="B22" s="426" t="s">
        <v>41</v>
      </c>
      <c r="C22" s="467" t="s">
        <v>837</v>
      </c>
      <c r="D22" s="427">
        <v>12</v>
      </c>
      <c r="E22" s="428"/>
      <c r="F22" s="428"/>
      <c r="G22" s="429"/>
      <c r="H22" s="430"/>
      <c r="I22" s="429"/>
      <c r="J22" s="431">
        <v>44963</v>
      </c>
      <c r="K22" s="431">
        <v>45291</v>
      </c>
      <c r="L22" s="564"/>
      <c r="M22" s="564"/>
      <c r="N22" s="565"/>
      <c r="Q22" s="419"/>
      <c r="R22" s="419"/>
      <c r="S22" s="419"/>
      <c r="T22" s="419"/>
      <c r="U22" s="419"/>
      <c r="V22" s="419"/>
      <c r="W22" s="419"/>
      <c r="X22" s="419"/>
      <c r="Y22" s="419"/>
      <c r="Z22" s="419"/>
      <c r="AA22" s="419"/>
    </row>
    <row r="23" spans="1:27" ht="24" customHeight="1" thickBot="1">
      <c r="A23" s="466"/>
      <c r="B23" s="426" t="s">
        <v>44</v>
      </c>
      <c r="C23" s="468"/>
      <c r="D23" s="433">
        <v>12</v>
      </c>
      <c r="E23" s="439"/>
      <c r="F23" s="429"/>
      <c r="G23" s="429"/>
      <c r="H23" s="430"/>
      <c r="I23" s="429"/>
      <c r="J23" s="431"/>
      <c r="K23" s="431"/>
      <c r="L23" s="564"/>
      <c r="M23" s="564"/>
      <c r="N23" s="565"/>
      <c r="Q23" s="419"/>
      <c r="R23" s="419"/>
      <c r="S23" s="419"/>
      <c r="T23" s="419"/>
      <c r="U23" s="419"/>
      <c r="V23" s="419"/>
      <c r="W23" s="419"/>
      <c r="X23" s="419"/>
      <c r="Y23" s="419"/>
      <c r="Z23" s="419"/>
      <c r="AA23" s="419"/>
    </row>
    <row r="24" spans="1:27" ht="21.75" customHeight="1">
      <c r="A24" s="471" t="s">
        <v>838</v>
      </c>
      <c r="B24" s="426" t="s">
        <v>41</v>
      </c>
      <c r="C24" s="467" t="s">
        <v>839</v>
      </c>
      <c r="D24" s="440">
        <v>10000</v>
      </c>
      <c r="E24" s="428"/>
      <c r="F24" s="429"/>
      <c r="G24" s="429"/>
      <c r="H24" s="430"/>
      <c r="I24" s="429"/>
      <c r="J24" s="431">
        <v>44928</v>
      </c>
      <c r="K24" s="431">
        <v>45291</v>
      </c>
      <c r="L24" s="441"/>
      <c r="M24" s="441"/>
      <c r="N24" s="442"/>
    </row>
    <row r="25" spans="1:27" ht="21.75" customHeight="1" thickBot="1">
      <c r="A25" s="471"/>
      <c r="B25" s="426" t="s">
        <v>44</v>
      </c>
      <c r="C25" s="468"/>
      <c r="D25" s="443">
        <v>15019</v>
      </c>
      <c r="E25" s="439"/>
      <c r="F25" s="429"/>
      <c r="G25" s="429"/>
      <c r="H25" s="430"/>
      <c r="I25" s="429"/>
      <c r="J25" s="431"/>
      <c r="K25" s="431"/>
      <c r="L25" s="441"/>
      <c r="M25" s="441"/>
      <c r="N25" s="442"/>
    </row>
    <row r="26" spans="1:27" ht="21.75" customHeight="1">
      <c r="A26" s="465" t="s">
        <v>840</v>
      </c>
      <c r="B26" s="426" t="s">
        <v>41</v>
      </c>
      <c r="C26" s="467" t="s">
        <v>841</v>
      </c>
      <c r="D26" s="427">
        <v>1</v>
      </c>
      <c r="E26" s="428"/>
      <c r="F26" s="429"/>
      <c r="G26" s="429"/>
      <c r="H26" s="430"/>
      <c r="I26" s="429"/>
      <c r="J26" s="431">
        <v>45108</v>
      </c>
      <c r="K26" s="431">
        <v>45198</v>
      </c>
      <c r="L26" s="441"/>
      <c r="M26" s="441"/>
      <c r="N26" s="442"/>
    </row>
    <row r="27" spans="1:27" ht="21.75" customHeight="1" thickBot="1">
      <c r="A27" s="492"/>
      <c r="B27" s="426" t="s">
        <v>44</v>
      </c>
      <c r="C27" s="468"/>
      <c r="D27" s="433">
        <v>1</v>
      </c>
      <c r="E27" s="428"/>
      <c r="F27" s="429"/>
      <c r="G27" s="429"/>
      <c r="H27" s="430"/>
      <c r="I27" s="429"/>
      <c r="J27" s="431"/>
      <c r="K27" s="431"/>
      <c r="L27" s="441"/>
      <c r="M27" s="441"/>
      <c r="N27" s="442"/>
    </row>
    <row r="28" spans="1:27" ht="21.75" customHeight="1">
      <c r="A28" s="465" t="s">
        <v>842</v>
      </c>
      <c r="B28" s="426" t="s">
        <v>41</v>
      </c>
      <c r="C28" s="467" t="s">
        <v>843</v>
      </c>
      <c r="D28" s="427">
        <v>1</v>
      </c>
      <c r="E28" s="428"/>
      <c r="F28" s="429"/>
      <c r="G28" s="429"/>
      <c r="H28" s="430"/>
      <c r="I28" s="429"/>
      <c r="J28" s="431">
        <v>45261</v>
      </c>
      <c r="K28" s="431">
        <v>45291</v>
      </c>
      <c r="L28" s="441"/>
      <c r="M28" s="441"/>
      <c r="N28" s="442"/>
    </row>
    <row r="29" spans="1:27" ht="21.75" customHeight="1" thickBot="1">
      <c r="A29" s="466"/>
      <c r="B29" s="426" t="s">
        <v>44</v>
      </c>
      <c r="C29" s="468"/>
      <c r="D29" s="433">
        <v>1</v>
      </c>
      <c r="E29" s="428"/>
      <c r="F29" s="429"/>
      <c r="G29" s="429"/>
      <c r="H29" s="430"/>
      <c r="I29" s="429"/>
      <c r="J29" s="431"/>
      <c r="K29" s="431"/>
      <c r="L29" s="441"/>
      <c r="M29" s="441"/>
      <c r="N29" s="442"/>
    </row>
    <row r="30" spans="1:27" ht="33" customHeight="1">
      <c r="A30" s="469" t="s">
        <v>844</v>
      </c>
      <c r="B30" s="426" t="s">
        <v>41</v>
      </c>
      <c r="C30" s="470" t="s">
        <v>845</v>
      </c>
      <c r="D30" s="443">
        <v>18000</v>
      </c>
      <c r="E30" s="428"/>
      <c r="F30" s="429"/>
      <c r="G30" s="429"/>
      <c r="H30" s="430"/>
      <c r="I30" s="429"/>
      <c r="J30" s="431">
        <v>44928</v>
      </c>
      <c r="K30" s="431">
        <v>45291</v>
      </c>
      <c r="L30" s="437"/>
      <c r="M30" s="437"/>
      <c r="N30" s="438"/>
    </row>
    <row r="31" spans="1:27" ht="46.5" customHeight="1">
      <c r="A31" s="469"/>
      <c r="B31" s="426" t="s">
        <v>44</v>
      </c>
      <c r="C31" s="470"/>
      <c r="D31" s="443">
        <v>21487</v>
      </c>
      <c r="E31" s="439"/>
      <c r="F31" s="429"/>
      <c r="G31" s="429"/>
      <c r="H31" s="430"/>
      <c r="I31" s="429"/>
      <c r="J31" s="431"/>
      <c r="K31" s="431"/>
      <c r="L31" s="437"/>
      <c r="M31" s="437"/>
      <c r="N31" s="438"/>
    </row>
    <row r="32" spans="1:27" ht="15.75">
      <c r="A32" s="566" t="s">
        <v>63</v>
      </c>
      <c r="B32" s="426" t="s">
        <v>41</v>
      </c>
      <c r="C32" s="567"/>
      <c r="D32" s="444"/>
      <c r="E32" s="445"/>
      <c r="F32" s="445"/>
      <c r="G32" s="429"/>
      <c r="H32" s="429"/>
      <c r="I32" s="429"/>
      <c r="J32" s="429"/>
      <c r="K32" s="446"/>
      <c r="L32" s="564"/>
      <c r="M32" s="564"/>
      <c r="N32" s="565"/>
    </row>
    <row r="33" spans="1:50" ht="15.75">
      <c r="A33" s="566"/>
      <c r="B33" s="426" t="s">
        <v>44</v>
      </c>
      <c r="C33" s="568"/>
      <c r="D33" s="444"/>
      <c r="E33" s="434"/>
      <c r="F33" s="429"/>
      <c r="G33" s="429"/>
      <c r="H33" s="447"/>
      <c r="I33" s="429"/>
      <c r="J33" s="429"/>
      <c r="K33" s="446"/>
      <c r="L33" s="564"/>
      <c r="M33" s="564"/>
      <c r="N33" s="565"/>
      <c r="Q33" s="419"/>
      <c r="R33" s="419"/>
      <c r="S33" s="419"/>
      <c r="T33" s="419"/>
      <c r="U33" s="419"/>
      <c r="V33" s="419"/>
    </row>
    <row r="34" spans="1:50" s="419" customFormat="1">
      <c r="A34" s="448"/>
      <c r="B34" s="448"/>
      <c r="E34" s="449"/>
      <c r="F34" s="450"/>
      <c r="G34" s="451"/>
      <c r="H34" s="451"/>
      <c r="I34" s="451"/>
      <c r="J34" s="452"/>
      <c r="K34" s="452"/>
      <c r="L34" s="450"/>
      <c r="M34" s="453"/>
      <c r="N34" s="454"/>
      <c r="O34" s="453"/>
    </row>
    <row r="35" spans="1:50" s="419" customFormat="1" ht="15.75">
      <c r="A35" s="455" t="s">
        <v>64</v>
      </c>
      <c r="B35" s="566" t="s">
        <v>65</v>
      </c>
      <c r="C35" s="569"/>
      <c r="D35" s="570"/>
      <c r="E35" s="571" t="s">
        <v>66</v>
      </c>
      <c r="F35" s="572"/>
      <c r="G35" s="572"/>
      <c r="H35" s="572"/>
      <c r="I35" s="456"/>
      <c r="J35" s="573" t="s">
        <v>813</v>
      </c>
      <c r="K35" s="574"/>
      <c r="L35" s="574"/>
      <c r="M35" s="574"/>
      <c r="N35" s="574"/>
      <c r="Q35" s="181"/>
      <c r="R35" s="181"/>
      <c r="S35" s="181"/>
      <c r="T35" s="181"/>
      <c r="U35" s="181"/>
      <c r="V35" s="181"/>
    </row>
    <row r="36" spans="1:50" ht="26.25" customHeight="1">
      <c r="A36" s="575" t="s">
        <v>678</v>
      </c>
      <c r="B36" s="575" t="s">
        <v>679</v>
      </c>
      <c r="C36" s="577"/>
      <c r="D36" s="578"/>
      <c r="E36" s="575" t="s">
        <v>680</v>
      </c>
      <c r="F36" s="577"/>
      <c r="G36" s="578"/>
      <c r="H36" s="457" t="s">
        <v>41</v>
      </c>
      <c r="I36" s="458"/>
      <c r="J36" s="581" t="s">
        <v>681</v>
      </c>
      <c r="K36" s="581"/>
      <c r="L36" s="581"/>
      <c r="M36" s="581"/>
      <c r="N36" s="581"/>
    </row>
    <row r="37" spans="1:50" ht="15.75">
      <c r="A37" s="576"/>
      <c r="B37" s="576"/>
      <c r="C37" s="579"/>
      <c r="D37" s="580"/>
      <c r="E37" s="576"/>
      <c r="F37" s="579"/>
      <c r="G37" s="580"/>
      <c r="H37" s="426" t="s">
        <v>44</v>
      </c>
      <c r="I37" s="459"/>
      <c r="J37" s="581"/>
      <c r="K37" s="581"/>
      <c r="L37" s="581"/>
      <c r="M37" s="581"/>
      <c r="N37" s="581"/>
    </row>
    <row r="38" spans="1:50" ht="18.75" customHeight="1">
      <c r="A38" s="586" t="s">
        <v>682</v>
      </c>
      <c r="B38" s="587" t="s">
        <v>683</v>
      </c>
      <c r="C38" s="588"/>
      <c r="D38" s="589"/>
      <c r="E38" s="593"/>
      <c r="F38" s="594"/>
      <c r="G38" s="595"/>
      <c r="H38" s="426" t="s">
        <v>41</v>
      </c>
      <c r="I38" s="460"/>
      <c r="J38" s="585" t="s">
        <v>684</v>
      </c>
      <c r="K38" s="585"/>
      <c r="L38" s="585"/>
      <c r="M38" s="585"/>
      <c r="N38" s="585"/>
    </row>
    <row r="39" spans="1:50" ht="14.25" customHeight="1">
      <c r="A39" s="586"/>
      <c r="B39" s="590"/>
      <c r="C39" s="591"/>
      <c r="D39" s="592"/>
      <c r="E39" s="590"/>
      <c r="F39" s="591"/>
      <c r="G39" s="592"/>
      <c r="H39" s="426" t="s">
        <v>44</v>
      </c>
      <c r="I39" s="459"/>
      <c r="J39" s="585"/>
      <c r="K39" s="585"/>
      <c r="L39" s="585"/>
      <c r="M39" s="585"/>
      <c r="N39" s="585"/>
    </row>
    <row r="40" spans="1:50" ht="15.75">
      <c r="A40" s="586" t="s">
        <v>685</v>
      </c>
      <c r="B40" s="587" t="s">
        <v>686</v>
      </c>
      <c r="C40" s="588"/>
      <c r="D40" s="589"/>
      <c r="E40" s="593"/>
      <c r="F40" s="594"/>
      <c r="G40" s="595"/>
      <c r="H40" s="426" t="s">
        <v>41</v>
      </c>
      <c r="I40" s="459"/>
      <c r="J40" s="581" t="s">
        <v>846</v>
      </c>
      <c r="K40" s="581"/>
      <c r="L40" s="581"/>
      <c r="M40" s="581"/>
      <c r="N40" s="581"/>
    </row>
    <row r="41" spans="1:50" ht="15.75">
      <c r="A41" s="586"/>
      <c r="B41" s="590"/>
      <c r="C41" s="591"/>
      <c r="D41" s="592"/>
      <c r="E41" s="590"/>
      <c r="F41" s="591"/>
      <c r="G41" s="592"/>
      <c r="H41" s="426" t="s">
        <v>44</v>
      </c>
      <c r="I41" s="459"/>
      <c r="J41" s="581"/>
      <c r="K41" s="581"/>
      <c r="L41" s="581"/>
      <c r="M41" s="581"/>
      <c r="N41" s="581"/>
    </row>
    <row r="42" spans="1:50">
      <c r="A42" s="582" t="s">
        <v>84</v>
      </c>
      <c r="B42" s="583"/>
      <c r="C42" s="583"/>
      <c r="D42" s="583"/>
      <c r="E42" s="583"/>
      <c r="F42" s="583"/>
      <c r="G42" s="583"/>
      <c r="H42" s="583"/>
      <c r="I42" s="584"/>
      <c r="J42" s="585" t="s">
        <v>83</v>
      </c>
      <c r="K42" s="585"/>
      <c r="L42" s="585"/>
      <c r="M42" s="585"/>
      <c r="N42" s="585"/>
    </row>
    <row r="43" spans="1:50">
      <c r="A43" s="576"/>
      <c r="B43" s="579"/>
      <c r="C43" s="579"/>
      <c r="D43" s="579"/>
      <c r="E43" s="579"/>
      <c r="F43" s="579"/>
      <c r="G43" s="579"/>
      <c r="H43" s="579"/>
      <c r="I43" s="580"/>
      <c r="J43" s="585"/>
      <c r="K43" s="585"/>
      <c r="L43" s="585"/>
      <c r="M43" s="585"/>
      <c r="N43" s="585"/>
    </row>
    <row r="44" spans="1:50">
      <c r="A44" s="181" t="s">
        <v>847</v>
      </c>
      <c r="F44" s="419"/>
      <c r="G44" s="419"/>
      <c r="H44" s="419"/>
      <c r="I44" s="419"/>
      <c r="J44" s="461"/>
      <c r="K44" s="461"/>
      <c r="L44" s="419"/>
      <c r="M44" s="419"/>
      <c r="N44" s="419"/>
      <c r="O44" s="419"/>
    </row>
    <row r="45" spans="1:50">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3"/>
      <c r="AT45" s="463"/>
      <c r="AU45" s="463"/>
      <c r="AV45" s="463"/>
      <c r="AW45" s="463"/>
      <c r="AX45" s="463"/>
    </row>
    <row r="46" spans="1:50">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3"/>
      <c r="AW46" s="463"/>
      <c r="AX46" s="463"/>
    </row>
    <row r="47" spans="1:50">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463"/>
    </row>
    <row r="48" spans="1:50">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3"/>
    </row>
    <row r="49" spans="15:50">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3"/>
      <c r="AP49" s="463"/>
      <c r="AQ49" s="463"/>
      <c r="AR49" s="463"/>
      <c r="AS49" s="463"/>
      <c r="AT49" s="463"/>
      <c r="AU49" s="463"/>
      <c r="AV49" s="463"/>
      <c r="AW49" s="463"/>
      <c r="AX49" s="463"/>
    </row>
    <row r="50" spans="15:50">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3"/>
      <c r="AL50" s="463"/>
      <c r="AM50" s="463"/>
      <c r="AN50" s="463"/>
      <c r="AO50" s="463"/>
      <c r="AP50" s="463"/>
      <c r="AQ50" s="463"/>
      <c r="AR50" s="463"/>
      <c r="AS50" s="463"/>
      <c r="AT50" s="463"/>
      <c r="AU50" s="463"/>
      <c r="AV50" s="463"/>
      <c r="AW50" s="463"/>
      <c r="AX50" s="463"/>
    </row>
    <row r="51" spans="15:50">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3"/>
      <c r="AL51" s="463"/>
      <c r="AM51" s="463"/>
      <c r="AN51" s="463"/>
      <c r="AO51" s="463"/>
      <c r="AP51" s="463"/>
      <c r="AQ51" s="463"/>
      <c r="AR51" s="463"/>
      <c r="AS51" s="463"/>
      <c r="AT51" s="463"/>
      <c r="AU51" s="463"/>
      <c r="AV51" s="463"/>
      <c r="AW51" s="463"/>
      <c r="AX51" s="463"/>
    </row>
    <row r="52" spans="15:50">
      <c r="O52" s="463"/>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3"/>
      <c r="AN52" s="463"/>
      <c r="AO52" s="463"/>
      <c r="AP52" s="463"/>
      <c r="AQ52" s="463"/>
      <c r="AR52" s="463"/>
      <c r="AS52" s="463"/>
      <c r="AT52" s="463"/>
      <c r="AU52" s="463"/>
      <c r="AV52" s="463"/>
      <c r="AW52" s="463"/>
      <c r="AX52" s="463"/>
    </row>
    <row r="53" spans="15:50">
      <c r="O53" s="463"/>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c r="AN53" s="463"/>
      <c r="AO53" s="463"/>
      <c r="AP53" s="463"/>
      <c r="AQ53" s="463"/>
      <c r="AR53" s="463"/>
      <c r="AS53" s="463"/>
      <c r="AT53" s="463"/>
      <c r="AU53" s="463"/>
      <c r="AV53" s="463"/>
      <c r="AW53" s="463"/>
      <c r="AX53" s="463"/>
    </row>
    <row r="54" spans="15:50">
      <c r="O54" s="463"/>
      <c r="P54" s="463"/>
      <c r="Q54" s="463"/>
      <c r="R54" s="463"/>
      <c r="S54" s="463"/>
      <c r="T54" s="463"/>
      <c r="U54" s="463"/>
      <c r="V54" s="463"/>
      <c r="W54" s="463"/>
      <c r="X54" s="463"/>
      <c r="Y54" s="463"/>
      <c r="Z54" s="463"/>
      <c r="AA54" s="463"/>
      <c r="AB54" s="463"/>
      <c r="AC54" s="463"/>
      <c r="AD54" s="463"/>
      <c r="AE54" s="463"/>
      <c r="AF54" s="463"/>
      <c r="AG54" s="463"/>
      <c r="AH54" s="463"/>
      <c r="AI54" s="463"/>
      <c r="AJ54" s="463"/>
      <c r="AK54" s="463"/>
      <c r="AL54" s="463"/>
      <c r="AM54" s="463"/>
      <c r="AN54" s="463"/>
      <c r="AO54" s="463"/>
      <c r="AP54" s="463"/>
      <c r="AQ54" s="463"/>
      <c r="AR54" s="463"/>
      <c r="AS54" s="463"/>
      <c r="AT54" s="463"/>
      <c r="AU54" s="463"/>
      <c r="AV54" s="463"/>
      <c r="AW54" s="463"/>
      <c r="AX54" s="463"/>
    </row>
    <row r="55" spans="15:50">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3"/>
      <c r="AL55" s="463"/>
      <c r="AM55" s="463"/>
      <c r="AN55" s="463"/>
      <c r="AO55" s="463"/>
      <c r="AP55" s="463"/>
      <c r="AQ55" s="463"/>
      <c r="AR55" s="463"/>
      <c r="AS55" s="463"/>
      <c r="AT55" s="463"/>
      <c r="AU55" s="463"/>
      <c r="AV55" s="463"/>
      <c r="AW55" s="463"/>
      <c r="AX55" s="463"/>
    </row>
    <row r="56" spans="15:50">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3"/>
      <c r="AL56" s="463"/>
      <c r="AM56" s="463"/>
      <c r="AN56" s="463"/>
      <c r="AO56" s="463"/>
      <c r="AP56" s="463"/>
      <c r="AQ56" s="463"/>
      <c r="AR56" s="463"/>
      <c r="AS56" s="463"/>
      <c r="AT56" s="463"/>
      <c r="AU56" s="463"/>
      <c r="AV56" s="463"/>
      <c r="AW56" s="463"/>
      <c r="AX56" s="463"/>
    </row>
    <row r="57" spans="15:50">
      <c r="O57" s="463"/>
      <c r="P57" s="463"/>
      <c r="Q57" s="463"/>
      <c r="R57" s="463"/>
      <c r="S57" s="463"/>
      <c r="T57" s="463"/>
      <c r="U57" s="463"/>
      <c r="V57" s="463"/>
      <c r="W57" s="463"/>
      <c r="X57" s="463"/>
      <c r="Y57" s="463"/>
      <c r="Z57" s="463"/>
      <c r="AA57" s="463"/>
      <c r="AB57" s="463"/>
      <c r="AC57" s="463"/>
      <c r="AD57" s="463"/>
      <c r="AE57" s="463"/>
      <c r="AF57" s="463"/>
      <c r="AG57" s="463"/>
      <c r="AH57" s="463"/>
      <c r="AI57" s="463"/>
      <c r="AJ57" s="463"/>
      <c r="AK57" s="463"/>
      <c r="AL57" s="463"/>
      <c r="AM57" s="463"/>
      <c r="AN57" s="463"/>
      <c r="AO57" s="463"/>
      <c r="AP57" s="463"/>
      <c r="AQ57" s="463"/>
      <c r="AR57" s="463"/>
      <c r="AS57" s="463"/>
      <c r="AT57" s="463"/>
      <c r="AU57" s="463"/>
      <c r="AV57" s="463"/>
      <c r="AW57" s="463"/>
      <c r="AX57" s="463"/>
    </row>
    <row r="58" spans="15:50">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M58" s="463"/>
      <c r="AN58" s="463"/>
      <c r="AO58" s="463"/>
      <c r="AP58" s="463"/>
      <c r="AQ58" s="463"/>
      <c r="AR58" s="463"/>
      <c r="AS58" s="463"/>
      <c r="AT58" s="463"/>
      <c r="AU58" s="463"/>
      <c r="AV58" s="463"/>
      <c r="AW58" s="463"/>
      <c r="AX58" s="463"/>
    </row>
    <row r="59" spans="15:50">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row>
    <row r="60" spans="15:50">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3"/>
      <c r="AP60" s="463"/>
      <c r="AQ60" s="463"/>
      <c r="AR60" s="463"/>
      <c r="AS60" s="463"/>
      <c r="AT60" s="463"/>
      <c r="AU60" s="463"/>
      <c r="AV60" s="463"/>
      <c r="AW60" s="463"/>
      <c r="AX60" s="463"/>
    </row>
    <row r="61" spans="15:50">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row>
    <row r="62" spans="15:50">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row>
    <row r="63" spans="15:50">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c r="AN63" s="463"/>
      <c r="AO63" s="463"/>
      <c r="AP63" s="463"/>
      <c r="AQ63" s="463"/>
      <c r="AR63" s="463"/>
      <c r="AS63" s="463"/>
      <c r="AT63" s="463"/>
      <c r="AU63" s="463"/>
      <c r="AV63" s="463"/>
      <c r="AW63" s="463"/>
      <c r="AX63" s="463"/>
    </row>
    <row r="64" spans="15:50">
      <c r="O64" s="463"/>
      <c r="P64" s="463"/>
      <c r="Q64" s="463"/>
      <c r="R64" s="463"/>
      <c r="S64" s="463"/>
      <c r="T64" s="463"/>
      <c r="U64" s="463"/>
      <c r="V64" s="463"/>
      <c r="W64" s="463"/>
      <c r="X64" s="463"/>
      <c r="Y64" s="463"/>
      <c r="Z64" s="463"/>
      <c r="AA64" s="463"/>
      <c r="AB64" s="463"/>
      <c r="AC64" s="463"/>
      <c r="AD64" s="463"/>
      <c r="AE64" s="463"/>
      <c r="AF64" s="463"/>
      <c r="AG64" s="463"/>
      <c r="AH64" s="463"/>
      <c r="AI64" s="463"/>
      <c r="AJ64" s="463"/>
      <c r="AK64" s="463"/>
      <c r="AL64" s="463"/>
      <c r="AM64" s="463"/>
      <c r="AN64" s="463"/>
      <c r="AO64" s="463"/>
      <c r="AP64" s="463"/>
      <c r="AQ64" s="463"/>
      <c r="AR64" s="463"/>
      <c r="AS64" s="463"/>
      <c r="AT64" s="463"/>
      <c r="AU64" s="463"/>
      <c r="AV64" s="463"/>
      <c r="AW64" s="463"/>
      <c r="AX64" s="463"/>
    </row>
    <row r="65" spans="15:50">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463"/>
      <c r="AL65" s="463"/>
      <c r="AM65" s="463"/>
      <c r="AN65" s="463"/>
      <c r="AO65" s="463"/>
      <c r="AP65" s="463"/>
      <c r="AQ65" s="463"/>
      <c r="AR65" s="463"/>
      <c r="AS65" s="463"/>
      <c r="AT65" s="463"/>
      <c r="AU65" s="463"/>
      <c r="AV65" s="463"/>
      <c r="AW65" s="463"/>
      <c r="AX65" s="463"/>
    </row>
    <row r="66" spans="15:50">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c r="AO66" s="463"/>
      <c r="AP66" s="463"/>
      <c r="AQ66" s="463"/>
      <c r="AR66" s="463"/>
      <c r="AS66" s="463"/>
      <c r="AT66" s="463"/>
      <c r="AU66" s="463"/>
      <c r="AV66" s="463"/>
      <c r="AW66" s="463"/>
      <c r="AX66" s="463"/>
    </row>
    <row r="67" spans="15:50">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63"/>
      <c r="AR67" s="463"/>
      <c r="AS67" s="463"/>
      <c r="AT67" s="463"/>
      <c r="AU67" s="463"/>
      <c r="AV67" s="463"/>
      <c r="AW67" s="463"/>
      <c r="AX67" s="463"/>
    </row>
    <row r="68" spans="15:50">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c r="AN68" s="463"/>
      <c r="AO68" s="463"/>
      <c r="AP68" s="463"/>
      <c r="AQ68" s="463"/>
      <c r="AR68" s="463"/>
      <c r="AS68" s="463"/>
      <c r="AT68" s="463"/>
      <c r="AU68" s="463"/>
      <c r="AV68" s="463"/>
      <c r="AW68" s="463"/>
      <c r="AX68" s="463"/>
    </row>
    <row r="69" spans="15:50">
      <c r="O69" s="463"/>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3"/>
      <c r="AN69" s="463"/>
      <c r="AO69" s="463"/>
      <c r="AP69" s="463"/>
      <c r="AQ69" s="463"/>
      <c r="AR69" s="463"/>
      <c r="AS69" s="463"/>
      <c r="AT69" s="463"/>
      <c r="AU69" s="463"/>
      <c r="AV69" s="463"/>
      <c r="AW69" s="463"/>
      <c r="AX69" s="463"/>
    </row>
    <row r="70" spans="15:50">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c r="AP70" s="463"/>
      <c r="AQ70" s="463"/>
      <c r="AR70" s="463"/>
      <c r="AS70" s="463"/>
      <c r="AT70" s="463"/>
      <c r="AU70" s="463"/>
      <c r="AV70" s="463"/>
      <c r="AW70" s="463"/>
      <c r="AX70" s="463"/>
    </row>
    <row r="71" spans="15:50">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463"/>
      <c r="AT71" s="463"/>
      <c r="AU71" s="463"/>
      <c r="AV71" s="463"/>
      <c r="AW71" s="463"/>
      <c r="AX71" s="463"/>
    </row>
    <row r="72" spans="15:50">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row>
    <row r="73" spans="15:50">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3"/>
    </row>
    <row r="74" spans="15:50">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row>
    <row r="75" spans="15:50">
      <c r="O75" s="463"/>
      <c r="P75" s="463"/>
      <c r="Q75" s="463"/>
      <c r="R75" s="463"/>
      <c r="S75" s="463"/>
      <c r="T75" s="463"/>
      <c r="U75" s="463"/>
      <c r="V75" s="463"/>
      <c r="W75" s="463"/>
      <c r="X75" s="463"/>
      <c r="Y75" s="463"/>
      <c r="Z75" s="463"/>
      <c r="AA75" s="463"/>
      <c r="AB75" s="463"/>
      <c r="AC75" s="463"/>
      <c r="AD75" s="463"/>
      <c r="AE75" s="463"/>
      <c r="AF75" s="463"/>
      <c r="AG75" s="463"/>
      <c r="AH75" s="463"/>
      <c r="AI75" s="463"/>
      <c r="AJ75" s="463"/>
      <c r="AK75" s="463"/>
      <c r="AL75" s="463"/>
      <c r="AM75" s="463"/>
      <c r="AN75" s="463"/>
      <c r="AO75" s="463"/>
      <c r="AP75" s="463"/>
      <c r="AQ75" s="463"/>
      <c r="AR75" s="463"/>
      <c r="AS75" s="463"/>
      <c r="AT75" s="463"/>
      <c r="AU75" s="463"/>
      <c r="AV75" s="463"/>
      <c r="AW75" s="463"/>
      <c r="AX75" s="463"/>
    </row>
    <row r="76" spans="15:50">
      <c r="O76" s="463"/>
      <c r="P76" s="463"/>
      <c r="Q76" s="463"/>
      <c r="R76" s="463"/>
      <c r="S76" s="463"/>
      <c r="T76" s="463"/>
      <c r="U76" s="463"/>
      <c r="V76" s="463"/>
      <c r="W76" s="463"/>
      <c r="X76" s="463"/>
      <c r="Y76" s="463"/>
      <c r="Z76" s="463"/>
      <c r="AA76" s="463"/>
      <c r="AB76" s="463"/>
      <c r="AC76" s="463"/>
      <c r="AD76" s="463"/>
      <c r="AE76" s="463"/>
      <c r="AF76" s="463"/>
      <c r="AG76" s="463"/>
      <c r="AH76" s="463"/>
      <c r="AI76" s="463"/>
      <c r="AJ76" s="463"/>
      <c r="AK76" s="463"/>
      <c r="AL76" s="463"/>
      <c r="AM76" s="463"/>
      <c r="AN76" s="463"/>
      <c r="AO76" s="463"/>
      <c r="AP76" s="463"/>
      <c r="AQ76" s="463"/>
      <c r="AR76" s="463"/>
      <c r="AS76" s="463"/>
      <c r="AT76" s="463"/>
      <c r="AU76" s="463"/>
      <c r="AV76" s="463"/>
      <c r="AW76" s="463"/>
      <c r="AX76" s="463"/>
    </row>
    <row r="77" spans="15:50">
      <c r="P77" s="419"/>
      <c r="Q77" s="419"/>
      <c r="R77" s="419"/>
      <c r="S77" s="419"/>
      <c r="T77" s="419"/>
      <c r="U77" s="419"/>
      <c r="V77" s="419"/>
      <c r="W77" s="419"/>
      <c r="X77" s="419"/>
      <c r="Y77" s="419"/>
      <c r="Z77" s="419"/>
      <c r="AA77" s="419"/>
      <c r="AB77" s="419"/>
      <c r="AC77" s="419"/>
      <c r="AD77" s="419"/>
      <c r="AE77" s="419"/>
      <c r="AF77" s="419"/>
      <c r="AG77" s="419"/>
      <c r="AH77" s="419"/>
      <c r="AI77" s="419"/>
      <c r="AJ77" s="419"/>
      <c r="AK77" s="419"/>
    </row>
  </sheetData>
  <mergeCells count="90">
    <mergeCell ref="A42:I43"/>
    <mergeCell ref="J42:N43"/>
    <mergeCell ref="A38:A39"/>
    <mergeCell ref="B38:D39"/>
    <mergeCell ref="E38:G39"/>
    <mergeCell ref="J38:N39"/>
    <mergeCell ref="A40:A41"/>
    <mergeCell ref="B40:D41"/>
    <mergeCell ref="E40:G41"/>
    <mergeCell ref="J40:N41"/>
    <mergeCell ref="N32:N33"/>
    <mergeCell ref="B35:D35"/>
    <mergeCell ref="E35:H35"/>
    <mergeCell ref="J35:N35"/>
    <mergeCell ref="A36:A37"/>
    <mergeCell ref="B36:D37"/>
    <mergeCell ref="E36:G37"/>
    <mergeCell ref="J36:N37"/>
    <mergeCell ref="M32:M33"/>
    <mergeCell ref="A30:A31"/>
    <mergeCell ref="C30:C31"/>
    <mergeCell ref="A32:A33"/>
    <mergeCell ref="C32:C33"/>
    <mergeCell ref="L32:L33"/>
    <mergeCell ref="A24:A25"/>
    <mergeCell ref="C24:C25"/>
    <mergeCell ref="A26:A27"/>
    <mergeCell ref="C26:C27"/>
    <mergeCell ref="A28:A29"/>
    <mergeCell ref="C28:C29"/>
    <mergeCell ref="N20:N21"/>
    <mergeCell ref="A22:A23"/>
    <mergeCell ref="C22:C23"/>
    <mergeCell ref="L22:L23"/>
    <mergeCell ref="M22:M23"/>
    <mergeCell ref="N22:N23"/>
    <mergeCell ref="M20:M21"/>
    <mergeCell ref="A18:A19"/>
    <mergeCell ref="C18:C19"/>
    <mergeCell ref="A20:A21"/>
    <mergeCell ref="C20:C21"/>
    <mergeCell ref="L20:L21"/>
    <mergeCell ref="A16:A17"/>
    <mergeCell ref="C16:C17"/>
    <mergeCell ref="L16:L17"/>
    <mergeCell ref="M16:M17"/>
    <mergeCell ref="N16:N17"/>
    <mergeCell ref="F13:I14"/>
    <mergeCell ref="J13:K14"/>
    <mergeCell ref="R16:S16"/>
    <mergeCell ref="L13:N13"/>
    <mergeCell ref="R13:S13"/>
    <mergeCell ref="L14:L15"/>
    <mergeCell ref="M14:M15"/>
    <mergeCell ref="N14:N15"/>
    <mergeCell ref="R14:S14"/>
    <mergeCell ref="R15:S15"/>
    <mergeCell ref="A13:A15"/>
    <mergeCell ref="B13:B15"/>
    <mergeCell ref="C13:C15"/>
    <mergeCell ref="D13:D15"/>
    <mergeCell ref="E13:E15"/>
    <mergeCell ref="R10:T10"/>
    <mergeCell ref="B11:F11"/>
    <mergeCell ref="K11:M11"/>
    <mergeCell ref="R11:T11"/>
    <mergeCell ref="A12:F12"/>
    <mergeCell ref="K12:M12"/>
    <mergeCell ref="R12:S12"/>
    <mergeCell ref="A5:N5"/>
    <mergeCell ref="B6:N6"/>
    <mergeCell ref="B7:F7"/>
    <mergeCell ref="G7:I12"/>
    <mergeCell ref="J7:N7"/>
    <mergeCell ref="B10:F10"/>
    <mergeCell ref="K10:M10"/>
    <mergeCell ref="Q7:U7"/>
    <mergeCell ref="B8:F8"/>
    <mergeCell ref="K8:M8"/>
    <mergeCell ref="B9:F9"/>
    <mergeCell ref="K9:M9"/>
    <mergeCell ref="R9:T9"/>
    <mergeCell ref="A1:A4"/>
    <mergeCell ref="B1:H2"/>
    <mergeCell ref="I1:L1"/>
    <mergeCell ref="M1:N4"/>
    <mergeCell ref="I2:L2"/>
    <mergeCell ref="B3:H4"/>
    <mergeCell ref="I3:L3"/>
    <mergeCell ref="I4:L4"/>
  </mergeCells>
  <pageMargins left="0.7" right="0.7" top="0.75" bottom="0.75" header="0.3" footer="0.3"/>
  <drawing r:id="rId1"/>
  <legacyDrawing r:id="rId2"/>
  <oleObjects>
    <mc:AlternateContent xmlns:mc="http://schemas.openxmlformats.org/markup-compatibility/2006">
      <mc:Choice Requires="x14">
        <oleObject shapeId="9217" r:id="rId3">
          <objectPr defaultSize="0" autoPict="0" r:id="rId4">
            <anchor moveWithCells="1" sizeWithCells="1">
              <from>
                <xdr:col>1</xdr:col>
                <xdr:colOff>895350</xdr:colOff>
                <xdr:row>0</xdr:row>
                <xdr:rowOff>180975</xdr:rowOff>
              </from>
              <to>
                <xdr:col>1</xdr:col>
                <xdr:colOff>4210050</xdr:colOff>
                <xdr:row>3</xdr:row>
                <xdr:rowOff>95250</xdr:rowOff>
              </to>
            </anchor>
          </objectPr>
        </oleObject>
      </mc:Choice>
      <mc:Fallback>
        <oleObject shapeId="9217"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N93"/>
  <sheetViews>
    <sheetView topLeftCell="A17" zoomScale="60" zoomScaleNormal="60" zoomScaleSheetLayoutView="70" workbookViewId="0">
      <selection activeCell="I39" sqref="I39"/>
    </sheetView>
  </sheetViews>
  <sheetFormatPr baseColWidth="10" defaultColWidth="12.5703125" defaultRowHeight="15"/>
  <cols>
    <col min="1" max="1" width="64.85546875" style="29" customWidth="1"/>
    <col min="2" max="2" width="10.28515625" style="68" customWidth="1"/>
    <col min="3" max="3" width="29.140625" style="29" customWidth="1"/>
    <col min="4" max="4" width="12.28515625" style="29" customWidth="1"/>
    <col min="5" max="5" width="27.42578125" style="29" customWidth="1"/>
    <col min="6" max="6" width="27" style="29" customWidth="1"/>
    <col min="7" max="7" width="8" style="22" customWidth="1"/>
    <col min="8" max="8" width="16.7109375" style="29" customWidth="1"/>
    <col min="9" max="9" width="13.28515625" style="68" customWidth="1"/>
    <col min="10" max="10" width="32.7109375" style="72" customWidth="1"/>
    <col min="11" max="11" width="22.7109375" style="72" customWidth="1"/>
    <col min="12" max="12" width="12.28515625" style="29" customWidth="1"/>
    <col min="13" max="13" width="15" style="29" customWidth="1"/>
    <col min="14" max="14" width="16.85546875" style="29" customWidth="1"/>
    <col min="15" max="15" width="22.28515625" style="29" customWidth="1"/>
    <col min="16" max="16" width="12.5703125" style="29"/>
    <col min="17" max="17" width="26.7109375" style="29" customWidth="1"/>
    <col min="18" max="18" width="27.7109375" style="29" customWidth="1"/>
    <col min="19" max="19" width="33.85546875" style="29" customWidth="1"/>
    <col min="20" max="20" width="12.5703125" style="29" hidden="1" customWidth="1"/>
    <col min="21" max="21" width="24.28515625" style="29" customWidth="1"/>
    <col min="22" max="22" width="22.5703125" style="29" customWidth="1"/>
    <col min="23" max="24" width="12.5703125" style="29"/>
    <col min="25" max="25" width="16.85546875" style="29" customWidth="1"/>
    <col min="26" max="26" width="12.5703125" style="29"/>
    <col min="27" max="27" width="30.140625" style="29" customWidth="1"/>
    <col min="28" max="28" width="15.42578125" style="29" customWidth="1"/>
    <col min="29" max="29" width="15.85546875" style="29" customWidth="1"/>
    <col min="30" max="30" width="24.42578125" style="29" customWidth="1"/>
    <col min="31" max="31" width="17.140625" style="29" customWidth="1"/>
    <col min="32" max="16384" width="12.5703125" style="29"/>
  </cols>
  <sheetData>
    <row r="1" spans="1:248" s="2" customFormat="1" ht="37.5" customHeight="1">
      <c r="A1" s="706"/>
      <c r="B1" s="709" t="s">
        <v>0</v>
      </c>
      <c r="C1" s="710"/>
      <c r="D1" s="710"/>
      <c r="E1" s="710"/>
      <c r="F1" s="710"/>
      <c r="G1" s="710"/>
      <c r="H1" s="711"/>
      <c r="I1" s="715" t="s">
        <v>1</v>
      </c>
      <c r="J1" s="716"/>
      <c r="K1" s="716"/>
      <c r="L1" s="717"/>
      <c r="M1" s="718"/>
      <c r="N1" s="719"/>
      <c r="O1" s="1"/>
    </row>
    <row r="2" spans="1:248" s="2" customFormat="1" ht="37.5" customHeight="1">
      <c r="A2" s="707"/>
      <c r="B2" s="712"/>
      <c r="C2" s="713"/>
      <c r="D2" s="713"/>
      <c r="E2" s="713"/>
      <c r="F2" s="713"/>
      <c r="G2" s="713"/>
      <c r="H2" s="714"/>
      <c r="I2" s="715" t="s">
        <v>2</v>
      </c>
      <c r="J2" s="716"/>
      <c r="K2" s="716"/>
      <c r="L2" s="717"/>
      <c r="M2" s="720"/>
      <c r="N2" s="721"/>
      <c r="O2" s="1"/>
    </row>
    <row r="3" spans="1:248" s="2" customFormat="1" ht="33.75" customHeight="1">
      <c r="A3" s="707"/>
      <c r="B3" s="709" t="s">
        <v>3</v>
      </c>
      <c r="C3" s="710"/>
      <c r="D3" s="710"/>
      <c r="E3" s="710"/>
      <c r="F3" s="710"/>
      <c r="G3" s="710"/>
      <c r="H3" s="711"/>
      <c r="I3" s="715" t="s">
        <v>4</v>
      </c>
      <c r="J3" s="716"/>
      <c r="K3" s="716"/>
      <c r="L3" s="717"/>
      <c r="M3" s="720"/>
      <c r="N3" s="721"/>
      <c r="O3" s="1"/>
    </row>
    <row r="4" spans="1:248" s="2" customFormat="1" ht="38.25" customHeight="1">
      <c r="A4" s="708"/>
      <c r="B4" s="712"/>
      <c r="C4" s="713"/>
      <c r="D4" s="713"/>
      <c r="E4" s="713"/>
      <c r="F4" s="713"/>
      <c r="G4" s="713"/>
      <c r="H4" s="714"/>
      <c r="I4" s="715" t="s">
        <v>5</v>
      </c>
      <c r="J4" s="716"/>
      <c r="K4" s="716"/>
      <c r="L4" s="717"/>
      <c r="M4" s="722"/>
      <c r="N4" s="723"/>
      <c r="O4" s="1"/>
    </row>
    <row r="5" spans="1:248" s="2" customFormat="1" ht="12" customHeight="1">
      <c r="A5" s="724"/>
      <c r="B5" s="724"/>
      <c r="C5" s="724"/>
      <c r="D5" s="724"/>
      <c r="E5" s="724"/>
      <c r="F5" s="724"/>
      <c r="G5" s="724"/>
      <c r="H5" s="724"/>
      <c r="I5" s="724"/>
      <c r="J5" s="724"/>
      <c r="K5" s="724"/>
      <c r="L5" s="724"/>
      <c r="M5" s="724"/>
      <c r="N5" s="724"/>
      <c r="O5" s="1"/>
    </row>
    <row r="6" spans="1:248" s="2" customFormat="1" ht="31.5" customHeight="1">
      <c r="A6" s="690" t="s">
        <v>6</v>
      </c>
      <c r="B6" s="691"/>
      <c r="C6" s="691"/>
      <c r="D6" s="691"/>
      <c r="E6" s="691"/>
      <c r="F6" s="691"/>
      <c r="G6" s="691"/>
      <c r="H6" s="691"/>
      <c r="I6" s="691"/>
      <c r="J6" s="691"/>
      <c r="K6" s="691"/>
      <c r="L6" s="691"/>
      <c r="M6" s="691"/>
      <c r="N6" s="692"/>
      <c r="O6" s="1"/>
    </row>
    <row r="7" spans="1:248" s="2" customFormat="1" ht="36" customHeight="1">
      <c r="A7" s="3" t="s">
        <v>7</v>
      </c>
      <c r="B7" s="693" t="s">
        <v>85</v>
      </c>
      <c r="C7" s="694"/>
      <c r="D7" s="694"/>
      <c r="E7" s="694"/>
      <c r="F7" s="694"/>
      <c r="G7" s="694"/>
      <c r="H7" s="694"/>
      <c r="I7" s="694"/>
      <c r="J7" s="694"/>
      <c r="K7" s="694"/>
      <c r="L7" s="694"/>
      <c r="M7" s="694"/>
      <c r="N7" s="694"/>
    </row>
    <row r="8" spans="1:248" s="2" customFormat="1" ht="16.5" customHeight="1">
      <c r="A8" s="4" t="s">
        <v>8</v>
      </c>
      <c r="B8" s="695" t="s">
        <v>9</v>
      </c>
      <c r="C8" s="683"/>
      <c r="D8" s="683"/>
      <c r="E8" s="683"/>
      <c r="F8" s="684"/>
      <c r="G8" s="696" t="s">
        <v>10</v>
      </c>
      <c r="H8" s="697"/>
      <c r="I8" s="698"/>
      <c r="J8" s="702" t="s">
        <v>11</v>
      </c>
      <c r="K8" s="703"/>
      <c r="L8" s="703"/>
      <c r="M8" s="703"/>
      <c r="N8" s="704"/>
      <c r="O8" s="5"/>
      <c r="Q8" s="682"/>
      <c r="R8" s="682"/>
      <c r="S8" s="682"/>
      <c r="T8" s="682"/>
      <c r="U8" s="682"/>
      <c r="V8" s="6"/>
      <c r="W8" s="6"/>
      <c r="X8" s="6"/>
      <c r="Y8" s="6"/>
      <c r="Z8" s="6"/>
      <c r="AA8" s="6"/>
    </row>
    <row r="9" spans="1:248" s="2" customFormat="1" ht="27" customHeight="1">
      <c r="A9" s="7" t="s">
        <v>12</v>
      </c>
      <c r="B9" s="683" t="s">
        <v>13</v>
      </c>
      <c r="C9" s="683"/>
      <c r="D9" s="683"/>
      <c r="E9" s="683"/>
      <c r="F9" s="684"/>
      <c r="G9" s="699"/>
      <c r="H9" s="700"/>
      <c r="I9" s="701"/>
      <c r="J9" s="85" t="s">
        <v>14</v>
      </c>
      <c r="K9" s="685" t="s">
        <v>15</v>
      </c>
      <c r="L9" s="685"/>
      <c r="M9" s="685"/>
      <c r="N9" s="85" t="s">
        <v>16</v>
      </c>
      <c r="O9" s="5"/>
      <c r="Q9" s="84"/>
      <c r="R9" s="84"/>
      <c r="S9" s="84"/>
      <c r="T9" s="84"/>
      <c r="U9" s="84"/>
      <c r="V9" s="6"/>
      <c r="W9" s="6"/>
      <c r="X9" s="6"/>
      <c r="Y9" s="6"/>
      <c r="Z9" s="6"/>
      <c r="AA9" s="6"/>
    </row>
    <row r="10" spans="1:248" s="2" customFormat="1" ht="32.25" customHeight="1">
      <c r="A10" s="8" t="s">
        <v>17</v>
      </c>
      <c r="B10" s="686" t="s">
        <v>18</v>
      </c>
      <c r="C10" s="687"/>
      <c r="D10" s="687"/>
      <c r="E10" s="687"/>
      <c r="F10" s="688"/>
      <c r="G10" s="699"/>
      <c r="H10" s="700"/>
      <c r="I10" s="701"/>
      <c r="J10" s="9"/>
      <c r="K10" s="681"/>
      <c r="L10" s="681"/>
      <c r="M10" s="681"/>
      <c r="N10" s="10"/>
      <c r="O10" s="5"/>
      <c r="Q10" s="86"/>
      <c r="R10" s="689"/>
      <c r="S10" s="689"/>
      <c r="T10" s="689"/>
      <c r="U10" s="86"/>
      <c r="V10" s="6"/>
      <c r="W10" s="87"/>
      <c r="X10" s="87"/>
      <c r="Y10" s="6"/>
      <c r="Z10" s="6"/>
      <c r="AA10" s="6"/>
    </row>
    <row r="11" spans="1:248" s="2" customFormat="1" ht="44.25" customHeight="1">
      <c r="A11" s="11" t="s">
        <v>19</v>
      </c>
      <c r="B11" s="686" t="s">
        <v>20</v>
      </c>
      <c r="C11" s="687"/>
      <c r="D11" s="687"/>
      <c r="E11" s="687"/>
      <c r="F11" s="688"/>
      <c r="G11" s="699"/>
      <c r="H11" s="700"/>
      <c r="I11" s="701"/>
      <c r="J11" s="9"/>
      <c r="K11" s="681"/>
      <c r="L11" s="681"/>
      <c r="M11" s="681"/>
      <c r="N11" s="12"/>
      <c r="O11" s="5"/>
      <c r="Q11" s="13"/>
      <c r="R11" s="660"/>
      <c r="S11" s="660"/>
      <c r="T11" s="660"/>
      <c r="U11" s="14"/>
      <c r="V11" s="6"/>
      <c r="W11" s="15"/>
      <c r="X11" s="16"/>
      <c r="Y11" s="17"/>
      <c r="Z11" s="6"/>
      <c r="AA11" s="6"/>
    </row>
    <row r="12" spans="1:248" s="2" customFormat="1" ht="16.5" customHeight="1">
      <c r="A12" s="673" t="s">
        <v>21</v>
      </c>
      <c r="B12" s="675">
        <v>2020730010059</v>
      </c>
      <c r="C12" s="676"/>
      <c r="D12" s="676"/>
      <c r="E12" s="676"/>
      <c r="F12" s="677"/>
      <c r="G12" s="699"/>
      <c r="H12" s="700"/>
      <c r="I12" s="701"/>
      <c r="J12" s="9"/>
      <c r="K12" s="681"/>
      <c r="L12" s="681"/>
      <c r="M12" s="681"/>
      <c r="N12" s="12"/>
      <c r="O12" s="5"/>
      <c r="Q12" s="13"/>
      <c r="R12" s="660"/>
      <c r="S12" s="660"/>
      <c r="T12" s="660"/>
      <c r="U12" s="14"/>
      <c r="V12" s="6"/>
      <c r="W12" s="15"/>
      <c r="X12" s="16"/>
      <c r="Y12" s="17"/>
      <c r="Z12" s="6"/>
      <c r="AA12" s="6"/>
    </row>
    <row r="13" spans="1:248" s="2" customFormat="1" ht="9" customHeight="1">
      <c r="A13" s="674"/>
      <c r="B13" s="678"/>
      <c r="C13" s="679"/>
      <c r="D13" s="679"/>
      <c r="E13" s="679"/>
      <c r="F13" s="680"/>
      <c r="G13" s="699"/>
      <c r="H13" s="700"/>
      <c r="I13" s="701"/>
      <c r="J13" s="18"/>
      <c r="K13" s="681"/>
      <c r="L13" s="681"/>
      <c r="M13" s="681"/>
      <c r="N13" s="19"/>
      <c r="O13" s="5"/>
      <c r="Q13" s="13"/>
      <c r="R13" s="81"/>
      <c r="S13" s="81"/>
      <c r="T13" s="81"/>
      <c r="U13" s="14"/>
      <c r="V13" s="6"/>
      <c r="W13" s="15"/>
      <c r="X13" s="16"/>
      <c r="Y13" s="17"/>
      <c r="Z13" s="6"/>
      <c r="AA13" s="6"/>
    </row>
    <row r="14" spans="1:248" s="2" customFormat="1" ht="35.25" customHeight="1" thickBot="1">
      <c r="A14" s="705" t="s">
        <v>22</v>
      </c>
      <c r="B14" s="705"/>
      <c r="C14" s="705"/>
      <c r="D14" s="705"/>
      <c r="E14" s="705"/>
      <c r="F14" s="705"/>
      <c r="G14" s="699"/>
      <c r="H14" s="700"/>
      <c r="I14" s="701"/>
      <c r="J14" s="18"/>
      <c r="K14" s="681"/>
      <c r="L14" s="681"/>
      <c r="M14" s="681"/>
      <c r="N14" s="19"/>
      <c r="O14" s="5"/>
      <c r="Q14" s="20"/>
      <c r="R14" s="660"/>
      <c r="S14" s="660"/>
      <c r="T14" s="81"/>
      <c r="U14" s="14"/>
      <c r="V14" s="21"/>
      <c r="W14" s="15"/>
      <c r="X14" s="16"/>
      <c r="Y14" s="17"/>
      <c r="Z14" s="6"/>
      <c r="AA14" s="6"/>
    </row>
    <row r="15" spans="1:248" ht="25.5" customHeight="1">
      <c r="A15" s="661" t="s">
        <v>23</v>
      </c>
      <c r="B15" s="663" t="s">
        <v>24</v>
      </c>
      <c r="C15" s="664" t="s">
        <v>25</v>
      </c>
      <c r="D15" s="664" t="s">
        <v>26</v>
      </c>
      <c r="E15" s="664" t="s">
        <v>27</v>
      </c>
      <c r="F15" s="665" t="s">
        <v>28</v>
      </c>
      <c r="G15" s="666"/>
      <c r="H15" s="666"/>
      <c r="I15" s="667"/>
      <c r="J15" s="671" t="s">
        <v>29</v>
      </c>
      <c r="K15" s="656"/>
      <c r="L15" s="672" t="s">
        <v>30</v>
      </c>
      <c r="M15" s="672"/>
      <c r="N15" s="672"/>
      <c r="O15" s="22"/>
      <c r="P15" s="22"/>
      <c r="Q15" s="23"/>
      <c r="R15" s="657"/>
      <c r="S15" s="657"/>
      <c r="T15" s="24"/>
      <c r="U15" s="25"/>
      <c r="V15" s="24"/>
      <c r="W15" s="26"/>
      <c r="X15" s="27"/>
      <c r="Y15" s="28"/>
      <c r="Z15" s="24"/>
      <c r="AA15" s="24"/>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row>
    <row r="16" spans="1:248" ht="23.25" customHeight="1">
      <c r="A16" s="662"/>
      <c r="B16" s="656"/>
      <c r="C16" s="656"/>
      <c r="D16" s="656"/>
      <c r="E16" s="656"/>
      <c r="F16" s="668"/>
      <c r="G16" s="669"/>
      <c r="H16" s="669"/>
      <c r="I16" s="670"/>
      <c r="J16" s="671"/>
      <c r="K16" s="656"/>
      <c r="L16" s="656" t="s">
        <v>31</v>
      </c>
      <c r="M16" s="656" t="s">
        <v>32</v>
      </c>
      <c r="N16" s="608" t="s">
        <v>33</v>
      </c>
      <c r="O16" s="22"/>
      <c r="P16" s="22"/>
      <c r="Q16" s="30"/>
      <c r="R16" s="657"/>
      <c r="S16" s="657"/>
      <c r="T16" s="24"/>
      <c r="U16" s="31"/>
      <c r="V16" s="24"/>
      <c r="W16" s="26"/>
      <c r="X16" s="27"/>
      <c r="Y16" s="28"/>
      <c r="Z16" s="24"/>
      <c r="AA16" s="24"/>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row>
    <row r="17" spans="1:248" s="38" customFormat="1" ht="23.25" customHeight="1">
      <c r="A17" s="662"/>
      <c r="B17" s="656"/>
      <c r="C17" s="656"/>
      <c r="D17" s="656"/>
      <c r="E17" s="656"/>
      <c r="F17" s="79" t="s">
        <v>34</v>
      </c>
      <c r="G17" s="79" t="s">
        <v>35</v>
      </c>
      <c r="H17" s="79" t="s">
        <v>36</v>
      </c>
      <c r="I17" s="32" t="s">
        <v>37</v>
      </c>
      <c r="J17" s="82" t="s">
        <v>38</v>
      </c>
      <c r="K17" s="79" t="s">
        <v>39</v>
      </c>
      <c r="L17" s="656"/>
      <c r="M17" s="656"/>
      <c r="N17" s="608"/>
      <c r="O17" s="33"/>
      <c r="P17" s="33"/>
      <c r="Q17" s="34"/>
      <c r="R17" s="657"/>
      <c r="S17" s="657"/>
      <c r="T17" s="34"/>
      <c r="U17" s="35"/>
      <c r="V17" s="34"/>
      <c r="W17" s="36"/>
      <c r="X17" s="35"/>
      <c r="Y17" s="37"/>
      <c r="Z17" s="30"/>
      <c r="AA17" s="30"/>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row>
    <row r="18" spans="1:248" ht="21.75" hidden="1" customHeight="1">
      <c r="A18" s="658" t="s">
        <v>40</v>
      </c>
      <c r="B18" s="78" t="s">
        <v>41</v>
      </c>
      <c r="C18" s="648" t="s">
        <v>42</v>
      </c>
      <c r="D18" s="39">
        <v>20</v>
      </c>
      <c r="E18" s="40">
        <v>150850000</v>
      </c>
      <c r="F18" s="40">
        <v>150850000</v>
      </c>
      <c r="G18" s="41">
        <v>0</v>
      </c>
      <c r="H18" s="41">
        <v>0</v>
      </c>
      <c r="I18" s="41">
        <v>0</v>
      </c>
      <c r="J18" s="609">
        <v>44562</v>
      </c>
      <c r="K18" s="611">
        <v>44926</v>
      </c>
      <c r="L18" s="77" t="s">
        <v>43</v>
      </c>
      <c r="M18" s="77" t="s">
        <v>43</v>
      </c>
      <c r="N18" s="77">
        <v>0</v>
      </c>
      <c r="O18" s="22"/>
      <c r="P18" s="22"/>
      <c r="Q18" s="34"/>
      <c r="R18" s="80"/>
      <c r="S18" s="80"/>
      <c r="T18" s="42"/>
      <c r="U18" s="27"/>
      <c r="V18" s="42"/>
      <c r="W18" s="26"/>
      <c r="X18" s="27"/>
      <c r="Y18" s="28"/>
      <c r="Z18" s="24"/>
      <c r="AA18" s="24"/>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row>
    <row r="19" spans="1:248" ht="21.75" hidden="1" customHeight="1">
      <c r="A19" s="659"/>
      <c r="B19" s="78" t="s">
        <v>44</v>
      </c>
      <c r="C19" s="649"/>
      <c r="D19" s="43">
        <v>14</v>
      </c>
      <c r="E19" s="44">
        <v>150850000</v>
      </c>
      <c r="F19" s="44">
        <v>150850000</v>
      </c>
      <c r="G19" s="41">
        <v>0</v>
      </c>
      <c r="H19" s="41">
        <v>0</v>
      </c>
      <c r="I19" s="41">
        <v>0</v>
      </c>
      <c r="J19" s="610"/>
      <c r="K19" s="612"/>
      <c r="L19" s="77"/>
      <c r="M19" s="77"/>
      <c r="N19" s="77"/>
      <c r="O19" s="22"/>
      <c r="P19" s="22"/>
      <c r="Q19" s="34"/>
      <c r="R19" s="80"/>
      <c r="S19" s="80"/>
      <c r="T19" s="42"/>
      <c r="U19" s="27"/>
      <c r="V19" s="42"/>
      <c r="W19" s="26"/>
      <c r="X19" s="27"/>
      <c r="Y19" s="28"/>
      <c r="Z19" s="24"/>
      <c r="AA19" s="24"/>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row>
    <row r="20" spans="1:248" ht="21.75" hidden="1" customHeight="1">
      <c r="A20" s="646" t="s">
        <v>45</v>
      </c>
      <c r="B20" s="78" t="s">
        <v>41</v>
      </c>
      <c r="C20" s="648" t="s">
        <v>46</v>
      </c>
      <c r="D20" s="39">
        <v>8000</v>
      </c>
      <c r="E20" s="40">
        <v>209800000</v>
      </c>
      <c r="F20" s="40">
        <v>209800000</v>
      </c>
      <c r="G20" s="41">
        <v>0</v>
      </c>
      <c r="H20" s="41">
        <v>0</v>
      </c>
      <c r="I20" s="41">
        <v>0</v>
      </c>
      <c r="J20" s="611">
        <v>44562</v>
      </c>
      <c r="K20" s="611">
        <v>44926</v>
      </c>
      <c r="L20" s="77" t="s">
        <v>43</v>
      </c>
      <c r="M20" s="77" t="s">
        <v>43</v>
      </c>
      <c r="N20" s="77" t="s">
        <v>43</v>
      </c>
    </row>
    <row r="21" spans="1:248" ht="21.75" hidden="1" customHeight="1">
      <c r="A21" s="647"/>
      <c r="B21" s="78" t="s">
        <v>44</v>
      </c>
      <c r="C21" s="649"/>
      <c r="D21" s="43">
        <v>6925</v>
      </c>
      <c r="E21" s="44">
        <v>209800000</v>
      </c>
      <c r="F21" s="44">
        <v>209800000</v>
      </c>
      <c r="G21" s="41">
        <v>0</v>
      </c>
      <c r="H21" s="41">
        <v>0</v>
      </c>
      <c r="I21" s="41">
        <v>0</v>
      </c>
      <c r="J21" s="612"/>
      <c r="K21" s="612"/>
      <c r="L21" s="77" t="s">
        <v>43</v>
      </c>
      <c r="M21" s="77" t="s">
        <v>43</v>
      </c>
      <c r="N21" s="77" t="s">
        <v>43</v>
      </c>
      <c r="Q21" s="42"/>
      <c r="R21" s="42"/>
      <c r="S21" s="42"/>
      <c r="T21" s="42"/>
      <c r="U21" s="42"/>
      <c r="V21" s="42"/>
    </row>
    <row r="22" spans="1:248" ht="21.75" hidden="1" customHeight="1">
      <c r="A22" s="655" t="s">
        <v>47</v>
      </c>
      <c r="B22" s="78" t="s">
        <v>41</v>
      </c>
      <c r="C22" s="498" t="s">
        <v>48</v>
      </c>
      <c r="D22" s="45">
        <v>2</v>
      </c>
      <c r="E22" s="46">
        <v>172382500</v>
      </c>
      <c r="F22" s="46">
        <v>18000000</v>
      </c>
      <c r="G22" s="41">
        <v>0</v>
      </c>
      <c r="H22" s="41">
        <v>0</v>
      </c>
      <c r="I22" s="41">
        <v>0</v>
      </c>
      <c r="J22" s="650">
        <v>44562</v>
      </c>
      <c r="K22" s="650">
        <v>44926</v>
      </c>
      <c r="L22" s="653" t="s">
        <v>43</v>
      </c>
      <c r="M22" s="653" t="s">
        <v>43</v>
      </c>
      <c r="N22" s="653" t="s">
        <v>43</v>
      </c>
    </row>
    <row r="23" spans="1:248" ht="21.75" hidden="1" customHeight="1">
      <c r="A23" s="655"/>
      <c r="B23" s="78" t="s">
        <v>44</v>
      </c>
      <c r="C23" s="498"/>
      <c r="D23" s="39">
        <v>1</v>
      </c>
      <c r="E23" s="44">
        <v>18000000</v>
      </c>
      <c r="F23" s="44">
        <v>18000000</v>
      </c>
      <c r="G23" s="41">
        <v>0</v>
      </c>
      <c r="H23" s="41">
        <v>0</v>
      </c>
      <c r="I23" s="41">
        <v>0</v>
      </c>
      <c r="J23" s="650"/>
      <c r="K23" s="650"/>
      <c r="L23" s="654"/>
      <c r="M23" s="654"/>
      <c r="N23" s="654"/>
    </row>
    <row r="24" spans="1:248" ht="21.75" hidden="1" customHeight="1">
      <c r="A24" s="646" t="s">
        <v>49</v>
      </c>
      <c r="B24" s="78" t="s">
        <v>41</v>
      </c>
      <c r="C24" s="648" t="s">
        <v>50</v>
      </c>
      <c r="D24" s="39">
        <v>30</v>
      </c>
      <c r="E24" s="47">
        <v>0</v>
      </c>
      <c r="F24" s="47">
        <v>0</v>
      </c>
      <c r="G24" s="41">
        <v>0</v>
      </c>
      <c r="H24" s="41">
        <v>0</v>
      </c>
      <c r="I24" s="41">
        <v>0</v>
      </c>
      <c r="J24" s="650">
        <v>44562</v>
      </c>
      <c r="K24" s="650">
        <v>44926</v>
      </c>
      <c r="L24" s="653" t="s">
        <v>43</v>
      </c>
      <c r="M24" s="653" t="s">
        <v>43</v>
      </c>
      <c r="N24" s="653" t="s">
        <v>43</v>
      </c>
    </row>
    <row r="25" spans="1:248" ht="21.75" hidden="1" customHeight="1">
      <c r="A25" s="647"/>
      <c r="B25" s="78" t="s">
        <v>44</v>
      </c>
      <c r="C25" s="649"/>
      <c r="D25" s="39">
        <v>0</v>
      </c>
      <c r="E25" s="44"/>
      <c r="F25" s="44">
        <v>0</v>
      </c>
      <c r="G25" s="41">
        <v>0</v>
      </c>
      <c r="H25" s="41">
        <v>0</v>
      </c>
      <c r="I25" s="41">
        <v>0</v>
      </c>
      <c r="J25" s="650"/>
      <c r="K25" s="650"/>
      <c r="L25" s="654"/>
      <c r="M25" s="654"/>
      <c r="N25" s="654"/>
    </row>
    <row r="26" spans="1:248" ht="21" customHeight="1">
      <c r="A26" s="651" t="s">
        <v>51</v>
      </c>
      <c r="B26" s="78" t="s">
        <v>41</v>
      </c>
      <c r="C26" s="648" t="s">
        <v>52</v>
      </c>
      <c r="D26" s="39">
        <v>4</v>
      </c>
      <c r="E26" s="40">
        <v>761391864</v>
      </c>
      <c r="F26" s="40">
        <f>+E26</f>
        <v>761391864</v>
      </c>
      <c r="G26" s="41">
        <v>0</v>
      </c>
      <c r="H26" s="41">
        <v>0</v>
      </c>
      <c r="I26" s="41">
        <v>0</v>
      </c>
      <c r="J26" s="609">
        <v>44927</v>
      </c>
      <c r="K26" s="611">
        <v>45291</v>
      </c>
      <c r="L26" s="596">
        <f>D27/D26</f>
        <v>1</v>
      </c>
      <c r="M26" s="596">
        <f>E27/E26</f>
        <v>1</v>
      </c>
      <c r="N26" s="596">
        <f>L26*L26/M26</f>
        <v>1</v>
      </c>
      <c r="O26" s="88"/>
    </row>
    <row r="27" spans="1:248" ht="22.5" customHeight="1">
      <c r="A27" s="652"/>
      <c r="B27" s="78" t="s">
        <v>44</v>
      </c>
      <c r="C27" s="649"/>
      <c r="D27" s="39">
        <v>4</v>
      </c>
      <c r="E27" s="44">
        <v>761391864</v>
      </c>
      <c r="F27" s="44">
        <f t="shared" ref="F27:F41" si="0">+E27</f>
        <v>761391864</v>
      </c>
      <c r="G27" s="41">
        <v>0</v>
      </c>
      <c r="H27" s="41">
        <v>0</v>
      </c>
      <c r="I27" s="41">
        <v>0</v>
      </c>
      <c r="J27" s="610"/>
      <c r="K27" s="612"/>
      <c r="L27" s="596"/>
      <c r="M27" s="596"/>
      <c r="N27" s="596"/>
      <c r="O27" s="88"/>
    </row>
    <row r="28" spans="1:248" ht="18.75" customHeight="1">
      <c r="A28" s="499" t="s">
        <v>53</v>
      </c>
      <c r="B28" s="83" t="s">
        <v>41</v>
      </c>
      <c r="C28" s="498" t="s">
        <v>54</v>
      </c>
      <c r="D28" s="39">
        <v>4</v>
      </c>
      <c r="E28" s="40">
        <v>339795633</v>
      </c>
      <c r="F28" s="40">
        <f t="shared" si="0"/>
        <v>339795633</v>
      </c>
      <c r="G28" s="41">
        <v>0</v>
      </c>
      <c r="H28" s="41">
        <v>0</v>
      </c>
      <c r="I28" s="41">
        <v>0</v>
      </c>
      <c r="J28" s="609">
        <v>44927</v>
      </c>
      <c r="K28" s="611">
        <v>45291</v>
      </c>
      <c r="L28" s="596">
        <f t="shared" ref="L28:M28" si="1">D29/D28</f>
        <v>1</v>
      </c>
      <c r="M28" s="596">
        <f t="shared" si="1"/>
        <v>1</v>
      </c>
      <c r="N28" s="596">
        <f t="shared" ref="N28" si="2">L28*L28/M28</f>
        <v>1</v>
      </c>
      <c r="O28" s="88"/>
    </row>
    <row r="29" spans="1:248" ht="16.5" customHeight="1">
      <c r="A29" s="499"/>
      <c r="B29" s="78" t="s">
        <v>44</v>
      </c>
      <c r="C29" s="498"/>
      <c r="D29" s="39">
        <v>4</v>
      </c>
      <c r="E29" s="44">
        <v>339795633</v>
      </c>
      <c r="F29" s="44">
        <f t="shared" si="0"/>
        <v>339795633</v>
      </c>
      <c r="G29" s="41">
        <v>0</v>
      </c>
      <c r="H29" s="41">
        <v>0</v>
      </c>
      <c r="I29" s="41">
        <v>0</v>
      </c>
      <c r="J29" s="610"/>
      <c r="K29" s="612"/>
      <c r="L29" s="596"/>
      <c r="M29" s="596"/>
      <c r="N29" s="596"/>
      <c r="O29" s="88"/>
    </row>
    <row r="30" spans="1:248" ht="21.75" customHeight="1">
      <c r="A30" s="646" t="s">
        <v>55</v>
      </c>
      <c r="B30" s="78" t="s">
        <v>41</v>
      </c>
      <c r="C30" s="498" t="s">
        <v>56</v>
      </c>
      <c r="D30" s="39">
        <v>14387</v>
      </c>
      <c r="E30" s="46">
        <v>357978666</v>
      </c>
      <c r="F30" s="40">
        <f t="shared" si="0"/>
        <v>357978666</v>
      </c>
      <c r="G30" s="41">
        <v>0</v>
      </c>
      <c r="H30" s="41">
        <v>0</v>
      </c>
      <c r="I30" s="41">
        <v>0</v>
      </c>
      <c r="J30" s="609">
        <v>44927</v>
      </c>
      <c r="K30" s="611">
        <v>45291</v>
      </c>
      <c r="L30" s="596">
        <f t="shared" ref="L30:M30" si="3">D31/D30</f>
        <v>1</v>
      </c>
      <c r="M30" s="596">
        <f t="shared" si="3"/>
        <v>1</v>
      </c>
      <c r="N30" s="596">
        <f t="shared" ref="N30" si="4">L30*L30/M30</f>
        <v>1</v>
      </c>
      <c r="O30" s="48"/>
    </row>
    <row r="31" spans="1:248" ht="21.75" customHeight="1">
      <c r="A31" s="647"/>
      <c r="B31" s="78" t="s">
        <v>44</v>
      </c>
      <c r="C31" s="498"/>
      <c r="D31" s="39">
        <f>11243+3144</f>
        <v>14387</v>
      </c>
      <c r="E31" s="47">
        <f>76550000+158662000+74008000+48758666</f>
        <v>357978666</v>
      </c>
      <c r="F31" s="44">
        <f t="shared" si="0"/>
        <v>357978666</v>
      </c>
      <c r="G31" s="41">
        <v>0</v>
      </c>
      <c r="H31" s="41">
        <v>0</v>
      </c>
      <c r="I31" s="41">
        <v>0</v>
      </c>
      <c r="J31" s="610"/>
      <c r="K31" s="612"/>
      <c r="L31" s="596"/>
      <c r="M31" s="596"/>
      <c r="N31" s="596"/>
      <c r="O31" s="48"/>
    </row>
    <row r="32" spans="1:248" ht="21.75" customHeight="1">
      <c r="A32" s="646" t="s">
        <v>57</v>
      </c>
      <c r="B32" s="78" t="s">
        <v>41</v>
      </c>
      <c r="C32" s="648"/>
      <c r="D32" s="49">
        <v>1</v>
      </c>
      <c r="E32" s="46">
        <v>373021334</v>
      </c>
      <c r="F32" s="40">
        <f t="shared" si="0"/>
        <v>373021334</v>
      </c>
      <c r="G32" s="41">
        <v>0</v>
      </c>
      <c r="H32" s="41">
        <v>0</v>
      </c>
      <c r="I32" s="41">
        <v>0</v>
      </c>
      <c r="J32" s="609">
        <v>44927</v>
      </c>
      <c r="K32" s="611">
        <v>45291</v>
      </c>
      <c r="L32" s="596">
        <f t="shared" ref="L32:M32" si="5">D33/D32</f>
        <v>1</v>
      </c>
      <c r="M32" s="596">
        <f t="shared" si="5"/>
        <v>0.99809250856413478</v>
      </c>
      <c r="N32" s="596">
        <f t="shared" ref="N32" si="6">L32*L32/M32</f>
        <v>1.0019111369131599</v>
      </c>
      <c r="O32" s="48"/>
    </row>
    <row r="33" spans="1:22" ht="21.75" customHeight="1">
      <c r="A33" s="647"/>
      <c r="B33" s="78" t="s">
        <v>44</v>
      </c>
      <c r="C33" s="649"/>
      <c r="D33" s="49">
        <v>1</v>
      </c>
      <c r="E33" s="47">
        <f>144750000+123064000+76124300-11258500+39629999</f>
        <v>372309799</v>
      </c>
      <c r="F33" s="44">
        <f t="shared" si="0"/>
        <v>372309799</v>
      </c>
      <c r="G33" s="41">
        <v>0</v>
      </c>
      <c r="H33" s="41">
        <v>0</v>
      </c>
      <c r="I33" s="41">
        <v>0</v>
      </c>
      <c r="J33" s="610"/>
      <c r="K33" s="612"/>
      <c r="L33" s="596"/>
      <c r="M33" s="596"/>
      <c r="N33" s="596"/>
    </row>
    <row r="34" spans="1:22" ht="15.75">
      <c r="A34" s="646" t="s">
        <v>47</v>
      </c>
      <c r="B34" s="78" t="s">
        <v>41</v>
      </c>
      <c r="C34" s="648" t="s">
        <v>58</v>
      </c>
      <c r="D34" s="45">
        <v>1</v>
      </c>
      <c r="E34" s="46">
        <v>971837700</v>
      </c>
      <c r="F34" s="40">
        <f t="shared" si="0"/>
        <v>971837700</v>
      </c>
      <c r="G34" s="41">
        <v>0</v>
      </c>
      <c r="H34" s="41">
        <v>0</v>
      </c>
      <c r="I34" s="41">
        <v>0</v>
      </c>
      <c r="J34" s="650">
        <v>44928</v>
      </c>
      <c r="K34" s="650">
        <v>45291</v>
      </c>
      <c r="L34" s="596">
        <f t="shared" ref="L34:M34" si="7">D35/D34</f>
        <v>1</v>
      </c>
      <c r="M34" s="596">
        <f t="shared" si="7"/>
        <v>1</v>
      </c>
      <c r="N34" s="596">
        <f t="shared" ref="N34" si="8">L34*L34/M34</f>
        <v>1</v>
      </c>
    </row>
    <row r="35" spans="1:22" ht="15.75">
      <c r="A35" s="647"/>
      <c r="B35" s="78" t="s">
        <v>44</v>
      </c>
      <c r="C35" s="649"/>
      <c r="D35" s="45">
        <v>1</v>
      </c>
      <c r="E35" s="89">
        <v>971837700</v>
      </c>
      <c r="F35" s="44">
        <f t="shared" si="0"/>
        <v>971837700</v>
      </c>
      <c r="G35" s="41">
        <v>0</v>
      </c>
      <c r="H35" s="41">
        <v>0</v>
      </c>
      <c r="I35" s="41">
        <v>0</v>
      </c>
      <c r="J35" s="650"/>
      <c r="K35" s="650"/>
      <c r="L35" s="596"/>
      <c r="M35" s="596"/>
      <c r="N35" s="596"/>
      <c r="O35" s="48"/>
    </row>
    <row r="36" spans="1:22" ht="21.75" customHeight="1">
      <c r="A36" s="646" t="s">
        <v>59</v>
      </c>
      <c r="B36" s="78" t="s">
        <v>41</v>
      </c>
      <c r="C36" s="648" t="s">
        <v>60</v>
      </c>
      <c r="D36" s="39">
        <v>10000</v>
      </c>
      <c r="E36" s="46">
        <v>451722160</v>
      </c>
      <c r="F36" s="40">
        <f t="shared" si="0"/>
        <v>451722160</v>
      </c>
      <c r="G36" s="41">
        <v>0</v>
      </c>
      <c r="H36" s="41">
        <v>0</v>
      </c>
      <c r="I36" s="41">
        <v>0</v>
      </c>
      <c r="J36" s="609">
        <v>44927</v>
      </c>
      <c r="K36" s="611">
        <v>45291</v>
      </c>
      <c r="L36" s="596">
        <f t="shared" ref="L36" si="9">D37/D36</f>
        <v>1</v>
      </c>
      <c r="M36" s="596">
        <f>E37/E36</f>
        <v>0.98736665918714284</v>
      </c>
      <c r="N36" s="596">
        <f t="shared" ref="N36" si="10">L36*L36/M36</f>
        <v>1.0127949842090653</v>
      </c>
      <c r="O36" s="48"/>
    </row>
    <row r="37" spans="1:22" ht="29.25" customHeight="1">
      <c r="A37" s="647"/>
      <c r="B37" s="78" t="s">
        <v>44</v>
      </c>
      <c r="C37" s="649"/>
      <c r="D37" s="39">
        <v>10000</v>
      </c>
      <c r="E37" s="47">
        <f>163868000+131350000+123278400+27519000</f>
        <v>446015400</v>
      </c>
      <c r="F37" s="44">
        <f t="shared" si="0"/>
        <v>446015400</v>
      </c>
      <c r="G37" s="41">
        <v>0</v>
      </c>
      <c r="H37" s="41">
        <v>0</v>
      </c>
      <c r="I37" s="41">
        <v>0</v>
      </c>
      <c r="J37" s="610"/>
      <c r="K37" s="612"/>
      <c r="L37" s="596"/>
      <c r="M37" s="596"/>
      <c r="N37" s="596"/>
      <c r="O37" s="48"/>
    </row>
    <row r="38" spans="1:22" ht="21.75" customHeight="1">
      <c r="A38" s="646" t="s">
        <v>61</v>
      </c>
      <c r="B38" s="78" t="s">
        <v>41</v>
      </c>
      <c r="C38" s="648" t="s">
        <v>62</v>
      </c>
      <c r="D38" s="39">
        <v>3447</v>
      </c>
      <c r="E38" s="46">
        <v>142005866</v>
      </c>
      <c r="F38" s="40">
        <f t="shared" si="0"/>
        <v>142005866</v>
      </c>
      <c r="G38" s="41">
        <v>0</v>
      </c>
      <c r="H38" s="41">
        <v>0</v>
      </c>
      <c r="I38" s="41">
        <v>0</v>
      </c>
      <c r="J38" s="609">
        <v>44927</v>
      </c>
      <c r="K38" s="611">
        <v>45291</v>
      </c>
      <c r="L38" s="596">
        <f t="shared" ref="L38" si="11">D39/D38</f>
        <v>1</v>
      </c>
      <c r="M38" s="596">
        <f>E39/E38</f>
        <v>0.96479018690678597</v>
      </c>
      <c r="N38" s="596">
        <f>L38*L38/M38</f>
        <v>1.0364947877487232</v>
      </c>
      <c r="O38" s="48"/>
    </row>
    <row r="39" spans="1:22" ht="21.75" customHeight="1">
      <c r="A39" s="647"/>
      <c r="B39" s="78" t="s">
        <v>44</v>
      </c>
      <c r="C39" s="649"/>
      <c r="D39" s="39">
        <v>3447</v>
      </c>
      <c r="E39" s="47">
        <f>56820000+65759000+11834000+2592866</f>
        <v>137005866</v>
      </c>
      <c r="F39" s="44">
        <f t="shared" si="0"/>
        <v>137005866</v>
      </c>
      <c r="G39" s="41">
        <v>0</v>
      </c>
      <c r="H39" s="41">
        <v>0</v>
      </c>
      <c r="I39" s="41">
        <v>0</v>
      </c>
      <c r="J39" s="610"/>
      <c r="K39" s="612"/>
      <c r="L39" s="596"/>
      <c r="M39" s="596"/>
      <c r="N39" s="596"/>
    </row>
    <row r="40" spans="1:22" s="42" customFormat="1" ht="21.75" customHeight="1">
      <c r="A40" s="608" t="s">
        <v>63</v>
      </c>
      <c r="B40" s="78" t="s">
        <v>41</v>
      </c>
      <c r="C40" s="498"/>
      <c r="D40" s="39"/>
      <c r="E40" s="90">
        <f>E30+E32+E36+E38+E26+E28+E34</f>
        <v>3397753223</v>
      </c>
      <c r="F40" s="40">
        <f t="shared" si="0"/>
        <v>3397753223</v>
      </c>
      <c r="G40" s="41">
        <v>0</v>
      </c>
      <c r="H40" s="41">
        <v>0</v>
      </c>
      <c r="I40" s="41">
        <v>0</v>
      </c>
      <c r="J40" s="609">
        <v>44927</v>
      </c>
      <c r="K40" s="611">
        <v>45291</v>
      </c>
      <c r="L40" s="596"/>
      <c r="M40" s="464"/>
      <c r="N40" s="464"/>
      <c r="O40" s="50"/>
    </row>
    <row r="41" spans="1:22" s="42" customFormat="1" ht="21.75" customHeight="1">
      <c r="A41" s="608"/>
      <c r="B41" s="78" t="s">
        <v>44</v>
      </c>
      <c r="C41" s="498"/>
      <c r="D41" s="51"/>
      <c r="E41" s="52">
        <f>E31+E37+E33+E39+E27+E29+E35</f>
        <v>3386334928</v>
      </c>
      <c r="F41" s="44">
        <f t="shared" si="0"/>
        <v>3386334928</v>
      </c>
      <c r="G41" s="41">
        <v>0</v>
      </c>
      <c r="H41" s="41">
        <v>0</v>
      </c>
      <c r="I41" s="41">
        <v>0</v>
      </c>
      <c r="J41" s="610"/>
      <c r="K41" s="612"/>
      <c r="L41" s="596"/>
      <c r="M41" s="464"/>
      <c r="N41" s="464"/>
      <c r="Q41" s="29"/>
      <c r="R41" s="29"/>
      <c r="S41" s="29"/>
      <c r="T41" s="29"/>
      <c r="U41" s="29"/>
      <c r="V41" s="29"/>
    </row>
    <row r="42" spans="1:22" ht="15.75">
      <c r="A42" s="53" t="s">
        <v>64</v>
      </c>
      <c r="B42" s="613" t="s">
        <v>65</v>
      </c>
      <c r="C42" s="614"/>
      <c r="D42" s="615"/>
      <c r="E42" s="616" t="s">
        <v>66</v>
      </c>
      <c r="F42" s="617"/>
      <c r="G42" s="617"/>
      <c r="H42" s="617"/>
      <c r="I42" s="54"/>
      <c r="J42" s="618" t="s">
        <v>67</v>
      </c>
      <c r="K42" s="619"/>
      <c r="L42" s="619"/>
      <c r="M42" s="619"/>
      <c r="N42" s="620"/>
    </row>
    <row r="43" spans="1:22" ht="51" hidden="1" customHeight="1">
      <c r="A43" s="624" t="s">
        <v>68</v>
      </c>
      <c r="B43" s="624" t="s">
        <v>69</v>
      </c>
      <c r="C43" s="624"/>
      <c r="D43" s="624"/>
      <c r="E43" s="625" t="s">
        <v>70</v>
      </c>
      <c r="F43" s="625"/>
      <c r="G43" s="625"/>
      <c r="H43" s="78" t="s">
        <v>41</v>
      </c>
      <c r="I43" s="55">
        <v>0.747</v>
      </c>
      <c r="J43" s="621"/>
      <c r="K43" s="622"/>
      <c r="L43" s="622"/>
      <c r="M43" s="622"/>
      <c r="N43" s="623"/>
    </row>
    <row r="44" spans="1:22" ht="24" hidden="1" customHeight="1">
      <c r="A44" s="624"/>
      <c r="B44" s="624"/>
      <c r="C44" s="624"/>
      <c r="D44" s="624"/>
      <c r="E44" s="625"/>
      <c r="F44" s="625"/>
      <c r="G44" s="625"/>
      <c r="H44" s="78" t="s">
        <v>44</v>
      </c>
      <c r="I44" s="55">
        <v>0.48</v>
      </c>
      <c r="J44" s="621"/>
      <c r="K44" s="622"/>
      <c r="L44" s="622"/>
      <c r="M44" s="622"/>
      <c r="N44" s="623"/>
    </row>
    <row r="45" spans="1:22" ht="24" customHeight="1">
      <c r="A45" s="56"/>
      <c r="B45" s="75"/>
      <c r="C45" s="75"/>
      <c r="D45" s="75"/>
      <c r="E45" s="76"/>
      <c r="F45" s="76"/>
      <c r="G45" s="76"/>
      <c r="H45" s="78"/>
      <c r="I45" s="55"/>
      <c r="J45" s="621"/>
      <c r="K45" s="622"/>
      <c r="L45" s="622"/>
      <c r="M45" s="622"/>
      <c r="N45" s="623"/>
    </row>
    <row r="46" spans="1:22" ht="24.75" customHeight="1">
      <c r="A46" s="624" t="s">
        <v>68</v>
      </c>
      <c r="B46" s="624" t="s">
        <v>69</v>
      </c>
      <c r="C46" s="624"/>
      <c r="D46" s="624"/>
      <c r="E46" s="625" t="s">
        <v>70</v>
      </c>
      <c r="F46" s="625"/>
      <c r="G46" s="625"/>
      <c r="H46" s="78" t="s">
        <v>41</v>
      </c>
      <c r="I46" s="57">
        <v>0.75</v>
      </c>
      <c r="J46" s="621"/>
      <c r="K46" s="622"/>
      <c r="L46" s="622"/>
      <c r="M46" s="622"/>
      <c r="N46" s="623"/>
    </row>
    <row r="47" spans="1:22" ht="18.75" customHeight="1" thickBot="1">
      <c r="A47" s="624"/>
      <c r="B47" s="624"/>
      <c r="C47" s="624"/>
      <c r="D47" s="624"/>
      <c r="E47" s="625"/>
      <c r="F47" s="625"/>
      <c r="G47" s="625"/>
      <c r="H47" s="78" t="s">
        <v>44</v>
      </c>
      <c r="I47" s="177">
        <v>0.75</v>
      </c>
      <c r="J47" s="621"/>
      <c r="K47" s="622"/>
      <c r="L47" s="622"/>
      <c r="M47" s="622"/>
      <c r="N47" s="623"/>
    </row>
    <row r="48" spans="1:22" ht="25.5" customHeight="1">
      <c r="A48" s="598" t="s">
        <v>71</v>
      </c>
      <c r="B48" s="598" t="s">
        <v>72</v>
      </c>
      <c r="C48" s="598"/>
      <c r="D48" s="598"/>
      <c r="E48" s="499" t="s">
        <v>73</v>
      </c>
      <c r="F48" s="499"/>
      <c r="G48" s="499"/>
      <c r="H48" s="78" t="s">
        <v>41</v>
      </c>
      <c r="I48" s="58">
        <v>1</v>
      </c>
      <c r="J48" s="621"/>
      <c r="K48" s="622"/>
      <c r="L48" s="622"/>
      <c r="M48" s="622"/>
      <c r="N48" s="623"/>
      <c r="Q48" s="48"/>
      <c r="R48" s="59"/>
    </row>
    <row r="49" spans="1:50" ht="27" customHeight="1">
      <c r="A49" s="598"/>
      <c r="B49" s="598"/>
      <c r="C49" s="598"/>
      <c r="D49" s="598"/>
      <c r="E49" s="499"/>
      <c r="F49" s="499"/>
      <c r="G49" s="499"/>
      <c r="H49" s="78" t="s">
        <v>44</v>
      </c>
      <c r="I49" s="58">
        <v>1</v>
      </c>
      <c r="J49" s="621"/>
      <c r="K49" s="622"/>
      <c r="L49" s="622"/>
      <c r="M49" s="622"/>
      <c r="N49" s="623"/>
    </row>
    <row r="50" spans="1:50" ht="24.75" hidden="1" customHeight="1">
      <c r="A50" s="597" t="s">
        <v>74</v>
      </c>
      <c r="B50" s="598" t="s">
        <v>75</v>
      </c>
      <c r="C50" s="598"/>
      <c r="D50" s="598"/>
      <c r="E50" s="499" t="s">
        <v>76</v>
      </c>
      <c r="F50" s="499"/>
      <c r="G50" s="499"/>
      <c r="H50" s="78" t="s">
        <v>41</v>
      </c>
      <c r="I50" s="60">
        <v>1</v>
      </c>
      <c r="J50" s="61"/>
      <c r="K50" s="61"/>
      <c r="L50" s="61"/>
      <c r="M50" s="61"/>
      <c r="N50" s="61"/>
    </row>
    <row r="51" spans="1:50" ht="30" hidden="1" customHeight="1">
      <c r="A51" s="597"/>
      <c r="B51" s="598"/>
      <c r="C51" s="598"/>
      <c r="D51" s="598"/>
      <c r="E51" s="499"/>
      <c r="F51" s="499"/>
      <c r="G51" s="499"/>
      <c r="H51" s="78" t="s">
        <v>44</v>
      </c>
      <c r="I51" s="62">
        <v>0.05</v>
      </c>
      <c r="J51" s="599" t="s">
        <v>86</v>
      </c>
      <c r="K51" s="600"/>
      <c r="L51" s="600"/>
      <c r="M51" s="600"/>
      <c r="N51" s="601"/>
    </row>
    <row r="52" spans="1:50" ht="24.75" customHeight="1">
      <c r="A52" s="597" t="s">
        <v>74</v>
      </c>
      <c r="B52" s="598" t="s">
        <v>75</v>
      </c>
      <c r="C52" s="598"/>
      <c r="D52" s="598"/>
      <c r="E52" s="499" t="s">
        <v>76</v>
      </c>
      <c r="F52" s="499"/>
      <c r="G52" s="499"/>
      <c r="H52" s="78" t="s">
        <v>41</v>
      </c>
      <c r="I52" s="60">
        <v>1</v>
      </c>
      <c r="J52" s="602"/>
      <c r="K52" s="603"/>
      <c r="L52" s="603"/>
      <c r="M52" s="603"/>
      <c r="N52" s="604"/>
    </row>
    <row r="53" spans="1:50" ht="15" customHeight="1">
      <c r="A53" s="597"/>
      <c r="B53" s="598"/>
      <c r="C53" s="598"/>
      <c r="D53" s="598"/>
      <c r="E53" s="499"/>
      <c r="F53" s="499"/>
      <c r="G53" s="499"/>
      <c r="H53" s="78" t="s">
        <v>44</v>
      </c>
      <c r="I53" s="60">
        <v>1</v>
      </c>
      <c r="J53" s="602"/>
      <c r="K53" s="603"/>
      <c r="L53" s="603"/>
      <c r="M53" s="603"/>
      <c r="N53" s="604"/>
    </row>
    <row r="54" spans="1:50" ht="18" customHeight="1">
      <c r="A54" s="499" t="s">
        <v>77</v>
      </c>
      <c r="B54" s="598" t="s">
        <v>78</v>
      </c>
      <c r="C54" s="598"/>
      <c r="D54" s="598"/>
      <c r="E54" s="499" t="s">
        <v>79</v>
      </c>
      <c r="F54" s="598"/>
      <c r="G54" s="598"/>
      <c r="H54" s="78" t="s">
        <v>41</v>
      </c>
      <c r="I54" s="63">
        <v>0.06</v>
      </c>
      <c r="J54" s="602"/>
      <c r="K54" s="603"/>
      <c r="L54" s="603"/>
      <c r="M54" s="603"/>
      <c r="N54" s="604"/>
    </row>
    <row r="55" spans="1:50" ht="20.25" customHeight="1">
      <c r="A55" s="499"/>
      <c r="B55" s="598"/>
      <c r="C55" s="598"/>
      <c r="D55" s="598"/>
      <c r="E55" s="598"/>
      <c r="F55" s="598"/>
      <c r="G55" s="598"/>
      <c r="H55" s="78" t="s">
        <v>44</v>
      </c>
      <c r="I55" s="91">
        <v>0.06</v>
      </c>
      <c r="J55" s="602"/>
      <c r="K55" s="603"/>
      <c r="L55" s="603"/>
      <c r="M55" s="603"/>
      <c r="N55" s="604"/>
    </row>
    <row r="56" spans="1:50" ht="18" customHeight="1">
      <c r="A56" s="499" t="s">
        <v>80</v>
      </c>
      <c r="B56" s="598" t="s">
        <v>81</v>
      </c>
      <c r="C56" s="598"/>
      <c r="D56" s="598"/>
      <c r="E56" s="499" t="s">
        <v>82</v>
      </c>
      <c r="F56" s="499"/>
      <c r="G56" s="499"/>
      <c r="H56" s="78" t="s">
        <v>41</v>
      </c>
      <c r="I56" s="63">
        <v>0.1</v>
      </c>
      <c r="J56" s="602"/>
      <c r="K56" s="603"/>
      <c r="L56" s="603"/>
      <c r="M56" s="603"/>
      <c r="N56" s="604"/>
    </row>
    <row r="57" spans="1:50" ht="39.75" customHeight="1">
      <c r="A57" s="499"/>
      <c r="B57" s="598"/>
      <c r="C57" s="598"/>
      <c r="D57" s="598"/>
      <c r="E57" s="499"/>
      <c r="F57" s="499"/>
      <c r="G57" s="499"/>
      <c r="H57" s="78" t="s">
        <v>44</v>
      </c>
      <c r="I57" s="91">
        <v>0.1</v>
      </c>
      <c r="J57" s="605"/>
      <c r="K57" s="606"/>
      <c r="L57" s="606"/>
      <c r="M57" s="606"/>
      <c r="N57" s="607"/>
    </row>
    <row r="58" spans="1:50" ht="15" customHeight="1" thickBot="1">
      <c r="A58" s="64"/>
      <c r="B58" s="640"/>
      <c r="C58" s="641"/>
      <c r="D58" s="642"/>
      <c r="E58" s="643"/>
      <c r="F58" s="644"/>
      <c r="G58" s="645"/>
      <c r="H58" s="65"/>
      <c r="I58" s="66"/>
      <c r="J58" s="626" t="s">
        <v>83</v>
      </c>
      <c r="K58" s="626"/>
      <c r="L58" s="626"/>
      <c r="M58" s="626"/>
      <c r="N58" s="627"/>
    </row>
    <row r="59" spans="1:50" ht="15.75" customHeight="1">
      <c r="A59" s="634" t="s">
        <v>84</v>
      </c>
      <c r="B59" s="635"/>
      <c r="C59" s="635"/>
      <c r="D59" s="635"/>
      <c r="E59" s="635"/>
      <c r="F59" s="635"/>
      <c r="G59" s="635"/>
      <c r="H59" s="635"/>
      <c r="I59" s="636"/>
      <c r="J59" s="628"/>
      <c r="K59" s="629"/>
      <c r="L59" s="629"/>
      <c r="M59" s="629"/>
      <c r="N59" s="630"/>
      <c r="O59" s="42"/>
    </row>
    <row r="60" spans="1:50" ht="18.75" customHeight="1">
      <c r="A60" s="637"/>
      <c r="B60" s="638"/>
      <c r="C60" s="638"/>
      <c r="D60" s="638"/>
      <c r="E60" s="638"/>
      <c r="F60" s="638"/>
      <c r="G60" s="638"/>
      <c r="H60" s="638"/>
      <c r="I60" s="639"/>
      <c r="J60" s="631"/>
      <c r="K60" s="632"/>
      <c r="L60" s="632"/>
      <c r="M60" s="632"/>
      <c r="N60" s="633"/>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row>
    <row r="61" spans="1:50" ht="15.75">
      <c r="F61" s="42"/>
      <c r="G61" s="24"/>
      <c r="H61" s="42"/>
      <c r="I61" s="69"/>
      <c r="J61" s="70"/>
      <c r="K61" s="70"/>
      <c r="L61" s="42"/>
      <c r="M61" s="42"/>
      <c r="N61" s="42"/>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row>
    <row r="62" spans="1:50" ht="15.75">
      <c r="E62" s="71"/>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row>
    <row r="63" spans="1:50" ht="15.75">
      <c r="C63" s="48"/>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row>
    <row r="64" spans="1:50" ht="15.75">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row>
    <row r="65" spans="3:50" ht="15.75">
      <c r="C65" s="48"/>
      <c r="F65" s="48"/>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row>
    <row r="66" spans="3:50" ht="15.75">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row>
    <row r="67" spans="3:50" ht="15.75">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row>
    <row r="68" spans="3:50" ht="15.75">
      <c r="E68" s="48"/>
      <c r="J68" s="73"/>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row>
    <row r="69" spans="3:50" ht="15.75">
      <c r="C69" s="48"/>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row>
    <row r="70" spans="3:50" ht="15.75">
      <c r="J70" s="74"/>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row>
    <row r="71" spans="3:50" ht="15.75">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row>
    <row r="72" spans="3:50" ht="15.75">
      <c r="E72" s="48"/>
      <c r="J72" s="74"/>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row>
    <row r="73" spans="3:50" ht="15.75">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row>
    <row r="74" spans="3:50" ht="15.75">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row>
    <row r="75" spans="3:50" ht="15.75">
      <c r="J75" s="74"/>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row>
    <row r="76" spans="3:50" ht="15.75">
      <c r="E76" s="48"/>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row>
    <row r="77" spans="3:50" ht="15.75">
      <c r="E77" s="71"/>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row>
    <row r="78" spans="3:50" ht="15.75">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row>
    <row r="79" spans="3:50" ht="15.75">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row>
    <row r="80" spans="3:50" ht="15.75">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row>
    <row r="81" spans="15:50" ht="15.75">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row>
    <row r="82" spans="15:50" ht="15.75">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row>
    <row r="83" spans="15:50" ht="15.75">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row>
    <row r="84" spans="15:50" ht="15.75">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row>
    <row r="85" spans="15:50" ht="15.75">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row>
    <row r="86" spans="15:50" ht="15.75">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row>
    <row r="87" spans="15:50" ht="15.75">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row>
    <row r="88" spans="15:50" ht="15.75">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row>
    <row r="89" spans="15:50" ht="15.75">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row>
    <row r="90" spans="15:50" ht="15.75">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row>
    <row r="91" spans="15:50" ht="15.75">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row>
    <row r="92" spans="15:50" ht="15.75">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row>
    <row r="93" spans="15:50">
      <c r="P93" s="42"/>
      <c r="Q93" s="42"/>
      <c r="R93" s="42"/>
      <c r="S93" s="42"/>
      <c r="T93" s="42"/>
      <c r="U93" s="42"/>
      <c r="V93" s="42"/>
      <c r="W93" s="42"/>
      <c r="X93" s="42"/>
      <c r="Y93" s="42"/>
      <c r="Z93" s="42"/>
      <c r="AA93" s="42"/>
      <c r="AB93" s="42"/>
      <c r="AC93" s="42"/>
      <c r="AD93" s="42"/>
      <c r="AE93" s="42"/>
      <c r="AF93" s="42"/>
      <c r="AG93" s="42"/>
      <c r="AH93" s="42"/>
      <c r="AI93" s="42"/>
      <c r="AJ93" s="42"/>
      <c r="AK93" s="42"/>
    </row>
  </sheetData>
  <mergeCells count="150">
    <mergeCell ref="A1:A4"/>
    <mergeCell ref="B1:H2"/>
    <mergeCell ref="I1:L1"/>
    <mergeCell ref="M1:N4"/>
    <mergeCell ref="I2:L2"/>
    <mergeCell ref="B3:H4"/>
    <mergeCell ref="I3:L3"/>
    <mergeCell ref="I4:L4"/>
    <mergeCell ref="A5:N5"/>
    <mergeCell ref="A6:N6"/>
    <mergeCell ref="B7:N7"/>
    <mergeCell ref="B8:F8"/>
    <mergeCell ref="G8:I14"/>
    <mergeCell ref="J8:N8"/>
    <mergeCell ref="B11:F11"/>
    <mergeCell ref="K11:M11"/>
    <mergeCell ref="A14:F14"/>
    <mergeCell ref="K14:M14"/>
    <mergeCell ref="R11:T11"/>
    <mergeCell ref="A12:A13"/>
    <mergeCell ref="B12:F13"/>
    <mergeCell ref="K12:M12"/>
    <mergeCell ref="R12:T12"/>
    <mergeCell ref="K13:M13"/>
    <mergeCell ref="Q8:U8"/>
    <mergeCell ref="B9:F9"/>
    <mergeCell ref="K9:M9"/>
    <mergeCell ref="B10:F10"/>
    <mergeCell ref="K10:M10"/>
    <mergeCell ref="R10:T10"/>
    <mergeCell ref="M16:M17"/>
    <mergeCell ref="N16:N17"/>
    <mergeCell ref="R16:S16"/>
    <mergeCell ref="R17:S17"/>
    <mergeCell ref="A18:A19"/>
    <mergeCell ref="C18:C19"/>
    <mergeCell ref="J18:J19"/>
    <mergeCell ref="K18:K19"/>
    <mergeCell ref="R14:S14"/>
    <mergeCell ref="A15:A17"/>
    <mergeCell ref="B15:B17"/>
    <mergeCell ref="C15:C17"/>
    <mergeCell ref="D15:D17"/>
    <mergeCell ref="E15:E17"/>
    <mergeCell ref="F15:I16"/>
    <mergeCell ref="J15:K16"/>
    <mergeCell ref="L15:N15"/>
    <mergeCell ref="R15:S15"/>
    <mergeCell ref="A20:A21"/>
    <mergeCell ref="C20:C21"/>
    <mergeCell ref="J20:J21"/>
    <mergeCell ref="K20:K21"/>
    <mergeCell ref="A22:A23"/>
    <mergeCell ref="C22:C23"/>
    <mergeCell ref="J22:J23"/>
    <mergeCell ref="K22:K23"/>
    <mergeCell ref="L16:L17"/>
    <mergeCell ref="M22:M23"/>
    <mergeCell ref="N22:N23"/>
    <mergeCell ref="A24:A25"/>
    <mergeCell ref="C24:C25"/>
    <mergeCell ref="J24:J25"/>
    <mergeCell ref="K24:K25"/>
    <mergeCell ref="L24:L25"/>
    <mergeCell ref="M24:M25"/>
    <mergeCell ref="N24:N25"/>
    <mergeCell ref="A26:A27"/>
    <mergeCell ref="C26:C27"/>
    <mergeCell ref="J26:J27"/>
    <mergeCell ref="K26:K27"/>
    <mergeCell ref="A28:A29"/>
    <mergeCell ref="C28:C29"/>
    <mergeCell ref="J28:J29"/>
    <mergeCell ref="K28:K29"/>
    <mergeCell ref="L22:L23"/>
    <mergeCell ref="L26:L27"/>
    <mergeCell ref="L28:L29"/>
    <mergeCell ref="N38:N39"/>
    <mergeCell ref="L36:L37"/>
    <mergeCell ref="N30:N31"/>
    <mergeCell ref="A32:A33"/>
    <mergeCell ref="C32:C33"/>
    <mergeCell ref="J32:J33"/>
    <mergeCell ref="K32:K33"/>
    <mergeCell ref="L32:L33"/>
    <mergeCell ref="M32:M33"/>
    <mergeCell ref="N32:N33"/>
    <mergeCell ref="A30:A31"/>
    <mergeCell ref="C30:C31"/>
    <mergeCell ref="J30:J31"/>
    <mergeCell ref="K30:K31"/>
    <mergeCell ref="L30:L31"/>
    <mergeCell ref="M30:M31"/>
    <mergeCell ref="A48:A49"/>
    <mergeCell ref="B48:D49"/>
    <mergeCell ref="E48:G49"/>
    <mergeCell ref="M26:M27"/>
    <mergeCell ref="M28:M29"/>
    <mergeCell ref="M36:M37"/>
    <mergeCell ref="N26:N27"/>
    <mergeCell ref="N34:N35"/>
    <mergeCell ref="A36:A37"/>
    <mergeCell ref="C36:C37"/>
    <mergeCell ref="J36:J37"/>
    <mergeCell ref="K36:K37"/>
    <mergeCell ref="A38:A39"/>
    <mergeCell ref="C38:C39"/>
    <mergeCell ref="J38:J39"/>
    <mergeCell ref="K38:K39"/>
    <mergeCell ref="L38:L39"/>
    <mergeCell ref="A34:A35"/>
    <mergeCell ref="C34:C35"/>
    <mergeCell ref="J34:J35"/>
    <mergeCell ref="K34:K35"/>
    <mergeCell ref="L34:L35"/>
    <mergeCell ref="M34:M35"/>
    <mergeCell ref="M38:M39"/>
    <mergeCell ref="J58:N60"/>
    <mergeCell ref="A59:I60"/>
    <mergeCell ref="B54:D55"/>
    <mergeCell ref="E54:G55"/>
    <mergeCell ref="A56:A57"/>
    <mergeCell ref="B56:D57"/>
    <mergeCell ref="E56:G57"/>
    <mergeCell ref="B58:D58"/>
    <mergeCell ref="E58:G58"/>
    <mergeCell ref="N28:N29"/>
    <mergeCell ref="N36:N37"/>
    <mergeCell ref="A50:A51"/>
    <mergeCell ref="B50:D51"/>
    <mergeCell ref="E50:G51"/>
    <mergeCell ref="J51:N57"/>
    <mergeCell ref="A52:A53"/>
    <mergeCell ref="B52:D53"/>
    <mergeCell ref="E52:G53"/>
    <mergeCell ref="A54:A55"/>
    <mergeCell ref="A40:A41"/>
    <mergeCell ref="C40:C41"/>
    <mergeCell ref="J40:J41"/>
    <mergeCell ref="K40:K41"/>
    <mergeCell ref="L40:L41"/>
    <mergeCell ref="B42:D42"/>
    <mergeCell ref="E42:H42"/>
    <mergeCell ref="J42:N49"/>
    <mergeCell ref="A43:A44"/>
    <mergeCell ref="B43:D44"/>
    <mergeCell ref="E43:G44"/>
    <mergeCell ref="A46:A47"/>
    <mergeCell ref="B46:D47"/>
    <mergeCell ref="E46:G47"/>
  </mergeCells>
  <printOptions horizontalCentered="1"/>
  <pageMargins left="0.31496062992125984" right="0.31496062992125984" top="0.35433070866141736" bottom="0.35433070866141736" header="0.31496062992125984" footer="0.31496062992125984"/>
  <pageSetup scale="42"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209550</xdr:colOff>
                <xdr:row>0</xdr:row>
                <xdr:rowOff>171450</xdr:rowOff>
              </from>
              <to>
                <xdr:col>0</xdr:col>
                <xdr:colOff>4067175</xdr:colOff>
                <xdr:row>3</xdr:row>
                <xdr:rowOff>333375</xdr:rowOff>
              </to>
            </anchor>
          </objectPr>
        </oleObject>
      </mc:Choice>
      <mc:Fallback>
        <oleObject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opLeftCell="A9" workbookViewId="0">
      <selection activeCell="D37" sqref="A16:D37"/>
    </sheetView>
  </sheetViews>
  <sheetFormatPr baseColWidth="10" defaultRowHeight="15"/>
  <cols>
    <col min="1" max="1" width="57" customWidth="1"/>
    <col min="3" max="3" width="14" customWidth="1"/>
    <col min="4" max="4" width="11.5703125" bestFit="1" customWidth="1"/>
    <col min="5" max="5" width="14" style="389" customWidth="1"/>
    <col min="6" max="6" width="7.5703125" customWidth="1"/>
    <col min="7" max="7" width="8.5703125" customWidth="1"/>
    <col min="8" max="8" width="10.28515625" customWidth="1"/>
    <col min="9" max="9" width="10" customWidth="1"/>
    <col min="10" max="11" width="13.140625" bestFit="1" customWidth="1"/>
    <col min="12" max="12" width="10" customWidth="1"/>
    <col min="13" max="13" width="10.7109375" customWidth="1"/>
    <col min="14" max="14" width="11" customWidth="1"/>
  </cols>
  <sheetData>
    <row r="1" spans="1:14" ht="15.75">
      <c r="A1" s="500"/>
      <c r="B1" s="725" t="s">
        <v>772</v>
      </c>
      <c r="C1" s="726"/>
      <c r="D1" s="726"/>
      <c r="E1" s="726"/>
      <c r="F1" s="726"/>
      <c r="G1" s="726"/>
      <c r="H1" s="727"/>
      <c r="I1" s="731" t="s">
        <v>773</v>
      </c>
      <c r="J1" s="732"/>
      <c r="K1" s="732"/>
      <c r="L1" s="733"/>
      <c r="M1" s="512"/>
      <c r="N1" s="513"/>
    </row>
    <row r="2" spans="1:14" ht="15.75">
      <c r="A2" s="501"/>
      <c r="B2" s="728"/>
      <c r="C2" s="729"/>
      <c r="D2" s="729"/>
      <c r="E2" s="729"/>
      <c r="F2" s="729"/>
      <c r="G2" s="729"/>
      <c r="H2" s="730"/>
      <c r="I2" s="731" t="s">
        <v>774</v>
      </c>
      <c r="J2" s="732"/>
      <c r="K2" s="732"/>
      <c r="L2" s="733"/>
      <c r="M2" s="514"/>
      <c r="N2" s="515"/>
    </row>
    <row r="3" spans="1:14" ht="15.75">
      <c r="A3" s="501"/>
      <c r="B3" s="725" t="s">
        <v>775</v>
      </c>
      <c r="C3" s="726"/>
      <c r="D3" s="726"/>
      <c r="E3" s="726"/>
      <c r="F3" s="726"/>
      <c r="G3" s="726"/>
      <c r="H3" s="727"/>
      <c r="I3" s="731" t="s">
        <v>776</v>
      </c>
      <c r="J3" s="732"/>
      <c r="K3" s="732"/>
      <c r="L3" s="733"/>
      <c r="M3" s="514"/>
      <c r="N3" s="515"/>
    </row>
    <row r="4" spans="1:14" ht="15.75">
      <c r="A4" s="502"/>
      <c r="B4" s="728"/>
      <c r="C4" s="729"/>
      <c r="D4" s="729"/>
      <c r="E4" s="729"/>
      <c r="F4" s="729"/>
      <c r="G4" s="729"/>
      <c r="H4" s="730"/>
      <c r="I4" s="731" t="s">
        <v>777</v>
      </c>
      <c r="J4" s="732"/>
      <c r="K4" s="732"/>
      <c r="L4" s="733"/>
      <c r="M4" s="516"/>
      <c r="N4" s="517"/>
    </row>
    <row r="5" spans="1:14" s="318" customFormat="1" ht="15.75">
      <c r="A5" s="731" t="s">
        <v>778</v>
      </c>
      <c r="B5" s="732"/>
      <c r="C5" s="732"/>
      <c r="D5" s="732"/>
      <c r="E5" s="732"/>
      <c r="F5" s="732"/>
      <c r="G5" s="732"/>
      <c r="H5" s="732"/>
      <c r="I5" s="732"/>
      <c r="J5" s="732"/>
      <c r="K5" s="732"/>
      <c r="L5" s="732"/>
      <c r="M5" s="732"/>
      <c r="N5" s="733"/>
    </row>
    <row r="6" spans="1:14" s="318" customFormat="1" ht="15.75">
      <c r="A6" s="319" t="s">
        <v>636</v>
      </c>
      <c r="B6" s="734" t="s">
        <v>779</v>
      </c>
      <c r="C6" s="735"/>
      <c r="D6" s="735"/>
      <c r="E6" s="735"/>
      <c r="F6" s="735"/>
      <c r="G6" s="735"/>
      <c r="H6" s="735"/>
      <c r="I6" s="735"/>
      <c r="J6" s="735"/>
      <c r="K6" s="735"/>
      <c r="L6" s="735"/>
      <c r="M6" s="735"/>
      <c r="N6" s="735"/>
    </row>
    <row r="7" spans="1:14" s="318" customFormat="1" ht="15.75">
      <c r="A7" s="320" t="s">
        <v>780</v>
      </c>
      <c r="B7" s="736"/>
      <c r="C7" s="737"/>
      <c r="D7" s="737"/>
      <c r="E7" s="737"/>
      <c r="F7" s="738"/>
      <c r="G7" s="739" t="s">
        <v>781</v>
      </c>
      <c r="H7" s="740"/>
      <c r="I7" s="741"/>
      <c r="J7" s="748" t="s">
        <v>11</v>
      </c>
      <c r="K7" s="749"/>
      <c r="L7" s="749"/>
      <c r="M7" s="749"/>
      <c r="N7" s="750"/>
    </row>
    <row r="8" spans="1:14" s="318" customFormat="1" ht="15.75">
      <c r="A8" s="321" t="s">
        <v>782</v>
      </c>
      <c r="B8" s="737"/>
      <c r="C8" s="737"/>
      <c r="D8" s="737"/>
      <c r="E8" s="737"/>
      <c r="F8" s="738"/>
      <c r="G8" s="742"/>
      <c r="H8" s="743"/>
      <c r="I8" s="744"/>
      <c r="J8" s="322" t="s">
        <v>14</v>
      </c>
      <c r="K8" s="751" t="s">
        <v>15</v>
      </c>
      <c r="L8" s="751"/>
      <c r="M8" s="751"/>
      <c r="N8" s="322" t="s">
        <v>16</v>
      </c>
    </row>
    <row r="9" spans="1:14" s="318" customFormat="1" ht="43.5" customHeight="1">
      <c r="A9" s="323" t="s">
        <v>783</v>
      </c>
      <c r="B9" s="752" t="s">
        <v>18</v>
      </c>
      <c r="C9" s="753"/>
      <c r="D9" s="753"/>
      <c r="E9" s="753"/>
      <c r="F9" s="754"/>
      <c r="G9" s="742"/>
      <c r="H9" s="743"/>
      <c r="I9" s="744"/>
      <c r="J9" s="324"/>
      <c r="K9" s="755"/>
      <c r="L9" s="756"/>
      <c r="M9" s="757"/>
      <c r="N9" s="325"/>
    </row>
    <row r="10" spans="1:14" s="318" customFormat="1" ht="67.5" customHeight="1">
      <c r="A10" s="326" t="s">
        <v>19</v>
      </c>
      <c r="B10" s="752" t="s">
        <v>20</v>
      </c>
      <c r="C10" s="753"/>
      <c r="D10" s="753"/>
      <c r="E10" s="753"/>
      <c r="F10" s="754"/>
      <c r="G10" s="742"/>
      <c r="H10" s="743"/>
      <c r="I10" s="744"/>
      <c r="J10" s="327"/>
      <c r="K10" s="758"/>
      <c r="L10" s="759"/>
      <c r="M10" s="760"/>
      <c r="N10" s="328"/>
    </row>
    <row r="11" spans="1:14" s="318" customFormat="1" ht="15.75">
      <c r="A11" s="329" t="s">
        <v>784</v>
      </c>
      <c r="B11" s="761"/>
      <c r="C11" s="762"/>
      <c r="D11" s="762"/>
      <c r="E11" s="762"/>
      <c r="F11" s="763"/>
      <c r="G11" s="742"/>
      <c r="H11" s="743"/>
      <c r="I11" s="744"/>
      <c r="J11" s="330"/>
      <c r="K11" s="764"/>
      <c r="L11" s="765"/>
      <c r="M11" s="766"/>
      <c r="N11" s="331"/>
    </row>
    <row r="12" spans="1:14" s="318" customFormat="1" ht="16.5" thickBot="1">
      <c r="A12" s="767" t="s">
        <v>785</v>
      </c>
      <c r="B12" s="767"/>
      <c r="C12" s="767"/>
      <c r="D12" s="767"/>
      <c r="E12" s="768"/>
      <c r="F12" s="768"/>
      <c r="G12" s="745"/>
      <c r="H12" s="746"/>
      <c r="I12" s="747"/>
      <c r="J12" s="332"/>
      <c r="K12" s="764"/>
      <c r="L12" s="765"/>
      <c r="M12" s="766"/>
      <c r="N12" s="333"/>
    </row>
    <row r="13" spans="1:14">
      <c r="A13" s="769" t="s">
        <v>23</v>
      </c>
      <c r="B13" s="771" t="s">
        <v>786</v>
      </c>
      <c r="C13" s="773" t="s">
        <v>25</v>
      </c>
      <c r="D13" s="774" t="s">
        <v>26</v>
      </c>
      <c r="E13" s="776" t="s">
        <v>661</v>
      </c>
      <c r="F13" s="777" t="s">
        <v>787</v>
      </c>
      <c r="G13" s="778"/>
      <c r="H13" s="778"/>
      <c r="I13" s="779"/>
      <c r="J13" s="783" t="s">
        <v>29</v>
      </c>
      <c r="K13" s="783"/>
      <c r="L13" s="784" t="s">
        <v>30</v>
      </c>
      <c r="M13" s="784"/>
      <c r="N13" s="784"/>
    </row>
    <row r="14" spans="1:14">
      <c r="A14" s="770"/>
      <c r="B14" s="772"/>
      <c r="C14" s="772"/>
      <c r="D14" s="775"/>
      <c r="E14" s="776"/>
      <c r="F14" s="780"/>
      <c r="G14" s="781"/>
      <c r="H14" s="781"/>
      <c r="I14" s="782"/>
      <c r="J14" s="783"/>
      <c r="K14" s="783"/>
      <c r="L14" s="783" t="s">
        <v>31</v>
      </c>
      <c r="M14" s="783" t="s">
        <v>32</v>
      </c>
      <c r="N14" s="785" t="s">
        <v>33</v>
      </c>
    </row>
    <row r="15" spans="1:14" ht="25.5">
      <c r="A15" s="770"/>
      <c r="B15" s="772"/>
      <c r="C15" s="772"/>
      <c r="D15" s="775"/>
      <c r="E15" s="776"/>
      <c r="F15" s="334" t="s">
        <v>34</v>
      </c>
      <c r="G15" s="334" t="s">
        <v>35</v>
      </c>
      <c r="H15" s="335" t="s">
        <v>36</v>
      </c>
      <c r="I15" s="336" t="s">
        <v>37</v>
      </c>
      <c r="J15" s="334" t="s">
        <v>38</v>
      </c>
      <c r="K15" s="335" t="s">
        <v>39</v>
      </c>
      <c r="L15" s="783"/>
      <c r="M15" s="783"/>
      <c r="N15" s="786"/>
    </row>
    <row r="16" spans="1:14" s="346" customFormat="1">
      <c r="A16" s="474" t="s">
        <v>788</v>
      </c>
      <c r="B16" s="337" t="s">
        <v>41</v>
      </c>
      <c r="C16" s="475" t="s">
        <v>789</v>
      </c>
      <c r="D16" s="338">
        <v>230000</v>
      </c>
      <c r="E16" s="339"/>
      <c r="F16" s="340" t="s">
        <v>790</v>
      </c>
      <c r="G16" s="341"/>
      <c r="H16" s="342"/>
      <c r="I16" s="341"/>
      <c r="J16" s="343">
        <v>44927</v>
      </c>
      <c r="K16" s="343">
        <v>45291</v>
      </c>
      <c r="L16" s="344"/>
      <c r="M16" s="344"/>
      <c r="N16" s="345"/>
    </row>
    <row r="17" spans="1:15" s="346" customFormat="1">
      <c r="A17" s="474"/>
      <c r="B17" s="337" t="s">
        <v>44</v>
      </c>
      <c r="C17" s="475"/>
      <c r="D17" s="347">
        <v>243986</v>
      </c>
      <c r="E17" s="348"/>
      <c r="F17" s="349"/>
      <c r="G17" s="341"/>
      <c r="H17" s="342"/>
      <c r="I17" s="341"/>
      <c r="J17" s="350"/>
      <c r="K17" s="351"/>
      <c r="L17" s="344"/>
      <c r="M17" s="344"/>
      <c r="N17" s="345"/>
    </row>
    <row r="18" spans="1:15" s="346" customFormat="1">
      <c r="A18" s="474" t="s">
        <v>791</v>
      </c>
      <c r="B18" s="337" t="s">
        <v>41</v>
      </c>
      <c r="C18" s="475" t="s">
        <v>792</v>
      </c>
      <c r="D18" s="338">
        <v>1000</v>
      </c>
      <c r="E18" s="348"/>
      <c r="F18" s="340" t="s">
        <v>790</v>
      </c>
      <c r="G18" s="352"/>
      <c r="H18" s="342"/>
      <c r="I18" s="352"/>
      <c r="J18" s="343">
        <v>44927</v>
      </c>
      <c r="K18" s="343">
        <v>45291</v>
      </c>
      <c r="L18" s="787"/>
      <c r="M18" s="787"/>
      <c r="N18" s="788"/>
    </row>
    <row r="19" spans="1:15" s="346" customFormat="1" ht="29.25" customHeight="1">
      <c r="A19" s="474"/>
      <c r="B19" s="337" t="s">
        <v>44</v>
      </c>
      <c r="C19" s="475"/>
      <c r="D19" s="347">
        <v>1208</v>
      </c>
      <c r="E19" s="348"/>
      <c r="F19" s="349"/>
      <c r="G19" s="352"/>
      <c r="H19" s="342"/>
      <c r="I19" s="352"/>
      <c r="J19" s="350"/>
      <c r="K19" s="351"/>
      <c r="L19" s="787"/>
      <c r="M19" s="787"/>
      <c r="N19" s="788"/>
    </row>
    <row r="20" spans="1:15" s="346" customFormat="1" ht="20.25" customHeight="1">
      <c r="A20" s="474" t="s">
        <v>793</v>
      </c>
      <c r="B20" s="337" t="s">
        <v>41</v>
      </c>
      <c r="C20" s="475" t="s">
        <v>794</v>
      </c>
      <c r="D20" s="338">
        <v>1000</v>
      </c>
      <c r="E20" s="348"/>
      <c r="F20" s="340" t="s">
        <v>790</v>
      </c>
      <c r="G20" s="352"/>
      <c r="H20" s="342"/>
      <c r="I20" s="352"/>
      <c r="J20" s="343">
        <v>44927</v>
      </c>
      <c r="K20" s="343">
        <v>45291</v>
      </c>
      <c r="L20" s="787"/>
      <c r="M20" s="787"/>
      <c r="N20" s="788"/>
    </row>
    <row r="21" spans="1:15" s="346" customFormat="1" ht="37.5" customHeight="1">
      <c r="A21" s="474"/>
      <c r="B21" s="337" t="s">
        <v>44</v>
      </c>
      <c r="C21" s="475"/>
      <c r="D21" s="347">
        <v>3660</v>
      </c>
      <c r="E21" s="348"/>
      <c r="F21" s="353"/>
      <c r="G21" s="352"/>
      <c r="H21" s="342"/>
      <c r="I21" s="352"/>
      <c r="J21" s="350"/>
      <c r="K21" s="351"/>
      <c r="L21" s="787"/>
      <c r="M21" s="787"/>
      <c r="N21" s="788"/>
    </row>
    <row r="22" spans="1:15" s="346" customFormat="1" ht="29.25" customHeight="1">
      <c r="A22" s="474" t="s">
        <v>795</v>
      </c>
      <c r="B22" s="337" t="s">
        <v>41</v>
      </c>
      <c r="C22" s="475" t="s">
        <v>796</v>
      </c>
      <c r="D22" s="338">
        <v>300</v>
      </c>
      <c r="E22" s="348"/>
      <c r="F22" s="340" t="s">
        <v>790</v>
      </c>
      <c r="G22" s="352"/>
      <c r="H22" s="342"/>
      <c r="I22" s="354"/>
      <c r="J22" s="343">
        <v>44927</v>
      </c>
      <c r="K22" s="343">
        <v>45291</v>
      </c>
      <c r="L22" s="789"/>
      <c r="M22" s="789"/>
      <c r="N22" s="791"/>
    </row>
    <row r="23" spans="1:15" s="346" customFormat="1" ht="25.5" customHeight="1">
      <c r="A23" s="474"/>
      <c r="B23" s="337" t="s">
        <v>44</v>
      </c>
      <c r="C23" s="475"/>
      <c r="D23" s="347">
        <v>592</v>
      </c>
      <c r="E23" s="348"/>
      <c r="F23" s="355"/>
      <c r="G23" s="341"/>
      <c r="H23" s="342"/>
      <c r="I23" s="352"/>
      <c r="J23" s="350"/>
      <c r="K23" s="351"/>
      <c r="L23" s="790"/>
      <c r="M23" s="790"/>
      <c r="N23" s="792"/>
    </row>
    <row r="24" spans="1:15" s="346" customFormat="1">
      <c r="A24" s="474" t="s">
        <v>797</v>
      </c>
      <c r="B24" s="337" t="s">
        <v>41</v>
      </c>
      <c r="C24" s="475" t="s">
        <v>798</v>
      </c>
      <c r="D24" s="356">
        <v>400</v>
      </c>
      <c r="E24" s="348"/>
      <c r="F24" s="340" t="s">
        <v>790</v>
      </c>
      <c r="G24" s="341"/>
      <c r="H24" s="342"/>
      <c r="I24" s="352"/>
      <c r="J24" s="343">
        <v>44927</v>
      </c>
      <c r="K24" s="343">
        <v>45291</v>
      </c>
      <c r="L24" s="357"/>
      <c r="M24" s="357"/>
      <c r="N24" s="358"/>
    </row>
    <row r="25" spans="1:15" s="346" customFormat="1">
      <c r="A25" s="474"/>
      <c r="B25" s="337" t="s">
        <v>44</v>
      </c>
      <c r="C25" s="475"/>
      <c r="D25" s="347">
        <v>428</v>
      </c>
      <c r="E25" s="348"/>
      <c r="F25" s="355"/>
      <c r="G25" s="341"/>
      <c r="H25" s="342"/>
      <c r="I25" s="352"/>
      <c r="J25" s="350"/>
      <c r="K25" s="351"/>
      <c r="L25" s="357"/>
      <c r="M25" s="357"/>
      <c r="N25" s="358"/>
      <c r="O25" s="359" t="s">
        <v>799</v>
      </c>
    </row>
    <row r="26" spans="1:15" s="346" customFormat="1">
      <c r="A26" s="474" t="s">
        <v>800</v>
      </c>
      <c r="B26" s="337" t="s">
        <v>41</v>
      </c>
      <c r="C26" s="475" t="s">
        <v>801</v>
      </c>
      <c r="D26" s="360">
        <v>2000</v>
      </c>
      <c r="E26" s="348"/>
      <c r="F26" s="340" t="s">
        <v>790</v>
      </c>
      <c r="G26" s="341"/>
      <c r="H26" s="342"/>
      <c r="I26" s="352"/>
      <c r="J26" s="343">
        <v>44927</v>
      </c>
      <c r="K26" s="343">
        <v>45291</v>
      </c>
      <c r="L26" s="357"/>
      <c r="M26" s="357"/>
      <c r="N26" s="358"/>
      <c r="O26" s="359" t="s">
        <v>802</v>
      </c>
    </row>
    <row r="27" spans="1:15" s="346" customFormat="1">
      <c r="A27" s="474"/>
      <c r="B27" s="337" t="s">
        <v>44</v>
      </c>
      <c r="C27" s="475"/>
      <c r="D27" s="347">
        <v>2269</v>
      </c>
      <c r="E27" s="348"/>
      <c r="F27" s="355"/>
      <c r="G27" s="341"/>
      <c r="H27" s="342"/>
      <c r="I27" s="352"/>
      <c r="J27" s="350"/>
      <c r="K27" s="351"/>
      <c r="L27" s="357"/>
      <c r="M27" s="357"/>
      <c r="N27" s="358"/>
    </row>
    <row r="28" spans="1:15" s="346" customFormat="1">
      <c r="A28" s="494" t="s">
        <v>803</v>
      </c>
      <c r="B28" s="337" t="s">
        <v>41</v>
      </c>
      <c r="C28" s="496" t="s">
        <v>804</v>
      </c>
      <c r="D28" s="356">
        <v>3000</v>
      </c>
      <c r="E28" s="348"/>
      <c r="F28" s="355"/>
      <c r="G28" s="341"/>
      <c r="H28" s="342"/>
      <c r="I28" s="352"/>
      <c r="J28" s="343">
        <v>44927</v>
      </c>
      <c r="K28" s="343">
        <v>45291</v>
      </c>
      <c r="L28" s="357"/>
      <c r="M28" s="357"/>
      <c r="N28" s="358"/>
    </row>
    <row r="29" spans="1:15" s="346" customFormat="1">
      <c r="A29" s="495"/>
      <c r="B29" s="337" t="s">
        <v>44</v>
      </c>
      <c r="C29" s="497"/>
      <c r="D29" s="356">
        <v>4800</v>
      </c>
      <c r="E29" s="348"/>
      <c r="F29" s="355"/>
      <c r="G29" s="341"/>
      <c r="H29" s="342"/>
      <c r="I29" s="352"/>
      <c r="J29" s="350"/>
      <c r="K29" s="351"/>
      <c r="L29" s="357"/>
      <c r="M29" s="357"/>
      <c r="N29" s="358"/>
    </row>
    <row r="30" spans="1:15" s="346" customFormat="1">
      <c r="A30" s="474" t="s">
        <v>805</v>
      </c>
      <c r="B30" s="337" t="s">
        <v>41</v>
      </c>
      <c r="C30" s="475" t="s">
        <v>806</v>
      </c>
      <c r="D30" s="338">
        <v>100</v>
      </c>
      <c r="E30" s="348"/>
      <c r="F30" s="340" t="s">
        <v>790</v>
      </c>
      <c r="G30" s="341"/>
      <c r="H30" s="342"/>
      <c r="I30" s="352"/>
      <c r="J30" s="343">
        <v>44927</v>
      </c>
      <c r="K30" s="343">
        <v>45291</v>
      </c>
      <c r="L30" s="357"/>
      <c r="M30" s="357"/>
      <c r="N30" s="358"/>
    </row>
    <row r="31" spans="1:15" s="346" customFormat="1">
      <c r="A31" s="474"/>
      <c r="B31" s="337" t="s">
        <v>44</v>
      </c>
      <c r="C31" s="475"/>
      <c r="D31" s="347">
        <v>139</v>
      </c>
      <c r="E31" s="348"/>
      <c r="F31" s="355"/>
      <c r="G31" s="341"/>
      <c r="H31" s="342"/>
      <c r="I31" s="352"/>
      <c r="J31" s="350"/>
      <c r="K31" s="351"/>
      <c r="L31" s="357"/>
      <c r="M31" s="357"/>
      <c r="N31" s="358"/>
    </row>
    <row r="32" spans="1:15" s="346" customFormat="1">
      <c r="A32" s="474" t="s">
        <v>807</v>
      </c>
      <c r="B32" s="337" t="s">
        <v>41</v>
      </c>
      <c r="C32" s="475" t="s">
        <v>808</v>
      </c>
      <c r="D32" s="338">
        <v>1200</v>
      </c>
      <c r="E32" s="348"/>
      <c r="F32" s="340" t="s">
        <v>790</v>
      </c>
      <c r="G32" s="341"/>
      <c r="H32" s="342"/>
      <c r="I32" s="352"/>
      <c r="J32" s="343">
        <v>44927</v>
      </c>
      <c r="K32" s="343">
        <v>45291</v>
      </c>
      <c r="L32" s="357"/>
      <c r="M32" s="357"/>
      <c r="N32" s="358"/>
    </row>
    <row r="33" spans="1:16" s="346" customFormat="1">
      <c r="A33" s="474"/>
      <c r="B33" s="337" t="s">
        <v>44</v>
      </c>
      <c r="C33" s="475"/>
      <c r="D33" s="347">
        <v>1732</v>
      </c>
      <c r="E33" s="348"/>
      <c r="F33" s="355"/>
      <c r="G33" s="341"/>
      <c r="H33" s="342"/>
      <c r="I33" s="352"/>
      <c r="J33" s="350"/>
      <c r="K33" s="351"/>
      <c r="L33" s="357"/>
      <c r="M33" s="357"/>
      <c r="N33" s="358"/>
    </row>
    <row r="34" spans="1:16" s="346" customFormat="1">
      <c r="A34" s="474" t="s">
        <v>809</v>
      </c>
      <c r="B34" s="337" t="s">
        <v>41</v>
      </c>
      <c r="C34" s="475" t="s">
        <v>810</v>
      </c>
      <c r="D34" s="361">
        <v>200</v>
      </c>
      <c r="E34" s="348"/>
      <c r="F34" s="340" t="s">
        <v>790</v>
      </c>
      <c r="G34" s="341"/>
      <c r="H34" s="342"/>
      <c r="I34" s="352"/>
      <c r="J34" s="343">
        <v>44927</v>
      </c>
      <c r="K34" s="343">
        <v>45291</v>
      </c>
      <c r="L34" s="357"/>
      <c r="M34" s="357"/>
      <c r="N34" s="358"/>
    </row>
    <row r="35" spans="1:16" s="346" customFormat="1">
      <c r="A35" s="474"/>
      <c r="B35" s="337" t="s">
        <v>44</v>
      </c>
      <c r="C35" s="475"/>
      <c r="D35" s="362">
        <v>427</v>
      </c>
      <c r="E35" s="348"/>
      <c r="F35" s="355"/>
      <c r="G35" s="341"/>
      <c r="H35" s="342"/>
      <c r="I35" s="352"/>
      <c r="J35" s="350"/>
      <c r="K35" s="351"/>
      <c r="L35" s="357"/>
      <c r="M35" s="357"/>
      <c r="N35" s="358"/>
    </row>
    <row r="36" spans="1:16" s="346" customFormat="1">
      <c r="A36" s="474" t="s">
        <v>811</v>
      </c>
      <c r="B36" s="337" t="s">
        <v>41</v>
      </c>
      <c r="C36" s="475" t="s">
        <v>812</v>
      </c>
      <c r="D36" s="338">
        <v>40</v>
      </c>
      <c r="E36" s="348"/>
      <c r="F36" s="340" t="s">
        <v>790</v>
      </c>
      <c r="G36" s="352"/>
      <c r="H36" s="342"/>
      <c r="I36" s="352"/>
      <c r="J36" s="343">
        <v>44927</v>
      </c>
      <c r="K36" s="343">
        <v>45291</v>
      </c>
      <c r="L36" s="789"/>
      <c r="M36" s="789"/>
      <c r="N36" s="791"/>
    </row>
    <row r="37" spans="1:16" s="346" customFormat="1" ht="23.25" customHeight="1">
      <c r="A37" s="474"/>
      <c r="B37" s="337" t="s">
        <v>44</v>
      </c>
      <c r="C37" s="475"/>
      <c r="D37" s="347">
        <v>73</v>
      </c>
      <c r="E37" s="348"/>
      <c r="F37" s="355"/>
      <c r="G37" s="341"/>
      <c r="H37" s="342"/>
      <c r="I37" s="341"/>
      <c r="J37" s="341"/>
      <c r="K37" s="363"/>
      <c r="L37" s="790"/>
      <c r="M37" s="790"/>
      <c r="N37" s="792"/>
    </row>
    <row r="38" spans="1:16" s="346" customFormat="1">
      <c r="A38" s="793" t="s">
        <v>63</v>
      </c>
      <c r="B38" s="337" t="s">
        <v>41</v>
      </c>
      <c r="C38" s="364"/>
      <c r="D38" s="365">
        <f>+D36+D34+D32+D30+D26+D24+D22+D20+D18+D16+D28</f>
        <v>239240</v>
      </c>
      <c r="E38" s="348"/>
      <c r="F38" s="340"/>
      <c r="G38" s="352"/>
      <c r="H38" s="352"/>
      <c r="I38" s="352"/>
      <c r="J38" s="352"/>
      <c r="K38" s="363"/>
      <c r="L38" s="787"/>
      <c r="M38" s="787"/>
      <c r="N38" s="788"/>
    </row>
    <row r="39" spans="1:16" s="346" customFormat="1" ht="15.75" thickBot="1">
      <c r="A39" s="794"/>
      <c r="B39" s="366" t="s">
        <v>44</v>
      </c>
      <c r="C39" s="367"/>
      <c r="D39" s="368">
        <f>SUM(D17+D19+D21+D23+D25+D27+D31+D33+D35+D37+D29)</f>
        <v>259314</v>
      </c>
      <c r="E39" s="369"/>
      <c r="F39" s="341"/>
      <c r="G39" s="341"/>
      <c r="H39" s="370"/>
      <c r="I39" s="341"/>
      <c r="J39" s="341"/>
      <c r="K39" s="363"/>
      <c r="L39" s="787"/>
      <c r="M39" s="787"/>
      <c r="N39" s="788"/>
    </row>
    <row r="40" spans="1:16" s="346" customFormat="1">
      <c r="A40" s="371"/>
      <c r="B40" s="372"/>
      <c r="C40" s="371"/>
      <c r="D40" s="371"/>
      <c r="E40" s="373"/>
      <c r="F40" s="374"/>
      <c r="G40" s="375"/>
      <c r="H40" s="375"/>
      <c r="I40" s="375"/>
      <c r="J40" s="376"/>
      <c r="K40" s="376"/>
      <c r="L40" s="374"/>
      <c r="M40" s="377"/>
      <c r="N40" s="378"/>
      <c r="P40" s="346">
        <f>SUM((D39/D38)*100)</f>
        <v>108.39073733489384</v>
      </c>
    </row>
    <row r="41" spans="1:16" s="346" customFormat="1" ht="15.75" thickBot="1">
      <c r="A41" s="379" t="s">
        <v>64</v>
      </c>
      <c r="B41" s="795" t="s">
        <v>65</v>
      </c>
      <c r="C41" s="796"/>
      <c r="D41" s="797"/>
      <c r="E41" s="798" t="s">
        <v>66</v>
      </c>
      <c r="F41" s="799"/>
      <c r="G41" s="799"/>
      <c r="H41" s="799"/>
      <c r="I41" s="380"/>
      <c r="J41" s="800" t="s">
        <v>813</v>
      </c>
      <c r="K41" s="801"/>
      <c r="L41" s="801"/>
      <c r="M41" s="801"/>
      <c r="N41" s="801"/>
    </row>
    <row r="42" spans="1:16" s="346" customFormat="1">
      <c r="A42" s="802" t="s">
        <v>678</v>
      </c>
      <c r="B42" s="804" t="s">
        <v>679</v>
      </c>
      <c r="C42" s="805"/>
      <c r="D42" s="806"/>
      <c r="E42" s="810"/>
      <c r="F42" s="811"/>
      <c r="G42" s="812"/>
      <c r="H42" s="381" t="s">
        <v>41</v>
      </c>
      <c r="I42" s="382"/>
      <c r="J42" s="816" t="s">
        <v>814</v>
      </c>
      <c r="K42" s="816"/>
      <c r="L42" s="816"/>
      <c r="M42" s="816"/>
      <c r="N42" s="816"/>
    </row>
    <row r="43" spans="1:16" s="346" customFormat="1">
      <c r="A43" s="803"/>
      <c r="B43" s="807"/>
      <c r="C43" s="808"/>
      <c r="D43" s="809"/>
      <c r="E43" s="813"/>
      <c r="F43" s="814"/>
      <c r="G43" s="815"/>
      <c r="H43" s="383" t="s">
        <v>44</v>
      </c>
      <c r="I43" s="384"/>
      <c r="J43" s="816"/>
      <c r="K43" s="816"/>
      <c r="L43" s="816"/>
      <c r="M43" s="816"/>
      <c r="N43" s="816"/>
    </row>
    <row r="44" spans="1:16" s="346" customFormat="1">
      <c r="A44" s="823" t="s">
        <v>682</v>
      </c>
      <c r="B44" s="824" t="s">
        <v>683</v>
      </c>
      <c r="C44" s="825"/>
      <c r="D44" s="826"/>
      <c r="E44" s="830"/>
      <c r="F44" s="831"/>
      <c r="G44" s="832"/>
      <c r="H44" s="385" t="s">
        <v>41</v>
      </c>
      <c r="I44" s="386"/>
      <c r="J44" s="822" t="s">
        <v>684</v>
      </c>
      <c r="K44" s="822"/>
      <c r="L44" s="822"/>
      <c r="M44" s="822"/>
      <c r="N44" s="822"/>
    </row>
    <row r="45" spans="1:16" s="346" customFormat="1">
      <c r="A45" s="823"/>
      <c r="B45" s="827"/>
      <c r="C45" s="828"/>
      <c r="D45" s="829"/>
      <c r="E45" s="827"/>
      <c r="F45" s="828"/>
      <c r="G45" s="829"/>
      <c r="H45" s="385" t="s">
        <v>44</v>
      </c>
      <c r="I45" s="387"/>
      <c r="J45" s="822"/>
      <c r="K45" s="822"/>
      <c r="L45" s="822"/>
      <c r="M45" s="822"/>
      <c r="N45" s="822"/>
    </row>
    <row r="46" spans="1:16" s="346" customFormat="1" ht="15" customHeight="1">
      <c r="A46" s="823" t="s">
        <v>685</v>
      </c>
      <c r="B46" s="824" t="s">
        <v>686</v>
      </c>
      <c r="C46" s="825"/>
      <c r="D46" s="826"/>
      <c r="E46" s="830"/>
      <c r="F46" s="831"/>
      <c r="G46" s="832"/>
      <c r="H46" s="385" t="s">
        <v>41</v>
      </c>
      <c r="I46" s="387"/>
      <c r="J46" s="833" t="s">
        <v>815</v>
      </c>
      <c r="K46" s="833"/>
      <c r="L46" s="833"/>
      <c r="M46" s="833"/>
      <c r="N46" s="833"/>
    </row>
    <row r="47" spans="1:16" s="346" customFormat="1">
      <c r="A47" s="823"/>
      <c r="B47" s="827"/>
      <c r="C47" s="828"/>
      <c r="D47" s="829"/>
      <c r="E47" s="827"/>
      <c r="F47" s="828"/>
      <c r="G47" s="829"/>
      <c r="H47" s="385" t="s">
        <v>44</v>
      </c>
      <c r="I47" s="387"/>
      <c r="J47" s="833"/>
      <c r="K47" s="833"/>
      <c r="L47" s="833"/>
      <c r="M47" s="833"/>
      <c r="N47" s="833"/>
    </row>
    <row r="48" spans="1:16" s="346" customFormat="1">
      <c r="A48" s="817" t="s">
        <v>84</v>
      </c>
      <c r="B48" s="818"/>
      <c r="C48" s="818"/>
      <c r="D48" s="818"/>
      <c r="E48" s="818"/>
      <c r="F48" s="818"/>
      <c r="G48" s="818"/>
      <c r="H48" s="818"/>
      <c r="I48" s="819"/>
      <c r="J48" s="822" t="s">
        <v>83</v>
      </c>
      <c r="K48" s="822"/>
      <c r="L48" s="822"/>
      <c r="M48" s="822"/>
      <c r="N48" s="822"/>
    </row>
    <row r="49" spans="1:14" s="346" customFormat="1">
      <c r="A49" s="803"/>
      <c r="B49" s="820"/>
      <c r="C49" s="820"/>
      <c r="D49" s="820"/>
      <c r="E49" s="820"/>
      <c r="F49" s="820"/>
      <c r="G49" s="820"/>
      <c r="H49" s="820"/>
      <c r="I49" s="821"/>
      <c r="J49" s="822"/>
      <c r="K49" s="822"/>
      <c r="L49" s="822"/>
      <c r="M49" s="822"/>
      <c r="N49" s="822"/>
    </row>
    <row r="52" spans="1:14">
      <c r="E52" s="388">
        <f>SUM(D39/D38*100)</f>
        <v>108.39073733489384</v>
      </c>
    </row>
    <row r="53" spans="1:14">
      <c r="A53">
        <v>2800000</v>
      </c>
      <c r="B53">
        <f>SUM(A53*15)</f>
        <v>42000000</v>
      </c>
    </row>
  </sheetData>
  <mergeCells count="89">
    <mergeCell ref="A48:I49"/>
    <mergeCell ref="J48:N49"/>
    <mergeCell ref="A44:A45"/>
    <mergeCell ref="B44:D45"/>
    <mergeCell ref="E44:G45"/>
    <mergeCell ref="J44:N45"/>
    <mergeCell ref="A46:A47"/>
    <mergeCell ref="B46:D47"/>
    <mergeCell ref="E46:G47"/>
    <mergeCell ref="J46:N47"/>
    <mergeCell ref="B41:D41"/>
    <mergeCell ref="E41:H41"/>
    <mergeCell ref="J41:N41"/>
    <mergeCell ref="A42:A43"/>
    <mergeCell ref="B42:D43"/>
    <mergeCell ref="E42:G43"/>
    <mergeCell ref="J42:N43"/>
    <mergeCell ref="L36:L37"/>
    <mergeCell ref="M36:M37"/>
    <mergeCell ref="N36:N37"/>
    <mergeCell ref="A38:A39"/>
    <mergeCell ref="L38:L39"/>
    <mergeCell ref="M38:M39"/>
    <mergeCell ref="N38:N39"/>
    <mergeCell ref="A32:A33"/>
    <mergeCell ref="C32:C33"/>
    <mergeCell ref="A34:A35"/>
    <mergeCell ref="C34:C35"/>
    <mergeCell ref="A36:A37"/>
    <mergeCell ref="C36:C37"/>
    <mergeCell ref="A26:A27"/>
    <mergeCell ref="C26:C27"/>
    <mergeCell ref="A28:A29"/>
    <mergeCell ref="C28:C29"/>
    <mergeCell ref="A30:A31"/>
    <mergeCell ref="C30:C31"/>
    <mergeCell ref="A24:A25"/>
    <mergeCell ref="C24:C25"/>
    <mergeCell ref="N18:N19"/>
    <mergeCell ref="A20:A21"/>
    <mergeCell ref="C20:C21"/>
    <mergeCell ref="L20:L21"/>
    <mergeCell ref="M20:M21"/>
    <mergeCell ref="N20:N21"/>
    <mergeCell ref="M18:M19"/>
    <mergeCell ref="A22:A23"/>
    <mergeCell ref="C22:C23"/>
    <mergeCell ref="L22:L23"/>
    <mergeCell ref="M22:M23"/>
    <mergeCell ref="N22:N23"/>
    <mergeCell ref="A16:A17"/>
    <mergeCell ref="C16:C17"/>
    <mergeCell ref="A18:A19"/>
    <mergeCell ref="C18:C19"/>
    <mergeCell ref="L18:L19"/>
    <mergeCell ref="F13:I14"/>
    <mergeCell ref="J13:K14"/>
    <mergeCell ref="L13:N13"/>
    <mergeCell ref="L14:L15"/>
    <mergeCell ref="M14:M15"/>
    <mergeCell ref="N14:N15"/>
    <mergeCell ref="A13:A15"/>
    <mergeCell ref="B13:B15"/>
    <mergeCell ref="C13:C15"/>
    <mergeCell ref="D13:D15"/>
    <mergeCell ref="E13:E15"/>
    <mergeCell ref="A5:N5"/>
    <mergeCell ref="B6:N6"/>
    <mergeCell ref="B7:F7"/>
    <mergeCell ref="G7:I12"/>
    <mergeCell ref="J7:N7"/>
    <mergeCell ref="B8:F8"/>
    <mergeCell ref="K8:M8"/>
    <mergeCell ref="B9:F9"/>
    <mergeCell ref="K9:M9"/>
    <mergeCell ref="B10:F10"/>
    <mergeCell ref="K10:M10"/>
    <mergeCell ref="B11:F11"/>
    <mergeCell ref="K11:M11"/>
    <mergeCell ref="A12:F12"/>
    <mergeCell ref="K12:M12"/>
    <mergeCell ref="A1:A4"/>
    <mergeCell ref="B1:H2"/>
    <mergeCell ref="I1:L1"/>
    <mergeCell ref="M1:N4"/>
    <mergeCell ref="I2:L2"/>
    <mergeCell ref="B3:H4"/>
    <mergeCell ref="I3:L3"/>
    <mergeCell ref="I4:L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K59"/>
  <sheetViews>
    <sheetView topLeftCell="A23" zoomScale="73" zoomScaleNormal="73" workbookViewId="0">
      <selection activeCell="E40" sqref="B17:E40"/>
    </sheetView>
  </sheetViews>
  <sheetFormatPr baseColWidth="10" defaultColWidth="12" defaultRowHeight="18"/>
  <cols>
    <col min="1" max="1" width="6.7109375" style="92" customWidth="1"/>
    <col min="2" max="2" width="73.42578125" style="92" customWidth="1"/>
    <col min="3" max="3" width="9.7109375" style="92" customWidth="1"/>
    <col min="4" max="4" width="16.28515625" style="92" customWidth="1"/>
    <col min="5" max="5" width="14.85546875" style="92" customWidth="1"/>
    <col min="6" max="6" width="14.85546875" style="315" customWidth="1"/>
    <col min="7" max="7" width="21.42578125" style="92" customWidth="1"/>
    <col min="8" max="8" width="14.140625" style="92" customWidth="1"/>
    <col min="9" max="9" width="13.5703125" style="316" customWidth="1"/>
    <col min="10" max="10" width="13" style="92" customWidth="1"/>
    <col min="11" max="11" width="14.5703125" style="92" customWidth="1"/>
    <col min="12" max="12" width="16.7109375" style="226" customWidth="1"/>
    <col min="13" max="13" width="19.7109375" style="226" customWidth="1"/>
    <col min="14" max="14" width="14.28515625" style="92" customWidth="1"/>
    <col min="15" max="15" width="15.42578125" style="92" customWidth="1"/>
    <col min="16" max="16" width="26.85546875" style="92" customWidth="1"/>
    <col min="17" max="17" width="12" style="92"/>
    <col min="18" max="18" width="13.42578125" style="92" bestFit="1" customWidth="1"/>
    <col min="19" max="256" width="12" style="92"/>
    <col min="257" max="257" width="6.7109375" style="92" customWidth="1"/>
    <col min="258" max="258" width="73.42578125" style="92" customWidth="1"/>
    <col min="259" max="259" width="9.7109375" style="92" customWidth="1"/>
    <col min="260" max="260" width="16.28515625" style="92" customWidth="1"/>
    <col min="261" max="262" width="14.85546875" style="92" customWidth="1"/>
    <col min="263" max="263" width="21.42578125" style="92" customWidth="1"/>
    <col min="264" max="264" width="14.140625" style="92" customWidth="1"/>
    <col min="265" max="265" width="13.5703125" style="92" customWidth="1"/>
    <col min="266" max="266" width="13" style="92" customWidth="1"/>
    <col min="267" max="267" width="14.5703125" style="92" customWidth="1"/>
    <col min="268" max="268" width="16.7109375" style="92" customWidth="1"/>
    <col min="269" max="269" width="19.7109375" style="92" customWidth="1"/>
    <col min="270" max="270" width="14.28515625" style="92" customWidth="1"/>
    <col min="271" max="271" width="15.42578125" style="92" customWidth="1"/>
    <col min="272" max="272" width="26.85546875" style="92" customWidth="1"/>
    <col min="273" max="273" width="12" style="92"/>
    <col min="274" max="274" width="13.42578125" style="92" bestFit="1" customWidth="1"/>
    <col min="275" max="512" width="12" style="92"/>
    <col min="513" max="513" width="6.7109375" style="92" customWidth="1"/>
    <col min="514" max="514" width="73.42578125" style="92" customWidth="1"/>
    <col min="515" max="515" width="9.7109375" style="92" customWidth="1"/>
    <col min="516" max="516" width="16.28515625" style="92" customWidth="1"/>
    <col min="517" max="518" width="14.85546875" style="92" customWidth="1"/>
    <col min="519" max="519" width="21.42578125" style="92" customWidth="1"/>
    <col min="520" max="520" width="14.140625" style="92" customWidth="1"/>
    <col min="521" max="521" width="13.5703125" style="92" customWidth="1"/>
    <col min="522" max="522" width="13" style="92" customWidth="1"/>
    <col min="523" max="523" width="14.5703125" style="92" customWidth="1"/>
    <col min="524" max="524" width="16.7109375" style="92" customWidth="1"/>
    <col min="525" max="525" width="19.7109375" style="92" customWidth="1"/>
    <col min="526" max="526" width="14.28515625" style="92" customWidth="1"/>
    <col min="527" max="527" width="15.42578125" style="92" customWidth="1"/>
    <col min="528" max="528" width="26.85546875" style="92" customWidth="1"/>
    <col min="529" max="529" width="12" style="92"/>
    <col min="530" max="530" width="13.42578125" style="92" bestFit="1" customWidth="1"/>
    <col min="531" max="768" width="12" style="92"/>
    <col min="769" max="769" width="6.7109375" style="92" customWidth="1"/>
    <col min="770" max="770" width="73.42578125" style="92" customWidth="1"/>
    <col min="771" max="771" width="9.7109375" style="92" customWidth="1"/>
    <col min="772" max="772" width="16.28515625" style="92" customWidth="1"/>
    <col min="773" max="774" width="14.85546875" style="92" customWidth="1"/>
    <col min="775" max="775" width="21.42578125" style="92" customWidth="1"/>
    <col min="776" max="776" width="14.140625" style="92" customWidth="1"/>
    <col min="777" max="777" width="13.5703125" style="92" customWidth="1"/>
    <col min="778" max="778" width="13" style="92" customWidth="1"/>
    <col min="779" max="779" width="14.5703125" style="92" customWidth="1"/>
    <col min="780" max="780" width="16.7109375" style="92" customWidth="1"/>
    <col min="781" max="781" width="19.7109375" style="92" customWidth="1"/>
    <col min="782" max="782" width="14.28515625" style="92" customWidth="1"/>
    <col min="783" max="783" width="15.42578125" style="92" customWidth="1"/>
    <col min="784" max="784" width="26.85546875" style="92" customWidth="1"/>
    <col min="785" max="785" width="12" style="92"/>
    <col min="786" max="786" width="13.42578125" style="92" bestFit="1" customWidth="1"/>
    <col min="787" max="1024" width="12" style="92"/>
    <col min="1025" max="1025" width="6.7109375" style="92" customWidth="1"/>
    <col min="1026" max="1026" width="73.42578125" style="92" customWidth="1"/>
    <col min="1027" max="1027" width="9.7109375" style="92" customWidth="1"/>
    <col min="1028" max="1028" width="16.28515625" style="92" customWidth="1"/>
    <col min="1029" max="1030" width="14.85546875" style="92" customWidth="1"/>
    <col min="1031" max="1031" width="21.42578125" style="92" customWidth="1"/>
    <col min="1032" max="1032" width="14.140625" style="92" customWidth="1"/>
    <col min="1033" max="1033" width="13.5703125" style="92" customWidth="1"/>
    <col min="1034" max="1034" width="13" style="92" customWidth="1"/>
    <col min="1035" max="1035" width="14.5703125" style="92" customWidth="1"/>
    <col min="1036" max="1036" width="16.7109375" style="92" customWidth="1"/>
    <col min="1037" max="1037" width="19.7109375" style="92" customWidth="1"/>
    <col min="1038" max="1038" width="14.28515625" style="92" customWidth="1"/>
    <col min="1039" max="1039" width="15.42578125" style="92" customWidth="1"/>
    <col min="1040" max="1040" width="26.85546875" style="92" customWidth="1"/>
    <col min="1041" max="1041" width="12" style="92"/>
    <col min="1042" max="1042" width="13.42578125" style="92" bestFit="1" customWidth="1"/>
    <col min="1043" max="1280" width="12" style="92"/>
    <col min="1281" max="1281" width="6.7109375" style="92" customWidth="1"/>
    <col min="1282" max="1282" width="73.42578125" style="92" customWidth="1"/>
    <col min="1283" max="1283" width="9.7109375" style="92" customWidth="1"/>
    <col min="1284" max="1284" width="16.28515625" style="92" customWidth="1"/>
    <col min="1285" max="1286" width="14.85546875" style="92" customWidth="1"/>
    <col min="1287" max="1287" width="21.42578125" style="92" customWidth="1"/>
    <col min="1288" max="1288" width="14.140625" style="92" customWidth="1"/>
    <col min="1289" max="1289" width="13.5703125" style="92" customWidth="1"/>
    <col min="1290" max="1290" width="13" style="92" customWidth="1"/>
    <col min="1291" max="1291" width="14.5703125" style="92" customWidth="1"/>
    <col min="1292" max="1292" width="16.7109375" style="92" customWidth="1"/>
    <col min="1293" max="1293" width="19.7109375" style="92" customWidth="1"/>
    <col min="1294" max="1294" width="14.28515625" style="92" customWidth="1"/>
    <col min="1295" max="1295" width="15.42578125" style="92" customWidth="1"/>
    <col min="1296" max="1296" width="26.85546875" style="92" customWidth="1"/>
    <col min="1297" max="1297" width="12" style="92"/>
    <col min="1298" max="1298" width="13.42578125" style="92" bestFit="1" customWidth="1"/>
    <col min="1299" max="1536" width="12" style="92"/>
    <col min="1537" max="1537" width="6.7109375" style="92" customWidth="1"/>
    <col min="1538" max="1538" width="73.42578125" style="92" customWidth="1"/>
    <col min="1539" max="1539" width="9.7109375" style="92" customWidth="1"/>
    <col min="1540" max="1540" width="16.28515625" style="92" customWidth="1"/>
    <col min="1541" max="1542" width="14.85546875" style="92" customWidth="1"/>
    <col min="1543" max="1543" width="21.42578125" style="92" customWidth="1"/>
    <col min="1544" max="1544" width="14.140625" style="92" customWidth="1"/>
    <col min="1545" max="1545" width="13.5703125" style="92" customWidth="1"/>
    <col min="1546" max="1546" width="13" style="92" customWidth="1"/>
    <col min="1547" max="1547" width="14.5703125" style="92" customWidth="1"/>
    <col min="1548" max="1548" width="16.7109375" style="92" customWidth="1"/>
    <col min="1549" max="1549" width="19.7109375" style="92" customWidth="1"/>
    <col min="1550" max="1550" width="14.28515625" style="92" customWidth="1"/>
    <col min="1551" max="1551" width="15.42578125" style="92" customWidth="1"/>
    <col min="1552" max="1552" width="26.85546875" style="92" customWidth="1"/>
    <col min="1553" max="1553" width="12" style="92"/>
    <col min="1554" max="1554" width="13.42578125" style="92" bestFit="1" customWidth="1"/>
    <col min="1555" max="1792" width="12" style="92"/>
    <col min="1793" max="1793" width="6.7109375" style="92" customWidth="1"/>
    <col min="1794" max="1794" width="73.42578125" style="92" customWidth="1"/>
    <col min="1795" max="1795" width="9.7109375" style="92" customWidth="1"/>
    <col min="1796" max="1796" width="16.28515625" style="92" customWidth="1"/>
    <col min="1797" max="1798" width="14.85546875" style="92" customWidth="1"/>
    <col min="1799" max="1799" width="21.42578125" style="92" customWidth="1"/>
    <col min="1800" max="1800" width="14.140625" style="92" customWidth="1"/>
    <col min="1801" max="1801" width="13.5703125" style="92" customWidth="1"/>
    <col min="1802" max="1802" width="13" style="92" customWidth="1"/>
    <col min="1803" max="1803" width="14.5703125" style="92" customWidth="1"/>
    <col min="1804" max="1804" width="16.7109375" style="92" customWidth="1"/>
    <col min="1805" max="1805" width="19.7109375" style="92" customWidth="1"/>
    <col min="1806" max="1806" width="14.28515625" style="92" customWidth="1"/>
    <col min="1807" max="1807" width="15.42578125" style="92" customWidth="1"/>
    <col min="1808" max="1808" width="26.85546875" style="92" customWidth="1"/>
    <col min="1809" max="1809" width="12" style="92"/>
    <col min="1810" max="1810" width="13.42578125" style="92" bestFit="1" customWidth="1"/>
    <col min="1811" max="2048" width="12" style="92"/>
    <col min="2049" max="2049" width="6.7109375" style="92" customWidth="1"/>
    <col min="2050" max="2050" width="73.42578125" style="92" customWidth="1"/>
    <col min="2051" max="2051" width="9.7109375" style="92" customWidth="1"/>
    <col min="2052" max="2052" width="16.28515625" style="92" customWidth="1"/>
    <col min="2053" max="2054" width="14.85546875" style="92" customWidth="1"/>
    <col min="2055" max="2055" width="21.42578125" style="92" customWidth="1"/>
    <col min="2056" max="2056" width="14.140625" style="92" customWidth="1"/>
    <col min="2057" max="2057" width="13.5703125" style="92" customWidth="1"/>
    <col min="2058" max="2058" width="13" style="92" customWidth="1"/>
    <col min="2059" max="2059" width="14.5703125" style="92" customWidth="1"/>
    <col min="2060" max="2060" width="16.7109375" style="92" customWidth="1"/>
    <col min="2061" max="2061" width="19.7109375" style="92" customWidth="1"/>
    <col min="2062" max="2062" width="14.28515625" style="92" customWidth="1"/>
    <col min="2063" max="2063" width="15.42578125" style="92" customWidth="1"/>
    <col min="2064" max="2064" width="26.85546875" style="92" customWidth="1"/>
    <col min="2065" max="2065" width="12" style="92"/>
    <col min="2066" max="2066" width="13.42578125" style="92" bestFit="1" customWidth="1"/>
    <col min="2067" max="2304" width="12" style="92"/>
    <col min="2305" max="2305" width="6.7109375" style="92" customWidth="1"/>
    <col min="2306" max="2306" width="73.42578125" style="92" customWidth="1"/>
    <col min="2307" max="2307" width="9.7109375" style="92" customWidth="1"/>
    <col min="2308" max="2308" width="16.28515625" style="92" customWidth="1"/>
    <col min="2309" max="2310" width="14.85546875" style="92" customWidth="1"/>
    <col min="2311" max="2311" width="21.42578125" style="92" customWidth="1"/>
    <col min="2312" max="2312" width="14.140625" style="92" customWidth="1"/>
    <col min="2313" max="2313" width="13.5703125" style="92" customWidth="1"/>
    <col min="2314" max="2314" width="13" style="92" customWidth="1"/>
    <col min="2315" max="2315" width="14.5703125" style="92" customWidth="1"/>
    <col min="2316" max="2316" width="16.7109375" style="92" customWidth="1"/>
    <col min="2317" max="2317" width="19.7109375" style="92" customWidth="1"/>
    <col min="2318" max="2318" width="14.28515625" style="92" customWidth="1"/>
    <col min="2319" max="2319" width="15.42578125" style="92" customWidth="1"/>
    <col min="2320" max="2320" width="26.85546875" style="92" customWidth="1"/>
    <col min="2321" max="2321" width="12" style="92"/>
    <col min="2322" max="2322" width="13.42578125" style="92" bestFit="1" customWidth="1"/>
    <col min="2323" max="2560" width="12" style="92"/>
    <col min="2561" max="2561" width="6.7109375" style="92" customWidth="1"/>
    <col min="2562" max="2562" width="73.42578125" style="92" customWidth="1"/>
    <col min="2563" max="2563" width="9.7109375" style="92" customWidth="1"/>
    <col min="2564" max="2564" width="16.28515625" style="92" customWidth="1"/>
    <col min="2565" max="2566" width="14.85546875" style="92" customWidth="1"/>
    <col min="2567" max="2567" width="21.42578125" style="92" customWidth="1"/>
    <col min="2568" max="2568" width="14.140625" style="92" customWidth="1"/>
    <col min="2569" max="2569" width="13.5703125" style="92" customWidth="1"/>
    <col min="2570" max="2570" width="13" style="92" customWidth="1"/>
    <col min="2571" max="2571" width="14.5703125" style="92" customWidth="1"/>
    <col min="2572" max="2572" width="16.7109375" style="92" customWidth="1"/>
    <col min="2573" max="2573" width="19.7109375" style="92" customWidth="1"/>
    <col min="2574" max="2574" width="14.28515625" style="92" customWidth="1"/>
    <col min="2575" max="2575" width="15.42578125" style="92" customWidth="1"/>
    <col min="2576" max="2576" width="26.85546875" style="92" customWidth="1"/>
    <col min="2577" max="2577" width="12" style="92"/>
    <col min="2578" max="2578" width="13.42578125" style="92" bestFit="1" customWidth="1"/>
    <col min="2579" max="2816" width="12" style="92"/>
    <col min="2817" max="2817" width="6.7109375" style="92" customWidth="1"/>
    <col min="2818" max="2818" width="73.42578125" style="92" customWidth="1"/>
    <col min="2819" max="2819" width="9.7109375" style="92" customWidth="1"/>
    <col min="2820" max="2820" width="16.28515625" style="92" customWidth="1"/>
    <col min="2821" max="2822" width="14.85546875" style="92" customWidth="1"/>
    <col min="2823" max="2823" width="21.42578125" style="92" customWidth="1"/>
    <col min="2824" max="2824" width="14.140625" style="92" customWidth="1"/>
    <col min="2825" max="2825" width="13.5703125" style="92" customWidth="1"/>
    <col min="2826" max="2826" width="13" style="92" customWidth="1"/>
    <col min="2827" max="2827" width="14.5703125" style="92" customWidth="1"/>
    <col min="2828" max="2828" width="16.7109375" style="92" customWidth="1"/>
    <col min="2829" max="2829" width="19.7109375" style="92" customWidth="1"/>
    <col min="2830" max="2830" width="14.28515625" style="92" customWidth="1"/>
    <col min="2831" max="2831" width="15.42578125" style="92" customWidth="1"/>
    <col min="2832" max="2832" width="26.85546875" style="92" customWidth="1"/>
    <col min="2833" max="2833" width="12" style="92"/>
    <col min="2834" max="2834" width="13.42578125" style="92" bestFit="1" customWidth="1"/>
    <col min="2835" max="3072" width="12" style="92"/>
    <col min="3073" max="3073" width="6.7109375" style="92" customWidth="1"/>
    <col min="3074" max="3074" width="73.42578125" style="92" customWidth="1"/>
    <col min="3075" max="3075" width="9.7109375" style="92" customWidth="1"/>
    <col min="3076" max="3076" width="16.28515625" style="92" customWidth="1"/>
    <col min="3077" max="3078" width="14.85546875" style="92" customWidth="1"/>
    <col min="3079" max="3079" width="21.42578125" style="92" customWidth="1"/>
    <col min="3080" max="3080" width="14.140625" style="92" customWidth="1"/>
    <col min="3081" max="3081" width="13.5703125" style="92" customWidth="1"/>
    <col min="3082" max="3082" width="13" style="92" customWidth="1"/>
    <col min="3083" max="3083" width="14.5703125" style="92" customWidth="1"/>
    <col min="3084" max="3084" width="16.7109375" style="92" customWidth="1"/>
    <col min="3085" max="3085" width="19.7109375" style="92" customWidth="1"/>
    <col min="3086" max="3086" width="14.28515625" style="92" customWidth="1"/>
    <col min="3087" max="3087" width="15.42578125" style="92" customWidth="1"/>
    <col min="3088" max="3088" width="26.85546875" style="92" customWidth="1"/>
    <col min="3089" max="3089" width="12" style="92"/>
    <col min="3090" max="3090" width="13.42578125" style="92" bestFit="1" customWidth="1"/>
    <col min="3091" max="3328" width="12" style="92"/>
    <col min="3329" max="3329" width="6.7109375" style="92" customWidth="1"/>
    <col min="3330" max="3330" width="73.42578125" style="92" customWidth="1"/>
    <col min="3331" max="3331" width="9.7109375" style="92" customWidth="1"/>
    <col min="3332" max="3332" width="16.28515625" style="92" customWidth="1"/>
    <col min="3333" max="3334" width="14.85546875" style="92" customWidth="1"/>
    <col min="3335" max="3335" width="21.42578125" style="92" customWidth="1"/>
    <col min="3336" max="3336" width="14.140625" style="92" customWidth="1"/>
    <col min="3337" max="3337" width="13.5703125" style="92" customWidth="1"/>
    <col min="3338" max="3338" width="13" style="92" customWidth="1"/>
    <col min="3339" max="3339" width="14.5703125" style="92" customWidth="1"/>
    <col min="3340" max="3340" width="16.7109375" style="92" customWidth="1"/>
    <col min="3341" max="3341" width="19.7109375" style="92" customWidth="1"/>
    <col min="3342" max="3342" width="14.28515625" style="92" customWidth="1"/>
    <col min="3343" max="3343" width="15.42578125" style="92" customWidth="1"/>
    <col min="3344" max="3344" width="26.85546875" style="92" customWidth="1"/>
    <col min="3345" max="3345" width="12" style="92"/>
    <col min="3346" max="3346" width="13.42578125" style="92" bestFit="1" customWidth="1"/>
    <col min="3347" max="3584" width="12" style="92"/>
    <col min="3585" max="3585" width="6.7109375" style="92" customWidth="1"/>
    <col min="3586" max="3586" width="73.42578125" style="92" customWidth="1"/>
    <col min="3587" max="3587" width="9.7109375" style="92" customWidth="1"/>
    <col min="3588" max="3588" width="16.28515625" style="92" customWidth="1"/>
    <col min="3589" max="3590" width="14.85546875" style="92" customWidth="1"/>
    <col min="3591" max="3591" width="21.42578125" style="92" customWidth="1"/>
    <col min="3592" max="3592" width="14.140625" style="92" customWidth="1"/>
    <col min="3593" max="3593" width="13.5703125" style="92" customWidth="1"/>
    <col min="3594" max="3594" width="13" style="92" customWidth="1"/>
    <col min="3595" max="3595" width="14.5703125" style="92" customWidth="1"/>
    <col min="3596" max="3596" width="16.7109375" style="92" customWidth="1"/>
    <col min="3597" max="3597" width="19.7109375" style="92" customWidth="1"/>
    <col min="3598" max="3598" width="14.28515625" style="92" customWidth="1"/>
    <col min="3599" max="3599" width="15.42578125" style="92" customWidth="1"/>
    <col min="3600" max="3600" width="26.85546875" style="92" customWidth="1"/>
    <col min="3601" max="3601" width="12" style="92"/>
    <col min="3602" max="3602" width="13.42578125" style="92" bestFit="1" customWidth="1"/>
    <col min="3603" max="3840" width="12" style="92"/>
    <col min="3841" max="3841" width="6.7109375" style="92" customWidth="1"/>
    <col min="3842" max="3842" width="73.42578125" style="92" customWidth="1"/>
    <col min="3843" max="3843" width="9.7109375" style="92" customWidth="1"/>
    <col min="3844" max="3844" width="16.28515625" style="92" customWidth="1"/>
    <col min="3845" max="3846" width="14.85546875" style="92" customWidth="1"/>
    <col min="3847" max="3847" width="21.42578125" style="92" customWidth="1"/>
    <col min="3848" max="3848" width="14.140625" style="92" customWidth="1"/>
    <col min="3849" max="3849" width="13.5703125" style="92" customWidth="1"/>
    <col min="3850" max="3850" width="13" style="92" customWidth="1"/>
    <col min="3851" max="3851" width="14.5703125" style="92" customWidth="1"/>
    <col min="3852" max="3852" width="16.7109375" style="92" customWidth="1"/>
    <col min="3853" max="3853" width="19.7109375" style="92" customWidth="1"/>
    <col min="3854" max="3854" width="14.28515625" style="92" customWidth="1"/>
    <col min="3855" max="3855" width="15.42578125" style="92" customWidth="1"/>
    <col min="3856" max="3856" width="26.85546875" style="92" customWidth="1"/>
    <col min="3857" max="3857" width="12" style="92"/>
    <col min="3858" max="3858" width="13.42578125" style="92" bestFit="1" customWidth="1"/>
    <col min="3859" max="4096" width="12" style="92"/>
    <col min="4097" max="4097" width="6.7109375" style="92" customWidth="1"/>
    <col min="4098" max="4098" width="73.42578125" style="92" customWidth="1"/>
    <col min="4099" max="4099" width="9.7109375" style="92" customWidth="1"/>
    <col min="4100" max="4100" width="16.28515625" style="92" customWidth="1"/>
    <col min="4101" max="4102" width="14.85546875" style="92" customWidth="1"/>
    <col min="4103" max="4103" width="21.42578125" style="92" customWidth="1"/>
    <col min="4104" max="4104" width="14.140625" style="92" customWidth="1"/>
    <col min="4105" max="4105" width="13.5703125" style="92" customWidth="1"/>
    <col min="4106" max="4106" width="13" style="92" customWidth="1"/>
    <col min="4107" max="4107" width="14.5703125" style="92" customWidth="1"/>
    <col min="4108" max="4108" width="16.7109375" style="92" customWidth="1"/>
    <col min="4109" max="4109" width="19.7109375" style="92" customWidth="1"/>
    <col min="4110" max="4110" width="14.28515625" style="92" customWidth="1"/>
    <col min="4111" max="4111" width="15.42578125" style="92" customWidth="1"/>
    <col min="4112" max="4112" width="26.85546875" style="92" customWidth="1"/>
    <col min="4113" max="4113" width="12" style="92"/>
    <col min="4114" max="4114" width="13.42578125" style="92" bestFit="1" customWidth="1"/>
    <col min="4115" max="4352" width="12" style="92"/>
    <col min="4353" max="4353" width="6.7109375" style="92" customWidth="1"/>
    <col min="4354" max="4354" width="73.42578125" style="92" customWidth="1"/>
    <col min="4355" max="4355" width="9.7109375" style="92" customWidth="1"/>
    <col min="4356" max="4356" width="16.28515625" style="92" customWidth="1"/>
    <col min="4357" max="4358" width="14.85546875" style="92" customWidth="1"/>
    <col min="4359" max="4359" width="21.42578125" style="92" customWidth="1"/>
    <col min="4360" max="4360" width="14.140625" style="92" customWidth="1"/>
    <col min="4361" max="4361" width="13.5703125" style="92" customWidth="1"/>
    <col min="4362" max="4362" width="13" style="92" customWidth="1"/>
    <col min="4363" max="4363" width="14.5703125" style="92" customWidth="1"/>
    <col min="4364" max="4364" width="16.7109375" style="92" customWidth="1"/>
    <col min="4365" max="4365" width="19.7109375" style="92" customWidth="1"/>
    <col min="4366" max="4366" width="14.28515625" style="92" customWidth="1"/>
    <col min="4367" max="4367" width="15.42578125" style="92" customWidth="1"/>
    <col min="4368" max="4368" width="26.85546875" style="92" customWidth="1"/>
    <col min="4369" max="4369" width="12" style="92"/>
    <col min="4370" max="4370" width="13.42578125" style="92" bestFit="1" customWidth="1"/>
    <col min="4371" max="4608" width="12" style="92"/>
    <col min="4609" max="4609" width="6.7109375" style="92" customWidth="1"/>
    <col min="4610" max="4610" width="73.42578125" style="92" customWidth="1"/>
    <col min="4611" max="4611" width="9.7109375" style="92" customWidth="1"/>
    <col min="4612" max="4612" width="16.28515625" style="92" customWidth="1"/>
    <col min="4613" max="4614" width="14.85546875" style="92" customWidth="1"/>
    <col min="4615" max="4615" width="21.42578125" style="92" customWidth="1"/>
    <col min="4616" max="4616" width="14.140625" style="92" customWidth="1"/>
    <col min="4617" max="4617" width="13.5703125" style="92" customWidth="1"/>
    <col min="4618" max="4618" width="13" style="92" customWidth="1"/>
    <col min="4619" max="4619" width="14.5703125" style="92" customWidth="1"/>
    <col min="4620" max="4620" width="16.7109375" style="92" customWidth="1"/>
    <col min="4621" max="4621" width="19.7109375" style="92" customWidth="1"/>
    <col min="4622" max="4622" width="14.28515625" style="92" customWidth="1"/>
    <col min="4623" max="4623" width="15.42578125" style="92" customWidth="1"/>
    <col min="4624" max="4624" width="26.85546875" style="92" customWidth="1"/>
    <col min="4625" max="4625" width="12" style="92"/>
    <col min="4626" max="4626" width="13.42578125" style="92" bestFit="1" customWidth="1"/>
    <col min="4627" max="4864" width="12" style="92"/>
    <col min="4865" max="4865" width="6.7109375" style="92" customWidth="1"/>
    <col min="4866" max="4866" width="73.42578125" style="92" customWidth="1"/>
    <col min="4867" max="4867" width="9.7109375" style="92" customWidth="1"/>
    <col min="4868" max="4868" width="16.28515625" style="92" customWidth="1"/>
    <col min="4869" max="4870" width="14.85546875" style="92" customWidth="1"/>
    <col min="4871" max="4871" width="21.42578125" style="92" customWidth="1"/>
    <col min="4872" max="4872" width="14.140625" style="92" customWidth="1"/>
    <col min="4873" max="4873" width="13.5703125" style="92" customWidth="1"/>
    <col min="4874" max="4874" width="13" style="92" customWidth="1"/>
    <col min="4875" max="4875" width="14.5703125" style="92" customWidth="1"/>
    <col min="4876" max="4876" width="16.7109375" style="92" customWidth="1"/>
    <col min="4877" max="4877" width="19.7109375" style="92" customWidth="1"/>
    <col min="4878" max="4878" width="14.28515625" style="92" customWidth="1"/>
    <col min="4879" max="4879" width="15.42578125" style="92" customWidth="1"/>
    <col min="4880" max="4880" width="26.85546875" style="92" customWidth="1"/>
    <col min="4881" max="4881" width="12" style="92"/>
    <col min="4882" max="4882" width="13.42578125" style="92" bestFit="1" customWidth="1"/>
    <col min="4883" max="5120" width="12" style="92"/>
    <col min="5121" max="5121" width="6.7109375" style="92" customWidth="1"/>
    <col min="5122" max="5122" width="73.42578125" style="92" customWidth="1"/>
    <col min="5123" max="5123" width="9.7109375" style="92" customWidth="1"/>
    <col min="5124" max="5124" width="16.28515625" style="92" customWidth="1"/>
    <col min="5125" max="5126" width="14.85546875" style="92" customWidth="1"/>
    <col min="5127" max="5127" width="21.42578125" style="92" customWidth="1"/>
    <col min="5128" max="5128" width="14.140625" style="92" customWidth="1"/>
    <col min="5129" max="5129" width="13.5703125" style="92" customWidth="1"/>
    <col min="5130" max="5130" width="13" style="92" customWidth="1"/>
    <col min="5131" max="5131" width="14.5703125" style="92" customWidth="1"/>
    <col min="5132" max="5132" width="16.7109375" style="92" customWidth="1"/>
    <col min="5133" max="5133" width="19.7109375" style="92" customWidth="1"/>
    <col min="5134" max="5134" width="14.28515625" style="92" customWidth="1"/>
    <col min="5135" max="5135" width="15.42578125" style="92" customWidth="1"/>
    <col min="5136" max="5136" width="26.85546875" style="92" customWidth="1"/>
    <col min="5137" max="5137" width="12" style="92"/>
    <col min="5138" max="5138" width="13.42578125" style="92" bestFit="1" customWidth="1"/>
    <col min="5139" max="5376" width="12" style="92"/>
    <col min="5377" max="5377" width="6.7109375" style="92" customWidth="1"/>
    <col min="5378" max="5378" width="73.42578125" style="92" customWidth="1"/>
    <col min="5379" max="5379" width="9.7109375" style="92" customWidth="1"/>
    <col min="5380" max="5380" width="16.28515625" style="92" customWidth="1"/>
    <col min="5381" max="5382" width="14.85546875" style="92" customWidth="1"/>
    <col min="5383" max="5383" width="21.42578125" style="92" customWidth="1"/>
    <col min="5384" max="5384" width="14.140625" style="92" customWidth="1"/>
    <col min="5385" max="5385" width="13.5703125" style="92" customWidth="1"/>
    <col min="5386" max="5386" width="13" style="92" customWidth="1"/>
    <col min="5387" max="5387" width="14.5703125" style="92" customWidth="1"/>
    <col min="5388" max="5388" width="16.7109375" style="92" customWidth="1"/>
    <col min="5389" max="5389" width="19.7109375" style="92" customWidth="1"/>
    <col min="5390" max="5390" width="14.28515625" style="92" customWidth="1"/>
    <col min="5391" max="5391" width="15.42578125" style="92" customWidth="1"/>
    <col min="5392" max="5392" width="26.85546875" style="92" customWidth="1"/>
    <col min="5393" max="5393" width="12" style="92"/>
    <col min="5394" max="5394" width="13.42578125" style="92" bestFit="1" customWidth="1"/>
    <col min="5395" max="5632" width="12" style="92"/>
    <col min="5633" max="5633" width="6.7109375" style="92" customWidth="1"/>
    <col min="5634" max="5634" width="73.42578125" style="92" customWidth="1"/>
    <col min="5635" max="5635" width="9.7109375" style="92" customWidth="1"/>
    <col min="5636" max="5636" width="16.28515625" style="92" customWidth="1"/>
    <col min="5637" max="5638" width="14.85546875" style="92" customWidth="1"/>
    <col min="5639" max="5639" width="21.42578125" style="92" customWidth="1"/>
    <col min="5640" max="5640" width="14.140625" style="92" customWidth="1"/>
    <col min="5641" max="5641" width="13.5703125" style="92" customWidth="1"/>
    <col min="5642" max="5642" width="13" style="92" customWidth="1"/>
    <col min="5643" max="5643" width="14.5703125" style="92" customWidth="1"/>
    <col min="5644" max="5644" width="16.7109375" style="92" customWidth="1"/>
    <col min="5645" max="5645" width="19.7109375" style="92" customWidth="1"/>
    <col min="5646" max="5646" width="14.28515625" style="92" customWidth="1"/>
    <col min="5647" max="5647" width="15.42578125" style="92" customWidth="1"/>
    <col min="5648" max="5648" width="26.85546875" style="92" customWidth="1"/>
    <col min="5649" max="5649" width="12" style="92"/>
    <col min="5650" max="5650" width="13.42578125" style="92" bestFit="1" customWidth="1"/>
    <col min="5651" max="5888" width="12" style="92"/>
    <col min="5889" max="5889" width="6.7109375" style="92" customWidth="1"/>
    <col min="5890" max="5890" width="73.42578125" style="92" customWidth="1"/>
    <col min="5891" max="5891" width="9.7109375" style="92" customWidth="1"/>
    <col min="5892" max="5892" width="16.28515625" style="92" customWidth="1"/>
    <col min="5893" max="5894" width="14.85546875" style="92" customWidth="1"/>
    <col min="5895" max="5895" width="21.42578125" style="92" customWidth="1"/>
    <col min="5896" max="5896" width="14.140625" style="92" customWidth="1"/>
    <col min="5897" max="5897" width="13.5703125" style="92" customWidth="1"/>
    <col min="5898" max="5898" width="13" style="92" customWidth="1"/>
    <col min="5899" max="5899" width="14.5703125" style="92" customWidth="1"/>
    <col min="5900" max="5900" width="16.7109375" style="92" customWidth="1"/>
    <col min="5901" max="5901" width="19.7109375" style="92" customWidth="1"/>
    <col min="5902" max="5902" width="14.28515625" style="92" customWidth="1"/>
    <col min="5903" max="5903" width="15.42578125" style="92" customWidth="1"/>
    <col min="5904" max="5904" width="26.85546875" style="92" customWidth="1"/>
    <col min="5905" max="5905" width="12" style="92"/>
    <col min="5906" max="5906" width="13.42578125" style="92" bestFit="1" customWidth="1"/>
    <col min="5907" max="6144" width="12" style="92"/>
    <col min="6145" max="6145" width="6.7109375" style="92" customWidth="1"/>
    <col min="6146" max="6146" width="73.42578125" style="92" customWidth="1"/>
    <col min="6147" max="6147" width="9.7109375" style="92" customWidth="1"/>
    <col min="6148" max="6148" width="16.28515625" style="92" customWidth="1"/>
    <col min="6149" max="6150" width="14.85546875" style="92" customWidth="1"/>
    <col min="6151" max="6151" width="21.42578125" style="92" customWidth="1"/>
    <col min="6152" max="6152" width="14.140625" style="92" customWidth="1"/>
    <col min="6153" max="6153" width="13.5703125" style="92" customWidth="1"/>
    <col min="6154" max="6154" width="13" style="92" customWidth="1"/>
    <col min="6155" max="6155" width="14.5703125" style="92" customWidth="1"/>
    <col min="6156" max="6156" width="16.7109375" style="92" customWidth="1"/>
    <col min="6157" max="6157" width="19.7109375" style="92" customWidth="1"/>
    <col min="6158" max="6158" width="14.28515625" style="92" customWidth="1"/>
    <col min="6159" max="6159" width="15.42578125" style="92" customWidth="1"/>
    <col min="6160" max="6160" width="26.85546875" style="92" customWidth="1"/>
    <col min="6161" max="6161" width="12" style="92"/>
    <col min="6162" max="6162" width="13.42578125" style="92" bestFit="1" customWidth="1"/>
    <col min="6163" max="6400" width="12" style="92"/>
    <col min="6401" max="6401" width="6.7109375" style="92" customWidth="1"/>
    <col min="6402" max="6402" width="73.42578125" style="92" customWidth="1"/>
    <col min="6403" max="6403" width="9.7109375" style="92" customWidth="1"/>
    <col min="6404" max="6404" width="16.28515625" style="92" customWidth="1"/>
    <col min="6405" max="6406" width="14.85546875" style="92" customWidth="1"/>
    <col min="6407" max="6407" width="21.42578125" style="92" customWidth="1"/>
    <col min="6408" max="6408" width="14.140625" style="92" customWidth="1"/>
    <col min="6409" max="6409" width="13.5703125" style="92" customWidth="1"/>
    <col min="6410" max="6410" width="13" style="92" customWidth="1"/>
    <col min="6411" max="6411" width="14.5703125" style="92" customWidth="1"/>
    <col min="6412" max="6412" width="16.7109375" style="92" customWidth="1"/>
    <col min="6413" max="6413" width="19.7109375" style="92" customWidth="1"/>
    <col min="6414" max="6414" width="14.28515625" style="92" customWidth="1"/>
    <col min="6415" max="6415" width="15.42578125" style="92" customWidth="1"/>
    <col min="6416" max="6416" width="26.85546875" style="92" customWidth="1"/>
    <col min="6417" max="6417" width="12" style="92"/>
    <col min="6418" max="6418" width="13.42578125" style="92" bestFit="1" customWidth="1"/>
    <col min="6419" max="6656" width="12" style="92"/>
    <col min="6657" max="6657" width="6.7109375" style="92" customWidth="1"/>
    <col min="6658" max="6658" width="73.42578125" style="92" customWidth="1"/>
    <col min="6659" max="6659" width="9.7109375" style="92" customWidth="1"/>
    <col min="6660" max="6660" width="16.28515625" style="92" customWidth="1"/>
    <col min="6661" max="6662" width="14.85546875" style="92" customWidth="1"/>
    <col min="6663" max="6663" width="21.42578125" style="92" customWidth="1"/>
    <col min="6664" max="6664" width="14.140625" style="92" customWidth="1"/>
    <col min="6665" max="6665" width="13.5703125" style="92" customWidth="1"/>
    <col min="6666" max="6666" width="13" style="92" customWidth="1"/>
    <col min="6667" max="6667" width="14.5703125" style="92" customWidth="1"/>
    <col min="6668" max="6668" width="16.7109375" style="92" customWidth="1"/>
    <col min="6669" max="6669" width="19.7109375" style="92" customWidth="1"/>
    <col min="6670" max="6670" width="14.28515625" style="92" customWidth="1"/>
    <col min="6671" max="6671" width="15.42578125" style="92" customWidth="1"/>
    <col min="6672" max="6672" width="26.85546875" style="92" customWidth="1"/>
    <col min="6673" max="6673" width="12" style="92"/>
    <col min="6674" max="6674" width="13.42578125" style="92" bestFit="1" customWidth="1"/>
    <col min="6675" max="6912" width="12" style="92"/>
    <col min="6913" max="6913" width="6.7109375" style="92" customWidth="1"/>
    <col min="6914" max="6914" width="73.42578125" style="92" customWidth="1"/>
    <col min="6915" max="6915" width="9.7109375" style="92" customWidth="1"/>
    <col min="6916" max="6916" width="16.28515625" style="92" customWidth="1"/>
    <col min="6917" max="6918" width="14.85546875" style="92" customWidth="1"/>
    <col min="6919" max="6919" width="21.42578125" style="92" customWidth="1"/>
    <col min="6920" max="6920" width="14.140625" style="92" customWidth="1"/>
    <col min="6921" max="6921" width="13.5703125" style="92" customWidth="1"/>
    <col min="6922" max="6922" width="13" style="92" customWidth="1"/>
    <col min="6923" max="6923" width="14.5703125" style="92" customWidth="1"/>
    <col min="6924" max="6924" width="16.7109375" style="92" customWidth="1"/>
    <col min="6925" max="6925" width="19.7109375" style="92" customWidth="1"/>
    <col min="6926" max="6926" width="14.28515625" style="92" customWidth="1"/>
    <col min="6927" max="6927" width="15.42578125" style="92" customWidth="1"/>
    <col min="6928" max="6928" width="26.85546875" style="92" customWidth="1"/>
    <col min="6929" max="6929" width="12" style="92"/>
    <col min="6930" max="6930" width="13.42578125" style="92" bestFit="1" customWidth="1"/>
    <col min="6931" max="7168" width="12" style="92"/>
    <col min="7169" max="7169" width="6.7109375" style="92" customWidth="1"/>
    <col min="7170" max="7170" width="73.42578125" style="92" customWidth="1"/>
    <col min="7171" max="7171" width="9.7109375" style="92" customWidth="1"/>
    <col min="7172" max="7172" width="16.28515625" style="92" customWidth="1"/>
    <col min="7173" max="7174" width="14.85546875" style="92" customWidth="1"/>
    <col min="7175" max="7175" width="21.42578125" style="92" customWidth="1"/>
    <col min="7176" max="7176" width="14.140625" style="92" customWidth="1"/>
    <col min="7177" max="7177" width="13.5703125" style="92" customWidth="1"/>
    <col min="7178" max="7178" width="13" style="92" customWidth="1"/>
    <col min="7179" max="7179" width="14.5703125" style="92" customWidth="1"/>
    <col min="7180" max="7180" width="16.7109375" style="92" customWidth="1"/>
    <col min="7181" max="7181" width="19.7109375" style="92" customWidth="1"/>
    <col min="7182" max="7182" width="14.28515625" style="92" customWidth="1"/>
    <col min="7183" max="7183" width="15.42578125" style="92" customWidth="1"/>
    <col min="7184" max="7184" width="26.85546875" style="92" customWidth="1"/>
    <col min="7185" max="7185" width="12" style="92"/>
    <col min="7186" max="7186" width="13.42578125" style="92" bestFit="1" customWidth="1"/>
    <col min="7187" max="7424" width="12" style="92"/>
    <col min="7425" max="7425" width="6.7109375" style="92" customWidth="1"/>
    <col min="7426" max="7426" width="73.42578125" style="92" customWidth="1"/>
    <col min="7427" max="7427" width="9.7109375" style="92" customWidth="1"/>
    <col min="7428" max="7428" width="16.28515625" style="92" customWidth="1"/>
    <col min="7429" max="7430" width="14.85546875" style="92" customWidth="1"/>
    <col min="7431" max="7431" width="21.42578125" style="92" customWidth="1"/>
    <col min="7432" max="7432" width="14.140625" style="92" customWidth="1"/>
    <col min="7433" max="7433" width="13.5703125" style="92" customWidth="1"/>
    <col min="7434" max="7434" width="13" style="92" customWidth="1"/>
    <col min="7435" max="7435" width="14.5703125" style="92" customWidth="1"/>
    <col min="7436" max="7436" width="16.7109375" style="92" customWidth="1"/>
    <col min="7437" max="7437" width="19.7109375" style="92" customWidth="1"/>
    <col min="7438" max="7438" width="14.28515625" style="92" customWidth="1"/>
    <col min="7439" max="7439" width="15.42578125" style="92" customWidth="1"/>
    <col min="7440" max="7440" width="26.85546875" style="92" customWidth="1"/>
    <col min="7441" max="7441" width="12" style="92"/>
    <col min="7442" max="7442" width="13.42578125" style="92" bestFit="1" customWidth="1"/>
    <col min="7443" max="7680" width="12" style="92"/>
    <col min="7681" max="7681" width="6.7109375" style="92" customWidth="1"/>
    <col min="7682" max="7682" width="73.42578125" style="92" customWidth="1"/>
    <col min="7683" max="7683" width="9.7109375" style="92" customWidth="1"/>
    <col min="7684" max="7684" width="16.28515625" style="92" customWidth="1"/>
    <col min="7685" max="7686" width="14.85546875" style="92" customWidth="1"/>
    <col min="7687" max="7687" width="21.42578125" style="92" customWidth="1"/>
    <col min="7688" max="7688" width="14.140625" style="92" customWidth="1"/>
    <col min="7689" max="7689" width="13.5703125" style="92" customWidth="1"/>
    <col min="7690" max="7690" width="13" style="92" customWidth="1"/>
    <col min="7691" max="7691" width="14.5703125" style="92" customWidth="1"/>
    <col min="7692" max="7692" width="16.7109375" style="92" customWidth="1"/>
    <col min="7693" max="7693" width="19.7109375" style="92" customWidth="1"/>
    <col min="7694" max="7694" width="14.28515625" style="92" customWidth="1"/>
    <col min="7695" max="7695" width="15.42578125" style="92" customWidth="1"/>
    <col min="7696" max="7696" width="26.85546875" style="92" customWidth="1"/>
    <col min="7697" max="7697" width="12" style="92"/>
    <col min="7698" max="7698" width="13.42578125" style="92" bestFit="1" customWidth="1"/>
    <col min="7699" max="7936" width="12" style="92"/>
    <col min="7937" max="7937" width="6.7109375" style="92" customWidth="1"/>
    <col min="7938" max="7938" width="73.42578125" style="92" customWidth="1"/>
    <col min="7939" max="7939" width="9.7109375" style="92" customWidth="1"/>
    <col min="7940" max="7940" width="16.28515625" style="92" customWidth="1"/>
    <col min="7941" max="7942" width="14.85546875" style="92" customWidth="1"/>
    <col min="7943" max="7943" width="21.42578125" style="92" customWidth="1"/>
    <col min="7944" max="7944" width="14.140625" style="92" customWidth="1"/>
    <col min="7945" max="7945" width="13.5703125" style="92" customWidth="1"/>
    <col min="7946" max="7946" width="13" style="92" customWidth="1"/>
    <col min="7947" max="7947" width="14.5703125" style="92" customWidth="1"/>
    <col min="7948" max="7948" width="16.7109375" style="92" customWidth="1"/>
    <col min="7949" max="7949" width="19.7109375" style="92" customWidth="1"/>
    <col min="7950" max="7950" width="14.28515625" style="92" customWidth="1"/>
    <col min="7951" max="7951" width="15.42578125" style="92" customWidth="1"/>
    <col min="7952" max="7952" width="26.85546875" style="92" customWidth="1"/>
    <col min="7953" max="7953" width="12" style="92"/>
    <col min="7954" max="7954" width="13.42578125" style="92" bestFit="1" customWidth="1"/>
    <col min="7955" max="8192" width="12" style="92"/>
    <col min="8193" max="8193" width="6.7109375" style="92" customWidth="1"/>
    <col min="8194" max="8194" width="73.42578125" style="92" customWidth="1"/>
    <col min="8195" max="8195" width="9.7109375" style="92" customWidth="1"/>
    <col min="8196" max="8196" width="16.28515625" style="92" customWidth="1"/>
    <col min="8197" max="8198" width="14.85546875" style="92" customWidth="1"/>
    <col min="8199" max="8199" width="21.42578125" style="92" customWidth="1"/>
    <col min="8200" max="8200" width="14.140625" style="92" customWidth="1"/>
    <col min="8201" max="8201" width="13.5703125" style="92" customWidth="1"/>
    <col min="8202" max="8202" width="13" style="92" customWidth="1"/>
    <col min="8203" max="8203" width="14.5703125" style="92" customWidth="1"/>
    <col min="8204" max="8204" width="16.7109375" style="92" customWidth="1"/>
    <col min="8205" max="8205" width="19.7109375" style="92" customWidth="1"/>
    <col min="8206" max="8206" width="14.28515625" style="92" customWidth="1"/>
    <col min="8207" max="8207" width="15.42578125" style="92" customWidth="1"/>
    <col min="8208" max="8208" width="26.85546875" style="92" customWidth="1"/>
    <col min="8209" max="8209" width="12" style="92"/>
    <col min="8210" max="8210" width="13.42578125" style="92" bestFit="1" customWidth="1"/>
    <col min="8211" max="8448" width="12" style="92"/>
    <col min="8449" max="8449" width="6.7109375" style="92" customWidth="1"/>
    <col min="8450" max="8450" width="73.42578125" style="92" customWidth="1"/>
    <col min="8451" max="8451" width="9.7109375" style="92" customWidth="1"/>
    <col min="8452" max="8452" width="16.28515625" style="92" customWidth="1"/>
    <col min="8453" max="8454" width="14.85546875" style="92" customWidth="1"/>
    <col min="8455" max="8455" width="21.42578125" style="92" customWidth="1"/>
    <col min="8456" max="8456" width="14.140625" style="92" customWidth="1"/>
    <col min="8457" max="8457" width="13.5703125" style="92" customWidth="1"/>
    <col min="8458" max="8458" width="13" style="92" customWidth="1"/>
    <col min="8459" max="8459" width="14.5703125" style="92" customWidth="1"/>
    <col min="8460" max="8460" width="16.7109375" style="92" customWidth="1"/>
    <col min="8461" max="8461" width="19.7109375" style="92" customWidth="1"/>
    <col min="8462" max="8462" width="14.28515625" style="92" customWidth="1"/>
    <col min="8463" max="8463" width="15.42578125" style="92" customWidth="1"/>
    <col min="8464" max="8464" width="26.85546875" style="92" customWidth="1"/>
    <col min="8465" max="8465" width="12" style="92"/>
    <col min="8466" max="8466" width="13.42578125" style="92" bestFit="1" customWidth="1"/>
    <col min="8467" max="8704" width="12" style="92"/>
    <col min="8705" max="8705" width="6.7109375" style="92" customWidth="1"/>
    <col min="8706" max="8706" width="73.42578125" style="92" customWidth="1"/>
    <col min="8707" max="8707" width="9.7109375" style="92" customWidth="1"/>
    <col min="8708" max="8708" width="16.28515625" style="92" customWidth="1"/>
    <col min="8709" max="8710" width="14.85546875" style="92" customWidth="1"/>
    <col min="8711" max="8711" width="21.42578125" style="92" customWidth="1"/>
    <col min="8712" max="8712" width="14.140625" style="92" customWidth="1"/>
    <col min="8713" max="8713" width="13.5703125" style="92" customWidth="1"/>
    <col min="8714" max="8714" width="13" style="92" customWidth="1"/>
    <col min="8715" max="8715" width="14.5703125" style="92" customWidth="1"/>
    <col min="8716" max="8716" width="16.7109375" style="92" customWidth="1"/>
    <col min="8717" max="8717" width="19.7109375" style="92" customWidth="1"/>
    <col min="8718" max="8718" width="14.28515625" style="92" customWidth="1"/>
    <col min="8719" max="8719" width="15.42578125" style="92" customWidth="1"/>
    <col min="8720" max="8720" width="26.85546875" style="92" customWidth="1"/>
    <col min="8721" max="8721" width="12" style="92"/>
    <col min="8722" max="8722" width="13.42578125" style="92" bestFit="1" customWidth="1"/>
    <col min="8723" max="8960" width="12" style="92"/>
    <col min="8961" max="8961" width="6.7109375" style="92" customWidth="1"/>
    <col min="8962" max="8962" width="73.42578125" style="92" customWidth="1"/>
    <col min="8963" max="8963" width="9.7109375" style="92" customWidth="1"/>
    <col min="8964" max="8964" width="16.28515625" style="92" customWidth="1"/>
    <col min="8965" max="8966" width="14.85546875" style="92" customWidth="1"/>
    <col min="8967" max="8967" width="21.42578125" style="92" customWidth="1"/>
    <col min="8968" max="8968" width="14.140625" style="92" customWidth="1"/>
    <col min="8969" max="8969" width="13.5703125" style="92" customWidth="1"/>
    <col min="8970" max="8970" width="13" style="92" customWidth="1"/>
    <col min="8971" max="8971" width="14.5703125" style="92" customWidth="1"/>
    <col min="8972" max="8972" width="16.7109375" style="92" customWidth="1"/>
    <col min="8973" max="8973" width="19.7109375" style="92" customWidth="1"/>
    <col min="8974" max="8974" width="14.28515625" style="92" customWidth="1"/>
    <col min="8975" max="8975" width="15.42578125" style="92" customWidth="1"/>
    <col min="8976" max="8976" width="26.85546875" style="92" customWidth="1"/>
    <col min="8977" max="8977" width="12" style="92"/>
    <col min="8978" max="8978" width="13.42578125" style="92" bestFit="1" customWidth="1"/>
    <col min="8979" max="9216" width="12" style="92"/>
    <col min="9217" max="9217" width="6.7109375" style="92" customWidth="1"/>
    <col min="9218" max="9218" width="73.42578125" style="92" customWidth="1"/>
    <col min="9219" max="9219" width="9.7109375" style="92" customWidth="1"/>
    <col min="9220" max="9220" width="16.28515625" style="92" customWidth="1"/>
    <col min="9221" max="9222" width="14.85546875" style="92" customWidth="1"/>
    <col min="9223" max="9223" width="21.42578125" style="92" customWidth="1"/>
    <col min="9224" max="9224" width="14.140625" style="92" customWidth="1"/>
    <col min="9225" max="9225" width="13.5703125" style="92" customWidth="1"/>
    <col min="9226" max="9226" width="13" style="92" customWidth="1"/>
    <col min="9227" max="9227" width="14.5703125" style="92" customWidth="1"/>
    <col min="9228" max="9228" width="16.7109375" style="92" customWidth="1"/>
    <col min="9229" max="9229" width="19.7109375" style="92" customWidth="1"/>
    <col min="9230" max="9230" width="14.28515625" style="92" customWidth="1"/>
    <col min="9231" max="9231" width="15.42578125" style="92" customWidth="1"/>
    <col min="9232" max="9232" width="26.85546875" style="92" customWidth="1"/>
    <col min="9233" max="9233" width="12" style="92"/>
    <col min="9234" max="9234" width="13.42578125" style="92" bestFit="1" customWidth="1"/>
    <col min="9235" max="9472" width="12" style="92"/>
    <col min="9473" max="9473" width="6.7109375" style="92" customWidth="1"/>
    <col min="9474" max="9474" width="73.42578125" style="92" customWidth="1"/>
    <col min="9475" max="9475" width="9.7109375" style="92" customWidth="1"/>
    <col min="9476" max="9476" width="16.28515625" style="92" customWidth="1"/>
    <col min="9477" max="9478" width="14.85546875" style="92" customWidth="1"/>
    <col min="9479" max="9479" width="21.42578125" style="92" customWidth="1"/>
    <col min="9480" max="9480" width="14.140625" style="92" customWidth="1"/>
    <col min="9481" max="9481" width="13.5703125" style="92" customWidth="1"/>
    <col min="9482" max="9482" width="13" style="92" customWidth="1"/>
    <col min="9483" max="9483" width="14.5703125" style="92" customWidth="1"/>
    <col min="9484" max="9484" width="16.7109375" style="92" customWidth="1"/>
    <col min="9485" max="9485" width="19.7109375" style="92" customWidth="1"/>
    <col min="9486" max="9486" width="14.28515625" style="92" customWidth="1"/>
    <col min="9487" max="9487" width="15.42578125" style="92" customWidth="1"/>
    <col min="9488" max="9488" width="26.85546875" style="92" customWidth="1"/>
    <col min="9489" max="9489" width="12" style="92"/>
    <col min="9490" max="9490" width="13.42578125" style="92" bestFit="1" customWidth="1"/>
    <col min="9491" max="9728" width="12" style="92"/>
    <col min="9729" max="9729" width="6.7109375" style="92" customWidth="1"/>
    <col min="9730" max="9730" width="73.42578125" style="92" customWidth="1"/>
    <col min="9731" max="9731" width="9.7109375" style="92" customWidth="1"/>
    <col min="9732" max="9732" width="16.28515625" style="92" customWidth="1"/>
    <col min="9733" max="9734" width="14.85546875" style="92" customWidth="1"/>
    <col min="9735" max="9735" width="21.42578125" style="92" customWidth="1"/>
    <col min="9736" max="9736" width="14.140625" style="92" customWidth="1"/>
    <col min="9737" max="9737" width="13.5703125" style="92" customWidth="1"/>
    <col min="9738" max="9738" width="13" style="92" customWidth="1"/>
    <col min="9739" max="9739" width="14.5703125" style="92" customWidth="1"/>
    <col min="9740" max="9740" width="16.7109375" style="92" customWidth="1"/>
    <col min="9741" max="9741" width="19.7109375" style="92" customWidth="1"/>
    <col min="9742" max="9742" width="14.28515625" style="92" customWidth="1"/>
    <col min="9743" max="9743" width="15.42578125" style="92" customWidth="1"/>
    <col min="9744" max="9744" width="26.85546875" style="92" customWidth="1"/>
    <col min="9745" max="9745" width="12" style="92"/>
    <col min="9746" max="9746" width="13.42578125" style="92" bestFit="1" customWidth="1"/>
    <col min="9747" max="9984" width="12" style="92"/>
    <col min="9985" max="9985" width="6.7109375" style="92" customWidth="1"/>
    <col min="9986" max="9986" width="73.42578125" style="92" customWidth="1"/>
    <col min="9987" max="9987" width="9.7109375" style="92" customWidth="1"/>
    <col min="9988" max="9988" width="16.28515625" style="92" customWidth="1"/>
    <col min="9989" max="9990" width="14.85546875" style="92" customWidth="1"/>
    <col min="9991" max="9991" width="21.42578125" style="92" customWidth="1"/>
    <col min="9992" max="9992" width="14.140625" style="92" customWidth="1"/>
    <col min="9993" max="9993" width="13.5703125" style="92" customWidth="1"/>
    <col min="9994" max="9994" width="13" style="92" customWidth="1"/>
    <col min="9995" max="9995" width="14.5703125" style="92" customWidth="1"/>
    <col min="9996" max="9996" width="16.7109375" style="92" customWidth="1"/>
    <col min="9997" max="9997" width="19.7109375" style="92" customWidth="1"/>
    <col min="9998" max="9998" width="14.28515625" style="92" customWidth="1"/>
    <col min="9999" max="9999" width="15.42578125" style="92" customWidth="1"/>
    <col min="10000" max="10000" width="26.85546875" style="92" customWidth="1"/>
    <col min="10001" max="10001" width="12" style="92"/>
    <col min="10002" max="10002" width="13.42578125" style="92" bestFit="1" customWidth="1"/>
    <col min="10003" max="10240" width="12" style="92"/>
    <col min="10241" max="10241" width="6.7109375" style="92" customWidth="1"/>
    <col min="10242" max="10242" width="73.42578125" style="92" customWidth="1"/>
    <col min="10243" max="10243" width="9.7109375" style="92" customWidth="1"/>
    <col min="10244" max="10244" width="16.28515625" style="92" customWidth="1"/>
    <col min="10245" max="10246" width="14.85546875" style="92" customWidth="1"/>
    <col min="10247" max="10247" width="21.42578125" style="92" customWidth="1"/>
    <col min="10248" max="10248" width="14.140625" style="92" customWidth="1"/>
    <col min="10249" max="10249" width="13.5703125" style="92" customWidth="1"/>
    <col min="10250" max="10250" width="13" style="92" customWidth="1"/>
    <col min="10251" max="10251" width="14.5703125" style="92" customWidth="1"/>
    <col min="10252" max="10252" width="16.7109375" style="92" customWidth="1"/>
    <col min="10253" max="10253" width="19.7109375" style="92" customWidth="1"/>
    <col min="10254" max="10254" width="14.28515625" style="92" customWidth="1"/>
    <col min="10255" max="10255" width="15.42578125" style="92" customWidth="1"/>
    <col min="10256" max="10256" width="26.85546875" style="92" customWidth="1"/>
    <col min="10257" max="10257" width="12" style="92"/>
    <col min="10258" max="10258" width="13.42578125" style="92" bestFit="1" customWidth="1"/>
    <col min="10259" max="10496" width="12" style="92"/>
    <col min="10497" max="10497" width="6.7109375" style="92" customWidth="1"/>
    <col min="10498" max="10498" width="73.42578125" style="92" customWidth="1"/>
    <col min="10499" max="10499" width="9.7109375" style="92" customWidth="1"/>
    <col min="10500" max="10500" width="16.28515625" style="92" customWidth="1"/>
    <col min="10501" max="10502" width="14.85546875" style="92" customWidth="1"/>
    <col min="10503" max="10503" width="21.42578125" style="92" customWidth="1"/>
    <col min="10504" max="10504" width="14.140625" style="92" customWidth="1"/>
    <col min="10505" max="10505" width="13.5703125" style="92" customWidth="1"/>
    <col min="10506" max="10506" width="13" style="92" customWidth="1"/>
    <col min="10507" max="10507" width="14.5703125" style="92" customWidth="1"/>
    <col min="10508" max="10508" width="16.7109375" style="92" customWidth="1"/>
    <col min="10509" max="10509" width="19.7109375" style="92" customWidth="1"/>
    <col min="10510" max="10510" width="14.28515625" style="92" customWidth="1"/>
    <col min="10511" max="10511" width="15.42578125" style="92" customWidth="1"/>
    <col min="10512" max="10512" width="26.85546875" style="92" customWidth="1"/>
    <col min="10513" max="10513" width="12" style="92"/>
    <col min="10514" max="10514" width="13.42578125" style="92" bestFit="1" customWidth="1"/>
    <col min="10515" max="10752" width="12" style="92"/>
    <col min="10753" max="10753" width="6.7109375" style="92" customWidth="1"/>
    <col min="10754" max="10754" width="73.42578125" style="92" customWidth="1"/>
    <col min="10755" max="10755" width="9.7109375" style="92" customWidth="1"/>
    <col min="10756" max="10756" width="16.28515625" style="92" customWidth="1"/>
    <col min="10757" max="10758" width="14.85546875" style="92" customWidth="1"/>
    <col min="10759" max="10759" width="21.42578125" style="92" customWidth="1"/>
    <col min="10760" max="10760" width="14.140625" style="92" customWidth="1"/>
    <col min="10761" max="10761" width="13.5703125" style="92" customWidth="1"/>
    <col min="10762" max="10762" width="13" style="92" customWidth="1"/>
    <col min="10763" max="10763" width="14.5703125" style="92" customWidth="1"/>
    <col min="10764" max="10764" width="16.7109375" style="92" customWidth="1"/>
    <col min="10765" max="10765" width="19.7109375" style="92" customWidth="1"/>
    <col min="10766" max="10766" width="14.28515625" style="92" customWidth="1"/>
    <col min="10767" max="10767" width="15.42578125" style="92" customWidth="1"/>
    <col min="10768" max="10768" width="26.85546875" style="92" customWidth="1"/>
    <col min="10769" max="10769" width="12" style="92"/>
    <col min="10770" max="10770" width="13.42578125" style="92" bestFit="1" customWidth="1"/>
    <col min="10771" max="11008" width="12" style="92"/>
    <col min="11009" max="11009" width="6.7109375" style="92" customWidth="1"/>
    <col min="11010" max="11010" width="73.42578125" style="92" customWidth="1"/>
    <col min="11011" max="11011" width="9.7109375" style="92" customWidth="1"/>
    <col min="11012" max="11012" width="16.28515625" style="92" customWidth="1"/>
    <col min="11013" max="11014" width="14.85546875" style="92" customWidth="1"/>
    <col min="11015" max="11015" width="21.42578125" style="92" customWidth="1"/>
    <col min="11016" max="11016" width="14.140625" style="92" customWidth="1"/>
    <col min="11017" max="11017" width="13.5703125" style="92" customWidth="1"/>
    <col min="11018" max="11018" width="13" style="92" customWidth="1"/>
    <col min="11019" max="11019" width="14.5703125" style="92" customWidth="1"/>
    <col min="11020" max="11020" width="16.7109375" style="92" customWidth="1"/>
    <col min="11021" max="11021" width="19.7109375" style="92" customWidth="1"/>
    <col min="11022" max="11022" width="14.28515625" style="92" customWidth="1"/>
    <col min="11023" max="11023" width="15.42578125" style="92" customWidth="1"/>
    <col min="11024" max="11024" width="26.85546875" style="92" customWidth="1"/>
    <col min="11025" max="11025" width="12" style="92"/>
    <col min="11026" max="11026" width="13.42578125" style="92" bestFit="1" customWidth="1"/>
    <col min="11027" max="11264" width="12" style="92"/>
    <col min="11265" max="11265" width="6.7109375" style="92" customWidth="1"/>
    <col min="11266" max="11266" width="73.42578125" style="92" customWidth="1"/>
    <col min="11267" max="11267" width="9.7109375" style="92" customWidth="1"/>
    <col min="11268" max="11268" width="16.28515625" style="92" customWidth="1"/>
    <col min="11269" max="11270" width="14.85546875" style="92" customWidth="1"/>
    <col min="11271" max="11271" width="21.42578125" style="92" customWidth="1"/>
    <col min="11272" max="11272" width="14.140625" style="92" customWidth="1"/>
    <col min="11273" max="11273" width="13.5703125" style="92" customWidth="1"/>
    <col min="11274" max="11274" width="13" style="92" customWidth="1"/>
    <col min="11275" max="11275" width="14.5703125" style="92" customWidth="1"/>
    <col min="11276" max="11276" width="16.7109375" style="92" customWidth="1"/>
    <col min="11277" max="11277" width="19.7109375" style="92" customWidth="1"/>
    <col min="11278" max="11278" width="14.28515625" style="92" customWidth="1"/>
    <col min="11279" max="11279" width="15.42578125" style="92" customWidth="1"/>
    <col min="11280" max="11280" width="26.85546875" style="92" customWidth="1"/>
    <col min="11281" max="11281" width="12" style="92"/>
    <col min="11282" max="11282" width="13.42578125" style="92" bestFit="1" customWidth="1"/>
    <col min="11283" max="11520" width="12" style="92"/>
    <col min="11521" max="11521" width="6.7109375" style="92" customWidth="1"/>
    <col min="11522" max="11522" width="73.42578125" style="92" customWidth="1"/>
    <col min="11523" max="11523" width="9.7109375" style="92" customWidth="1"/>
    <col min="11524" max="11524" width="16.28515625" style="92" customWidth="1"/>
    <col min="11525" max="11526" width="14.85546875" style="92" customWidth="1"/>
    <col min="11527" max="11527" width="21.42578125" style="92" customWidth="1"/>
    <col min="11528" max="11528" width="14.140625" style="92" customWidth="1"/>
    <col min="11529" max="11529" width="13.5703125" style="92" customWidth="1"/>
    <col min="11530" max="11530" width="13" style="92" customWidth="1"/>
    <col min="11531" max="11531" width="14.5703125" style="92" customWidth="1"/>
    <col min="11532" max="11532" width="16.7109375" style="92" customWidth="1"/>
    <col min="11533" max="11533" width="19.7109375" style="92" customWidth="1"/>
    <col min="11534" max="11534" width="14.28515625" style="92" customWidth="1"/>
    <col min="11535" max="11535" width="15.42578125" style="92" customWidth="1"/>
    <col min="11536" max="11536" width="26.85546875" style="92" customWidth="1"/>
    <col min="11537" max="11537" width="12" style="92"/>
    <col min="11538" max="11538" width="13.42578125" style="92" bestFit="1" customWidth="1"/>
    <col min="11539" max="11776" width="12" style="92"/>
    <col min="11777" max="11777" width="6.7109375" style="92" customWidth="1"/>
    <col min="11778" max="11778" width="73.42578125" style="92" customWidth="1"/>
    <col min="11779" max="11779" width="9.7109375" style="92" customWidth="1"/>
    <col min="11780" max="11780" width="16.28515625" style="92" customWidth="1"/>
    <col min="11781" max="11782" width="14.85546875" style="92" customWidth="1"/>
    <col min="11783" max="11783" width="21.42578125" style="92" customWidth="1"/>
    <col min="11784" max="11784" width="14.140625" style="92" customWidth="1"/>
    <col min="11785" max="11785" width="13.5703125" style="92" customWidth="1"/>
    <col min="11786" max="11786" width="13" style="92" customWidth="1"/>
    <col min="11787" max="11787" width="14.5703125" style="92" customWidth="1"/>
    <col min="11788" max="11788" width="16.7109375" style="92" customWidth="1"/>
    <col min="11789" max="11789" width="19.7109375" style="92" customWidth="1"/>
    <col min="11790" max="11790" width="14.28515625" style="92" customWidth="1"/>
    <col min="11791" max="11791" width="15.42578125" style="92" customWidth="1"/>
    <col min="11792" max="11792" width="26.85546875" style="92" customWidth="1"/>
    <col min="11793" max="11793" width="12" style="92"/>
    <col min="11794" max="11794" width="13.42578125" style="92" bestFit="1" customWidth="1"/>
    <col min="11795" max="12032" width="12" style="92"/>
    <col min="12033" max="12033" width="6.7109375" style="92" customWidth="1"/>
    <col min="12034" max="12034" width="73.42578125" style="92" customWidth="1"/>
    <col min="12035" max="12035" width="9.7109375" style="92" customWidth="1"/>
    <col min="12036" max="12036" width="16.28515625" style="92" customWidth="1"/>
    <col min="12037" max="12038" width="14.85546875" style="92" customWidth="1"/>
    <col min="12039" max="12039" width="21.42578125" style="92" customWidth="1"/>
    <col min="12040" max="12040" width="14.140625" style="92" customWidth="1"/>
    <col min="12041" max="12041" width="13.5703125" style="92" customWidth="1"/>
    <col min="12042" max="12042" width="13" style="92" customWidth="1"/>
    <col min="12043" max="12043" width="14.5703125" style="92" customWidth="1"/>
    <col min="12044" max="12044" width="16.7109375" style="92" customWidth="1"/>
    <col min="12045" max="12045" width="19.7109375" style="92" customWidth="1"/>
    <col min="12046" max="12046" width="14.28515625" style="92" customWidth="1"/>
    <col min="12047" max="12047" width="15.42578125" style="92" customWidth="1"/>
    <col min="12048" max="12048" width="26.85546875" style="92" customWidth="1"/>
    <col min="12049" max="12049" width="12" style="92"/>
    <col min="12050" max="12050" width="13.42578125" style="92" bestFit="1" customWidth="1"/>
    <col min="12051" max="12288" width="12" style="92"/>
    <col min="12289" max="12289" width="6.7109375" style="92" customWidth="1"/>
    <col min="12290" max="12290" width="73.42578125" style="92" customWidth="1"/>
    <col min="12291" max="12291" width="9.7109375" style="92" customWidth="1"/>
    <col min="12292" max="12292" width="16.28515625" style="92" customWidth="1"/>
    <col min="12293" max="12294" width="14.85546875" style="92" customWidth="1"/>
    <col min="12295" max="12295" width="21.42578125" style="92" customWidth="1"/>
    <col min="12296" max="12296" width="14.140625" style="92" customWidth="1"/>
    <col min="12297" max="12297" width="13.5703125" style="92" customWidth="1"/>
    <col min="12298" max="12298" width="13" style="92" customWidth="1"/>
    <col min="12299" max="12299" width="14.5703125" style="92" customWidth="1"/>
    <col min="12300" max="12300" width="16.7109375" style="92" customWidth="1"/>
    <col min="12301" max="12301" width="19.7109375" style="92" customWidth="1"/>
    <col min="12302" max="12302" width="14.28515625" style="92" customWidth="1"/>
    <col min="12303" max="12303" width="15.42578125" style="92" customWidth="1"/>
    <col min="12304" max="12304" width="26.85546875" style="92" customWidth="1"/>
    <col min="12305" max="12305" width="12" style="92"/>
    <col min="12306" max="12306" width="13.42578125" style="92" bestFit="1" customWidth="1"/>
    <col min="12307" max="12544" width="12" style="92"/>
    <col min="12545" max="12545" width="6.7109375" style="92" customWidth="1"/>
    <col min="12546" max="12546" width="73.42578125" style="92" customWidth="1"/>
    <col min="12547" max="12547" width="9.7109375" style="92" customWidth="1"/>
    <col min="12548" max="12548" width="16.28515625" style="92" customWidth="1"/>
    <col min="12549" max="12550" width="14.85546875" style="92" customWidth="1"/>
    <col min="12551" max="12551" width="21.42578125" style="92" customWidth="1"/>
    <col min="12552" max="12552" width="14.140625" style="92" customWidth="1"/>
    <col min="12553" max="12553" width="13.5703125" style="92" customWidth="1"/>
    <col min="12554" max="12554" width="13" style="92" customWidth="1"/>
    <col min="12555" max="12555" width="14.5703125" style="92" customWidth="1"/>
    <col min="12556" max="12556" width="16.7109375" style="92" customWidth="1"/>
    <col min="12557" max="12557" width="19.7109375" style="92" customWidth="1"/>
    <col min="12558" max="12558" width="14.28515625" style="92" customWidth="1"/>
    <col min="12559" max="12559" width="15.42578125" style="92" customWidth="1"/>
    <col min="12560" max="12560" width="26.85546875" style="92" customWidth="1"/>
    <col min="12561" max="12561" width="12" style="92"/>
    <col min="12562" max="12562" width="13.42578125" style="92" bestFit="1" customWidth="1"/>
    <col min="12563" max="12800" width="12" style="92"/>
    <col min="12801" max="12801" width="6.7109375" style="92" customWidth="1"/>
    <col min="12802" max="12802" width="73.42578125" style="92" customWidth="1"/>
    <col min="12803" max="12803" width="9.7109375" style="92" customWidth="1"/>
    <col min="12804" max="12804" width="16.28515625" style="92" customWidth="1"/>
    <col min="12805" max="12806" width="14.85546875" style="92" customWidth="1"/>
    <col min="12807" max="12807" width="21.42578125" style="92" customWidth="1"/>
    <col min="12808" max="12808" width="14.140625" style="92" customWidth="1"/>
    <col min="12809" max="12809" width="13.5703125" style="92" customWidth="1"/>
    <col min="12810" max="12810" width="13" style="92" customWidth="1"/>
    <col min="12811" max="12811" width="14.5703125" style="92" customWidth="1"/>
    <col min="12812" max="12812" width="16.7109375" style="92" customWidth="1"/>
    <col min="12813" max="12813" width="19.7109375" style="92" customWidth="1"/>
    <col min="12814" max="12814" width="14.28515625" style="92" customWidth="1"/>
    <col min="12815" max="12815" width="15.42578125" style="92" customWidth="1"/>
    <col min="12816" max="12816" width="26.85546875" style="92" customWidth="1"/>
    <col min="12817" max="12817" width="12" style="92"/>
    <col min="12818" max="12818" width="13.42578125" style="92" bestFit="1" customWidth="1"/>
    <col min="12819" max="13056" width="12" style="92"/>
    <col min="13057" max="13057" width="6.7109375" style="92" customWidth="1"/>
    <col min="13058" max="13058" width="73.42578125" style="92" customWidth="1"/>
    <col min="13059" max="13059" width="9.7109375" style="92" customWidth="1"/>
    <col min="13060" max="13060" width="16.28515625" style="92" customWidth="1"/>
    <col min="13061" max="13062" width="14.85546875" style="92" customWidth="1"/>
    <col min="13063" max="13063" width="21.42578125" style="92" customWidth="1"/>
    <col min="13064" max="13064" width="14.140625" style="92" customWidth="1"/>
    <col min="13065" max="13065" width="13.5703125" style="92" customWidth="1"/>
    <col min="13066" max="13066" width="13" style="92" customWidth="1"/>
    <col min="13067" max="13067" width="14.5703125" style="92" customWidth="1"/>
    <col min="13068" max="13068" width="16.7109375" style="92" customWidth="1"/>
    <col min="13069" max="13069" width="19.7109375" style="92" customWidth="1"/>
    <col min="13070" max="13070" width="14.28515625" style="92" customWidth="1"/>
    <col min="13071" max="13071" width="15.42578125" style="92" customWidth="1"/>
    <col min="13072" max="13072" width="26.85546875" style="92" customWidth="1"/>
    <col min="13073" max="13073" width="12" style="92"/>
    <col min="13074" max="13074" width="13.42578125" style="92" bestFit="1" customWidth="1"/>
    <col min="13075" max="13312" width="12" style="92"/>
    <col min="13313" max="13313" width="6.7109375" style="92" customWidth="1"/>
    <col min="13314" max="13314" width="73.42578125" style="92" customWidth="1"/>
    <col min="13315" max="13315" width="9.7109375" style="92" customWidth="1"/>
    <col min="13316" max="13316" width="16.28515625" style="92" customWidth="1"/>
    <col min="13317" max="13318" width="14.85546875" style="92" customWidth="1"/>
    <col min="13319" max="13319" width="21.42578125" style="92" customWidth="1"/>
    <col min="13320" max="13320" width="14.140625" style="92" customWidth="1"/>
    <col min="13321" max="13321" width="13.5703125" style="92" customWidth="1"/>
    <col min="13322" max="13322" width="13" style="92" customWidth="1"/>
    <col min="13323" max="13323" width="14.5703125" style="92" customWidth="1"/>
    <col min="13324" max="13324" width="16.7109375" style="92" customWidth="1"/>
    <col min="13325" max="13325" width="19.7109375" style="92" customWidth="1"/>
    <col min="13326" max="13326" width="14.28515625" style="92" customWidth="1"/>
    <col min="13327" max="13327" width="15.42578125" style="92" customWidth="1"/>
    <col min="13328" max="13328" width="26.85546875" style="92" customWidth="1"/>
    <col min="13329" max="13329" width="12" style="92"/>
    <col min="13330" max="13330" width="13.42578125" style="92" bestFit="1" customWidth="1"/>
    <col min="13331" max="13568" width="12" style="92"/>
    <col min="13569" max="13569" width="6.7109375" style="92" customWidth="1"/>
    <col min="13570" max="13570" width="73.42578125" style="92" customWidth="1"/>
    <col min="13571" max="13571" width="9.7109375" style="92" customWidth="1"/>
    <col min="13572" max="13572" width="16.28515625" style="92" customWidth="1"/>
    <col min="13573" max="13574" width="14.85546875" style="92" customWidth="1"/>
    <col min="13575" max="13575" width="21.42578125" style="92" customWidth="1"/>
    <col min="13576" max="13576" width="14.140625" style="92" customWidth="1"/>
    <col min="13577" max="13577" width="13.5703125" style="92" customWidth="1"/>
    <col min="13578" max="13578" width="13" style="92" customWidth="1"/>
    <col min="13579" max="13579" width="14.5703125" style="92" customWidth="1"/>
    <col min="13580" max="13580" width="16.7109375" style="92" customWidth="1"/>
    <col min="13581" max="13581" width="19.7109375" style="92" customWidth="1"/>
    <col min="13582" max="13582" width="14.28515625" style="92" customWidth="1"/>
    <col min="13583" max="13583" width="15.42578125" style="92" customWidth="1"/>
    <col min="13584" max="13584" width="26.85546875" style="92" customWidth="1"/>
    <col min="13585" max="13585" width="12" style="92"/>
    <col min="13586" max="13586" width="13.42578125" style="92" bestFit="1" customWidth="1"/>
    <col min="13587" max="13824" width="12" style="92"/>
    <col min="13825" max="13825" width="6.7109375" style="92" customWidth="1"/>
    <col min="13826" max="13826" width="73.42578125" style="92" customWidth="1"/>
    <col min="13827" max="13827" width="9.7109375" style="92" customWidth="1"/>
    <col min="13828" max="13828" width="16.28515625" style="92" customWidth="1"/>
    <col min="13829" max="13830" width="14.85546875" style="92" customWidth="1"/>
    <col min="13831" max="13831" width="21.42578125" style="92" customWidth="1"/>
    <col min="13832" max="13832" width="14.140625" style="92" customWidth="1"/>
    <col min="13833" max="13833" width="13.5703125" style="92" customWidth="1"/>
    <col min="13834" max="13834" width="13" style="92" customWidth="1"/>
    <col min="13835" max="13835" width="14.5703125" style="92" customWidth="1"/>
    <col min="13836" max="13836" width="16.7109375" style="92" customWidth="1"/>
    <col min="13837" max="13837" width="19.7109375" style="92" customWidth="1"/>
    <col min="13838" max="13838" width="14.28515625" style="92" customWidth="1"/>
    <col min="13839" max="13839" width="15.42578125" style="92" customWidth="1"/>
    <col min="13840" max="13840" width="26.85546875" style="92" customWidth="1"/>
    <col min="13841" max="13841" width="12" style="92"/>
    <col min="13842" max="13842" width="13.42578125" style="92" bestFit="1" customWidth="1"/>
    <col min="13843" max="14080" width="12" style="92"/>
    <col min="14081" max="14081" width="6.7109375" style="92" customWidth="1"/>
    <col min="14082" max="14082" width="73.42578125" style="92" customWidth="1"/>
    <col min="14083" max="14083" width="9.7109375" style="92" customWidth="1"/>
    <col min="14084" max="14084" width="16.28515625" style="92" customWidth="1"/>
    <col min="14085" max="14086" width="14.85546875" style="92" customWidth="1"/>
    <col min="14087" max="14087" width="21.42578125" style="92" customWidth="1"/>
    <col min="14088" max="14088" width="14.140625" style="92" customWidth="1"/>
    <col min="14089" max="14089" width="13.5703125" style="92" customWidth="1"/>
    <col min="14090" max="14090" width="13" style="92" customWidth="1"/>
    <col min="14091" max="14091" width="14.5703125" style="92" customWidth="1"/>
    <col min="14092" max="14092" width="16.7109375" style="92" customWidth="1"/>
    <col min="14093" max="14093" width="19.7109375" style="92" customWidth="1"/>
    <col min="14094" max="14094" width="14.28515625" style="92" customWidth="1"/>
    <col min="14095" max="14095" width="15.42578125" style="92" customWidth="1"/>
    <col min="14096" max="14096" width="26.85546875" style="92" customWidth="1"/>
    <col min="14097" max="14097" width="12" style="92"/>
    <col min="14098" max="14098" width="13.42578125" style="92" bestFit="1" customWidth="1"/>
    <col min="14099" max="14336" width="12" style="92"/>
    <col min="14337" max="14337" width="6.7109375" style="92" customWidth="1"/>
    <col min="14338" max="14338" width="73.42578125" style="92" customWidth="1"/>
    <col min="14339" max="14339" width="9.7109375" style="92" customWidth="1"/>
    <col min="14340" max="14340" width="16.28515625" style="92" customWidth="1"/>
    <col min="14341" max="14342" width="14.85546875" style="92" customWidth="1"/>
    <col min="14343" max="14343" width="21.42578125" style="92" customWidth="1"/>
    <col min="14344" max="14344" width="14.140625" style="92" customWidth="1"/>
    <col min="14345" max="14345" width="13.5703125" style="92" customWidth="1"/>
    <col min="14346" max="14346" width="13" style="92" customWidth="1"/>
    <col min="14347" max="14347" width="14.5703125" style="92" customWidth="1"/>
    <col min="14348" max="14348" width="16.7109375" style="92" customWidth="1"/>
    <col min="14349" max="14349" width="19.7109375" style="92" customWidth="1"/>
    <col min="14350" max="14350" width="14.28515625" style="92" customWidth="1"/>
    <col min="14351" max="14351" width="15.42578125" style="92" customWidth="1"/>
    <col min="14352" max="14352" width="26.85546875" style="92" customWidth="1"/>
    <col min="14353" max="14353" width="12" style="92"/>
    <col min="14354" max="14354" width="13.42578125" style="92" bestFit="1" customWidth="1"/>
    <col min="14355" max="14592" width="12" style="92"/>
    <col min="14593" max="14593" width="6.7109375" style="92" customWidth="1"/>
    <col min="14594" max="14594" width="73.42578125" style="92" customWidth="1"/>
    <col min="14595" max="14595" width="9.7109375" style="92" customWidth="1"/>
    <col min="14596" max="14596" width="16.28515625" style="92" customWidth="1"/>
    <col min="14597" max="14598" width="14.85546875" style="92" customWidth="1"/>
    <col min="14599" max="14599" width="21.42578125" style="92" customWidth="1"/>
    <col min="14600" max="14600" width="14.140625" style="92" customWidth="1"/>
    <col min="14601" max="14601" width="13.5703125" style="92" customWidth="1"/>
    <col min="14602" max="14602" width="13" style="92" customWidth="1"/>
    <col min="14603" max="14603" width="14.5703125" style="92" customWidth="1"/>
    <col min="14604" max="14604" width="16.7109375" style="92" customWidth="1"/>
    <col min="14605" max="14605" width="19.7109375" style="92" customWidth="1"/>
    <col min="14606" max="14606" width="14.28515625" style="92" customWidth="1"/>
    <col min="14607" max="14607" width="15.42578125" style="92" customWidth="1"/>
    <col min="14608" max="14608" width="26.85546875" style="92" customWidth="1"/>
    <col min="14609" max="14609" width="12" style="92"/>
    <col min="14610" max="14610" width="13.42578125" style="92" bestFit="1" customWidth="1"/>
    <col min="14611" max="14848" width="12" style="92"/>
    <col min="14849" max="14849" width="6.7109375" style="92" customWidth="1"/>
    <col min="14850" max="14850" width="73.42578125" style="92" customWidth="1"/>
    <col min="14851" max="14851" width="9.7109375" style="92" customWidth="1"/>
    <col min="14852" max="14852" width="16.28515625" style="92" customWidth="1"/>
    <col min="14853" max="14854" width="14.85546875" style="92" customWidth="1"/>
    <col min="14855" max="14855" width="21.42578125" style="92" customWidth="1"/>
    <col min="14856" max="14856" width="14.140625" style="92" customWidth="1"/>
    <col min="14857" max="14857" width="13.5703125" style="92" customWidth="1"/>
    <col min="14858" max="14858" width="13" style="92" customWidth="1"/>
    <col min="14859" max="14859" width="14.5703125" style="92" customWidth="1"/>
    <col min="14860" max="14860" width="16.7109375" style="92" customWidth="1"/>
    <col min="14861" max="14861" width="19.7109375" style="92" customWidth="1"/>
    <col min="14862" max="14862" width="14.28515625" style="92" customWidth="1"/>
    <col min="14863" max="14863" width="15.42578125" style="92" customWidth="1"/>
    <col min="14864" max="14864" width="26.85546875" style="92" customWidth="1"/>
    <col min="14865" max="14865" width="12" style="92"/>
    <col min="14866" max="14866" width="13.42578125" style="92" bestFit="1" customWidth="1"/>
    <col min="14867" max="15104" width="12" style="92"/>
    <col min="15105" max="15105" width="6.7109375" style="92" customWidth="1"/>
    <col min="15106" max="15106" width="73.42578125" style="92" customWidth="1"/>
    <col min="15107" max="15107" width="9.7109375" style="92" customWidth="1"/>
    <col min="15108" max="15108" width="16.28515625" style="92" customWidth="1"/>
    <col min="15109" max="15110" width="14.85546875" style="92" customWidth="1"/>
    <col min="15111" max="15111" width="21.42578125" style="92" customWidth="1"/>
    <col min="15112" max="15112" width="14.140625" style="92" customWidth="1"/>
    <col min="15113" max="15113" width="13.5703125" style="92" customWidth="1"/>
    <col min="15114" max="15114" width="13" style="92" customWidth="1"/>
    <col min="15115" max="15115" width="14.5703125" style="92" customWidth="1"/>
    <col min="15116" max="15116" width="16.7109375" style="92" customWidth="1"/>
    <col min="15117" max="15117" width="19.7109375" style="92" customWidth="1"/>
    <col min="15118" max="15118" width="14.28515625" style="92" customWidth="1"/>
    <col min="15119" max="15119" width="15.42578125" style="92" customWidth="1"/>
    <col min="15120" max="15120" width="26.85546875" style="92" customWidth="1"/>
    <col min="15121" max="15121" width="12" style="92"/>
    <col min="15122" max="15122" width="13.42578125" style="92" bestFit="1" customWidth="1"/>
    <col min="15123" max="15360" width="12" style="92"/>
    <col min="15361" max="15361" width="6.7109375" style="92" customWidth="1"/>
    <col min="15362" max="15362" width="73.42578125" style="92" customWidth="1"/>
    <col min="15363" max="15363" width="9.7109375" style="92" customWidth="1"/>
    <col min="15364" max="15364" width="16.28515625" style="92" customWidth="1"/>
    <col min="15365" max="15366" width="14.85546875" style="92" customWidth="1"/>
    <col min="15367" max="15367" width="21.42578125" style="92" customWidth="1"/>
    <col min="15368" max="15368" width="14.140625" style="92" customWidth="1"/>
    <col min="15369" max="15369" width="13.5703125" style="92" customWidth="1"/>
    <col min="15370" max="15370" width="13" style="92" customWidth="1"/>
    <col min="15371" max="15371" width="14.5703125" style="92" customWidth="1"/>
    <col min="15372" max="15372" width="16.7109375" style="92" customWidth="1"/>
    <col min="15373" max="15373" width="19.7109375" style="92" customWidth="1"/>
    <col min="15374" max="15374" width="14.28515625" style="92" customWidth="1"/>
    <col min="15375" max="15375" width="15.42578125" style="92" customWidth="1"/>
    <col min="15376" max="15376" width="26.85546875" style="92" customWidth="1"/>
    <col min="15377" max="15377" width="12" style="92"/>
    <col min="15378" max="15378" width="13.42578125" style="92" bestFit="1" customWidth="1"/>
    <col min="15379" max="15616" width="12" style="92"/>
    <col min="15617" max="15617" width="6.7109375" style="92" customWidth="1"/>
    <col min="15618" max="15618" width="73.42578125" style="92" customWidth="1"/>
    <col min="15619" max="15619" width="9.7109375" style="92" customWidth="1"/>
    <col min="15620" max="15620" width="16.28515625" style="92" customWidth="1"/>
    <col min="15621" max="15622" width="14.85546875" style="92" customWidth="1"/>
    <col min="15623" max="15623" width="21.42578125" style="92" customWidth="1"/>
    <col min="15624" max="15624" width="14.140625" style="92" customWidth="1"/>
    <col min="15625" max="15625" width="13.5703125" style="92" customWidth="1"/>
    <col min="15626" max="15626" width="13" style="92" customWidth="1"/>
    <col min="15627" max="15627" width="14.5703125" style="92" customWidth="1"/>
    <col min="15628" max="15628" width="16.7109375" style="92" customWidth="1"/>
    <col min="15629" max="15629" width="19.7109375" style="92" customWidth="1"/>
    <col min="15630" max="15630" width="14.28515625" style="92" customWidth="1"/>
    <col min="15631" max="15631" width="15.42578125" style="92" customWidth="1"/>
    <col min="15632" max="15632" width="26.85546875" style="92" customWidth="1"/>
    <col min="15633" max="15633" width="12" style="92"/>
    <col min="15634" max="15634" width="13.42578125" style="92" bestFit="1" customWidth="1"/>
    <col min="15635" max="15872" width="12" style="92"/>
    <col min="15873" max="15873" width="6.7109375" style="92" customWidth="1"/>
    <col min="15874" max="15874" width="73.42578125" style="92" customWidth="1"/>
    <col min="15875" max="15875" width="9.7109375" style="92" customWidth="1"/>
    <col min="15876" max="15876" width="16.28515625" style="92" customWidth="1"/>
    <col min="15877" max="15878" width="14.85546875" style="92" customWidth="1"/>
    <col min="15879" max="15879" width="21.42578125" style="92" customWidth="1"/>
    <col min="15880" max="15880" width="14.140625" style="92" customWidth="1"/>
    <col min="15881" max="15881" width="13.5703125" style="92" customWidth="1"/>
    <col min="15882" max="15882" width="13" style="92" customWidth="1"/>
    <col min="15883" max="15883" width="14.5703125" style="92" customWidth="1"/>
    <col min="15884" max="15884" width="16.7109375" style="92" customWidth="1"/>
    <col min="15885" max="15885" width="19.7109375" style="92" customWidth="1"/>
    <col min="15886" max="15886" width="14.28515625" style="92" customWidth="1"/>
    <col min="15887" max="15887" width="15.42578125" style="92" customWidth="1"/>
    <col min="15888" max="15888" width="26.85546875" style="92" customWidth="1"/>
    <col min="15889" max="15889" width="12" style="92"/>
    <col min="15890" max="15890" width="13.42578125" style="92" bestFit="1" customWidth="1"/>
    <col min="15891" max="16128" width="12" style="92"/>
    <col min="16129" max="16129" width="6.7109375" style="92" customWidth="1"/>
    <col min="16130" max="16130" width="73.42578125" style="92" customWidth="1"/>
    <col min="16131" max="16131" width="9.7109375" style="92" customWidth="1"/>
    <col min="16132" max="16132" width="16.28515625" style="92" customWidth="1"/>
    <col min="16133" max="16134" width="14.85546875" style="92" customWidth="1"/>
    <col min="16135" max="16135" width="21.42578125" style="92" customWidth="1"/>
    <col min="16136" max="16136" width="14.140625" style="92" customWidth="1"/>
    <col min="16137" max="16137" width="13.5703125" style="92" customWidth="1"/>
    <col min="16138" max="16138" width="13" style="92" customWidth="1"/>
    <col min="16139" max="16139" width="14.5703125" style="92" customWidth="1"/>
    <col min="16140" max="16140" width="16.7109375" style="92" customWidth="1"/>
    <col min="16141" max="16141" width="19.7109375" style="92" customWidth="1"/>
    <col min="16142" max="16142" width="14.28515625" style="92" customWidth="1"/>
    <col min="16143" max="16143" width="15.42578125" style="92" customWidth="1"/>
    <col min="16144" max="16144" width="26.85546875" style="92" customWidth="1"/>
    <col min="16145" max="16145" width="12" style="92"/>
    <col min="16146" max="16146" width="13.42578125" style="92" bestFit="1" customWidth="1"/>
    <col min="16147" max="16384" width="12" style="92"/>
  </cols>
  <sheetData>
    <row r="1" spans="2:245" ht="27" customHeight="1">
      <c r="B1" s="850" t="s">
        <v>723</v>
      </c>
      <c r="C1" s="850"/>
      <c r="D1" s="850"/>
      <c r="E1" s="850"/>
      <c r="F1" s="850"/>
      <c r="G1" s="850"/>
      <c r="H1" s="850"/>
      <c r="I1" s="850"/>
      <c r="J1" s="850"/>
      <c r="K1" s="850"/>
      <c r="L1" s="850"/>
      <c r="M1" s="850"/>
      <c r="N1" s="850"/>
      <c r="O1" s="850"/>
      <c r="P1" s="850"/>
    </row>
    <row r="2" spans="2:245" ht="23.25" customHeight="1">
      <c r="B2" s="850" t="s">
        <v>724</v>
      </c>
      <c r="C2" s="850"/>
      <c r="D2" s="850"/>
      <c r="E2" s="850"/>
      <c r="F2" s="850"/>
      <c r="G2" s="850"/>
      <c r="H2" s="850"/>
      <c r="I2" s="850"/>
      <c r="J2" s="850"/>
      <c r="K2" s="850"/>
      <c r="L2" s="850"/>
      <c r="M2" s="850"/>
      <c r="N2" s="850"/>
      <c r="O2" s="850"/>
      <c r="P2" s="850"/>
    </row>
    <row r="3" spans="2:245" ht="21.75" customHeight="1">
      <c r="B3" s="850" t="s">
        <v>725</v>
      </c>
      <c r="C3" s="850"/>
      <c r="D3" s="850"/>
      <c r="E3" s="850"/>
      <c r="F3" s="850"/>
      <c r="G3" s="850"/>
      <c r="H3" s="850"/>
      <c r="I3" s="850"/>
      <c r="J3" s="850"/>
      <c r="K3" s="850"/>
      <c r="L3" s="850"/>
      <c r="M3" s="850"/>
      <c r="N3" s="850"/>
      <c r="O3" s="850"/>
      <c r="P3" s="850"/>
    </row>
    <row r="4" spans="2:245" ht="24" customHeight="1">
      <c r="B4" s="851" t="s">
        <v>726</v>
      </c>
      <c r="C4" s="851"/>
      <c r="D4" s="851"/>
      <c r="E4" s="851"/>
      <c r="F4" s="851"/>
      <c r="G4" s="851"/>
      <c r="H4" s="851"/>
      <c r="I4" s="851"/>
      <c r="J4" s="851"/>
      <c r="K4" s="851"/>
      <c r="L4" s="851"/>
      <c r="M4" s="851"/>
      <c r="N4" s="851"/>
      <c r="O4" s="851"/>
      <c r="P4" s="851"/>
    </row>
    <row r="5" spans="2:245" ht="24.75" customHeight="1" thickBot="1">
      <c r="B5" s="217" t="s">
        <v>727</v>
      </c>
      <c r="C5" s="218" t="s">
        <v>728</v>
      </c>
      <c r="D5" s="218"/>
      <c r="E5" s="218"/>
      <c r="F5" s="218"/>
      <c r="G5" s="218"/>
      <c r="H5" s="218"/>
      <c r="I5" s="92"/>
      <c r="L5" s="92"/>
      <c r="M5" s="92"/>
    </row>
    <row r="6" spans="2:245" ht="35.25" customHeight="1">
      <c r="B6" s="852" t="s">
        <v>729</v>
      </c>
      <c r="C6" s="853"/>
      <c r="D6" s="854"/>
      <c r="E6" s="855" t="s">
        <v>730</v>
      </c>
      <c r="F6" s="856"/>
      <c r="G6" s="856"/>
      <c r="H6" s="856"/>
      <c r="I6" s="856"/>
      <c r="J6" s="856"/>
      <c r="K6" s="856"/>
      <c r="L6" s="856"/>
      <c r="M6" s="856"/>
      <c r="N6" s="856"/>
      <c r="O6" s="856"/>
      <c r="P6" s="857"/>
    </row>
    <row r="7" spans="2:245" ht="36" customHeight="1">
      <c r="B7" s="834" t="s">
        <v>731</v>
      </c>
      <c r="C7" s="835"/>
      <c r="D7" s="835"/>
      <c r="E7" s="835"/>
      <c r="F7" s="835"/>
      <c r="G7" s="835"/>
      <c r="H7" s="835"/>
      <c r="I7" s="836" t="s">
        <v>732</v>
      </c>
      <c r="J7" s="836"/>
      <c r="K7" s="836"/>
      <c r="L7" s="838" t="s">
        <v>733</v>
      </c>
      <c r="M7" s="839"/>
      <c r="N7" s="839"/>
      <c r="O7" s="839"/>
      <c r="P7" s="840"/>
    </row>
    <row r="8" spans="2:245" ht="31.5" customHeight="1">
      <c r="B8" s="841" t="s">
        <v>734</v>
      </c>
      <c r="C8" s="842"/>
      <c r="D8" s="842"/>
      <c r="E8" s="842"/>
      <c r="F8" s="842"/>
      <c r="G8" s="842"/>
      <c r="H8" s="843"/>
      <c r="I8" s="836"/>
      <c r="J8" s="836"/>
      <c r="K8" s="836"/>
      <c r="L8" s="844"/>
      <c r="M8" s="844"/>
      <c r="N8" s="844"/>
      <c r="O8" s="844"/>
      <c r="P8" s="845"/>
    </row>
    <row r="9" spans="2:245" ht="38.25" customHeight="1">
      <c r="B9" s="841" t="s">
        <v>19</v>
      </c>
      <c r="C9" s="842"/>
      <c r="D9" s="842"/>
      <c r="E9" s="842"/>
      <c r="F9" s="842"/>
      <c r="G9" s="842"/>
      <c r="H9" s="843"/>
      <c r="I9" s="836"/>
      <c r="J9" s="836"/>
      <c r="K9" s="836"/>
      <c r="L9" s="844"/>
      <c r="M9" s="844"/>
      <c r="N9" s="844"/>
      <c r="O9" s="844"/>
      <c r="P9" s="845"/>
    </row>
    <row r="10" spans="2:245" ht="28.5" customHeight="1">
      <c r="B10" s="834" t="s">
        <v>735</v>
      </c>
      <c r="C10" s="835"/>
      <c r="D10" s="835"/>
      <c r="E10" s="835"/>
      <c r="F10" s="835"/>
      <c r="G10" s="835"/>
      <c r="H10" s="835"/>
      <c r="I10" s="836"/>
      <c r="J10" s="836"/>
      <c r="K10" s="836"/>
      <c r="L10" s="844"/>
      <c r="M10" s="844"/>
      <c r="N10" s="844"/>
      <c r="O10" s="844"/>
      <c r="P10" s="845"/>
    </row>
    <row r="11" spans="2:245" ht="28.5" customHeight="1">
      <c r="B11" s="848" t="s">
        <v>21</v>
      </c>
      <c r="C11" s="849"/>
      <c r="D11" s="849"/>
      <c r="E11" s="849"/>
      <c r="F11" s="849"/>
      <c r="G11" s="849"/>
      <c r="H11" s="849"/>
      <c r="I11" s="837"/>
      <c r="J11" s="837"/>
      <c r="K11" s="837"/>
      <c r="L11" s="846"/>
      <c r="M11" s="846"/>
      <c r="N11" s="846"/>
      <c r="O11" s="846"/>
      <c r="P11" s="847"/>
    </row>
    <row r="12" spans="2:245" ht="28.5" customHeight="1" thickBot="1">
      <c r="B12" s="858" t="s">
        <v>649</v>
      </c>
      <c r="C12" s="859"/>
      <c r="D12" s="859"/>
      <c r="E12" s="859"/>
      <c r="F12" s="859"/>
      <c r="G12" s="859"/>
      <c r="H12" s="859"/>
      <c r="I12" s="219"/>
      <c r="J12" s="219"/>
      <c r="K12" s="219"/>
      <c r="L12" s="220"/>
      <c r="M12" s="221"/>
      <c r="N12" s="221"/>
      <c r="O12" s="221"/>
      <c r="P12" s="222"/>
    </row>
    <row r="13" spans="2:245" ht="15.75" customHeight="1" thickBot="1">
      <c r="B13" s="223"/>
      <c r="C13" s="223"/>
      <c r="D13" s="223"/>
      <c r="E13" s="223"/>
      <c r="F13" s="224"/>
      <c r="H13" s="225"/>
      <c r="I13" s="860"/>
      <c r="J13" s="860"/>
      <c r="K13" s="860"/>
      <c r="L13" s="860"/>
    </row>
    <row r="14" spans="2:245" ht="24.95" customHeight="1">
      <c r="B14" s="861" t="s">
        <v>23</v>
      </c>
      <c r="C14" s="864" t="s">
        <v>736</v>
      </c>
      <c r="D14" s="867" t="s">
        <v>25</v>
      </c>
      <c r="E14" s="870" t="s">
        <v>26</v>
      </c>
      <c r="F14" s="871"/>
      <c r="G14" s="874" t="s">
        <v>661</v>
      </c>
      <c r="H14" s="877" t="s">
        <v>662</v>
      </c>
      <c r="I14" s="878"/>
      <c r="J14" s="878"/>
      <c r="K14" s="879"/>
      <c r="L14" s="870" t="s">
        <v>29</v>
      </c>
      <c r="M14" s="871"/>
      <c r="N14" s="883" t="s">
        <v>30</v>
      </c>
      <c r="O14" s="884"/>
      <c r="P14" s="885"/>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CY14" s="227"/>
      <c r="CZ14" s="227"/>
      <c r="DA14" s="227"/>
      <c r="DB14" s="227"/>
      <c r="DC14" s="227"/>
      <c r="DD14" s="227"/>
      <c r="DE14" s="227"/>
      <c r="DF14" s="227"/>
      <c r="DG14" s="227"/>
      <c r="DH14" s="227"/>
      <c r="DI14" s="227"/>
      <c r="DJ14" s="227"/>
      <c r="DK14" s="227"/>
      <c r="DL14" s="227"/>
      <c r="DM14" s="227"/>
      <c r="DN14" s="227"/>
      <c r="DO14" s="227"/>
      <c r="DP14" s="227"/>
      <c r="DQ14" s="227"/>
      <c r="DR14" s="227"/>
      <c r="DS14" s="227"/>
      <c r="DT14" s="227"/>
      <c r="DU14" s="227"/>
      <c r="DV14" s="227"/>
      <c r="DW14" s="227"/>
      <c r="DX14" s="227"/>
      <c r="DY14" s="227"/>
      <c r="DZ14" s="227"/>
      <c r="EA14" s="227"/>
      <c r="EB14" s="227"/>
      <c r="EC14" s="227"/>
      <c r="ED14" s="227"/>
      <c r="EE14" s="227"/>
      <c r="EF14" s="227"/>
      <c r="EG14" s="227"/>
      <c r="EH14" s="227"/>
      <c r="EI14" s="227"/>
      <c r="EJ14" s="227"/>
      <c r="EK14" s="227"/>
      <c r="EL14" s="227"/>
      <c r="EM14" s="227"/>
      <c r="EN14" s="227"/>
      <c r="EO14" s="227"/>
      <c r="EP14" s="227"/>
      <c r="EQ14" s="227"/>
      <c r="ER14" s="227"/>
      <c r="ES14" s="227"/>
      <c r="ET14" s="227"/>
      <c r="EU14" s="227"/>
      <c r="EV14" s="227"/>
      <c r="EW14" s="227"/>
      <c r="EX14" s="227"/>
      <c r="EY14" s="227"/>
      <c r="EZ14" s="227"/>
      <c r="FA14" s="227"/>
      <c r="FB14" s="227"/>
      <c r="FC14" s="227"/>
      <c r="FD14" s="227"/>
      <c r="FE14" s="227"/>
      <c r="FF14" s="227"/>
      <c r="FG14" s="227"/>
      <c r="FH14" s="227"/>
      <c r="FI14" s="227"/>
      <c r="FJ14" s="227"/>
      <c r="FK14" s="227"/>
      <c r="FL14" s="227"/>
      <c r="FM14" s="227"/>
      <c r="FN14" s="227"/>
      <c r="FO14" s="227"/>
      <c r="FP14" s="227"/>
      <c r="FQ14" s="227"/>
      <c r="FR14" s="227"/>
      <c r="FS14" s="227"/>
      <c r="FT14" s="227"/>
      <c r="FU14" s="227"/>
      <c r="FV14" s="227"/>
      <c r="FW14" s="227"/>
      <c r="FX14" s="227"/>
      <c r="FY14" s="227"/>
      <c r="FZ14" s="227"/>
      <c r="GA14" s="227"/>
      <c r="GB14" s="227"/>
      <c r="GC14" s="227"/>
      <c r="GD14" s="227"/>
      <c r="GE14" s="227"/>
      <c r="GF14" s="227"/>
      <c r="GG14" s="227"/>
      <c r="GH14" s="227"/>
      <c r="GI14" s="227"/>
      <c r="GJ14" s="227"/>
      <c r="GK14" s="227"/>
      <c r="GL14" s="227"/>
      <c r="GM14" s="227"/>
      <c r="GN14" s="227"/>
      <c r="GO14" s="227"/>
      <c r="GP14" s="227"/>
      <c r="GQ14" s="227"/>
      <c r="GR14" s="227"/>
      <c r="GS14" s="227"/>
      <c r="GT14" s="227"/>
      <c r="GU14" s="227"/>
      <c r="GV14" s="227"/>
      <c r="GW14" s="227"/>
      <c r="GX14" s="227"/>
      <c r="GY14" s="227"/>
      <c r="GZ14" s="227"/>
      <c r="HA14" s="227"/>
      <c r="HB14" s="227"/>
      <c r="HC14" s="227"/>
      <c r="HD14" s="227"/>
      <c r="HE14" s="227"/>
      <c r="HF14" s="227"/>
      <c r="HG14" s="227"/>
      <c r="HH14" s="227"/>
      <c r="HI14" s="227"/>
      <c r="HJ14" s="227"/>
      <c r="HK14" s="227"/>
      <c r="HL14" s="227"/>
      <c r="HM14" s="227"/>
      <c r="HN14" s="227"/>
      <c r="HO14" s="227"/>
      <c r="HP14" s="227"/>
      <c r="HQ14" s="227"/>
      <c r="HR14" s="227"/>
      <c r="HS14" s="227"/>
      <c r="HT14" s="227"/>
      <c r="HU14" s="227"/>
      <c r="HV14" s="227"/>
      <c r="HW14" s="227"/>
      <c r="HX14" s="227"/>
      <c r="HY14" s="227"/>
      <c r="HZ14" s="227"/>
      <c r="IA14" s="227"/>
      <c r="IB14" s="227"/>
      <c r="IC14" s="227"/>
      <c r="ID14" s="227"/>
      <c r="IE14" s="227"/>
      <c r="IF14" s="227"/>
      <c r="IG14" s="227"/>
      <c r="IH14" s="227"/>
      <c r="II14" s="227"/>
      <c r="IJ14" s="227"/>
      <c r="IK14" s="227"/>
    </row>
    <row r="15" spans="2:245" ht="37.5" customHeight="1">
      <c r="B15" s="862"/>
      <c r="C15" s="865"/>
      <c r="D15" s="868"/>
      <c r="E15" s="872"/>
      <c r="F15" s="873"/>
      <c r="G15" s="875"/>
      <c r="H15" s="880"/>
      <c r="I15" s="881"/>
      <c r="J15" s="881"/>
      <c r="K15" s="882"/>
      <c r="L15" s="872"/>
      <c r="M15" s="873"/>
      <c r="N15" s="886" t="s">
        <v>31</v>
      </c>
      <c r="O15" s="865" t="s">
        <v>32</v>
      </c>
      <c r="P15" s="889" t="s">
        <v>33</v>
      </c>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row>
    <row r="16" spans="2:245" ht="39.75" customHeight="1" thickBot="1">
      <c r="B16" s="863"/>
      <c r="C16" s="866"/>
      <c r="D16" s="869"/>
      <c r="E16" s="229" t="s">
        <v>737</v>
      </c>
      <c r="F16" s="230" t="s">
        <v>738</v>
      </c>
      <c r="G16" s="876"/>
      <c r="H16" s="231" t="s">
        <v>34</v>
      </c>
      <c r="I16" s="232" t="s">
        <v>35</v>
      </c>
      <c r="J16" s="232"/>
      <c r="K16" s="233"/>
      <c r="L16" s="231" t="s">
        <v>38</v>
      </c>
      <c r="M16" s="234" t="s">
        <v>39</v>
      </c>
      <c r="N16" s="887"/>
      <c r="O16" s="888"/>
      <c r="P16" s="890"/>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row>
    <row r="17" spans="2:22" ht="24.95" customHeight="1">
      <c r="B17" s="478" t="s">
        <v>739</v>
      </c>
      <c r="C17" s="235" t="s">
        <v>41</v>
      </c>
      <c r="D17" s="476" t="s">
        <v>740</v>
      </c>
      <c r="E17" s="236">
        <v>4</v>
      </c>
      <c r="F17" s="237">
        <v>1</v>
      </c>
      <c r="G17" s="238"/>
      <c r="H17" s="239"/>
      <c r="I17" s="240"/>
      <c r="J17" s="241"/>
      <c r="K17" s="242"/>
      <c r="L17" s="243">
        <v>44927</v>
      </c>
      <c r="M17" s="244">
        <v>45291</v>
      </c>
      <c r="N17" s="891"/>
      <c r="O17" s="893"/>
      <c r="P17" s="895"/>
    </row>
    <row r="18" spans="2:22" ht="24.95" customHeight="1" thickBot="1">
      <c r="B18" s="479"/>
      <c r="C18" s="245" t="s">
        <v>44</v>
      </c>
      <c r="D18" s="477"/>
      <c r="E18" s="246">
        <v>4</v>
      </c>
      <c r="F18" s="247">
        <f>+E18/E17</f>
        <v>1</v>
      </c>
      <c r="G18" s="248"/>
      <c r="H18" s="249"/>
      <c r="I18" s="250"/>
      <c r="J18" s="251"/>
      <c r="K18" s="252"/>
      <c r="L18" s="253"/>
      <c r="M18" s="254"/>
      <c r="N18" s="892"/>
      <c r="O18" s="894"/>
      <c r="P18" s="896"/>
    </row>
    <row r="19" spans="2:22" ht="24.95" customHeight="1">
      <c r="B19" s="480" t="s">
        <v>741</v>
      </c>
      <c r="C19" s="255" t="s">
        <v>41</v>
      </c>
      <c r="D19" s="481" t="s">
        <v>742</v>
      </c>
      <c r="E19" s="246">
        <v>1</v>
      </c>
      <c r="F19" s="247">
        <v>1</v>
      </c>
      <c r="G19" s="248"/>
      <c r="H19" s="256"/>
      <c r="I19" s="257"/>
      <c r="J19" s="251"/>
      <c r="K19" s="258"/>
      <c r="L19" s="253">
        <v>44927</v>
      </c>
      <c r="M19" s="254">
        <v>44967</v>
      </c>
      <c r="N19" s="892"/>
      <c r="O19" s="894"/>
      <c r="P19" s="896"/>
    </row>
    <row r="20" spans="2:22" ht="24.95" customHeight="1" thickBot="1">
      <c r="B20" s="482"/>
      <c r="C20" s="259" t="s">
        <v>44</v>
      </c>
      <c r="D20" s="483"/>
      <c r="E20" s="246">
        <v>1</v>
      </c>
      <c r="F20" s="247">
        <f>+E20/E19</f>
        <v>1</v>
      </c>
      <c r="G20" s="248"/>
      <c r="H20" s="256"/>
      <c r="I20" s="257"/>
      <c r="J20" s="251"/>
      <c r="K20" s="258"/>
      <c r="L20" s="253"/>
      <c r="M20" s="254"/>
      <c r="N20" s="892"/>
      <c r="O20" s="894"/>
      <c r="P20" s="896"/>
    </row>
    <row r="21" spans="2:22" ht="24.95" customHeight="1">
      <c r="B21" s="478" t="s">
        <v>743</v>
      </c>
      <c r="C21" s="235" t="s">
        <v>41</v>
      </c>
      <c r="D21" s="476" t="s">
        <v>742</v>
      </c>
      <c r="E21" s="246">
        <v>1</v>
      </c>
      <c r="F21" s="247">
        <v>1</v>
      </c>
      <c r="G21" s="248"/>
      <c r="H21" s="256"/>
      <c r="I21" s="257"/>
      <c r="J21" s="251"/>
      <c r="K21" s="258"/>
      <c r="L21" s="253">
        <v>44927</v>
      </c>
      <c r="M21" s="254" t="s">
        <v>744</v>
      </c>
      <c r="N21" s="892"/>
      <c r="O21" s="894"/>
      <c r="P21" s="896"/>
      <c r="V21" s="92">
        <f>+R20+T21</f>
        <v>0</v>
      </c>
    </row>
    <row r="22" spans="2:22" ht="24.95" customHeight="1" thickBot="1">
      <c r="B22" s="479"/>
      <c r="C22" s="245" t="s">
        <v>44</v>
      </c>
      <c r="D22" s="476"/>
      <c r="E22" s="246">
        <v>1</v>
      </c>
      <c r="F22" s="247">
        <f>+E22/E21</f>
        <v>1</v>
      </c>
      <c r="G22" s="248"/>
      <c r="H22" s="256"/>
      <c r="I22" s="257"/>
      <c r="J22" s="251"/>
      <c r="K22" s="258"/>
      <c r="L22" s="253"/>
      <c r="M22" s="254"/>
      <c r="N22" s="892"/>
      <c r="O22" s="894"/>
      <c r="P22" s="896"/>
    </row>
    <row r="23" spans="2:22" ht="24.95" customHeight="1">
      <c r="B23" s="480" t="s">
        <v>745</v>
      </c>
      <c r="C23" s="255" t="s">
        <v>41</v>
      </c>
      <c r="D23" s="481" t="s">
        <v>746</v>
      </c>
      <c r="E23" s="246">
        <v>12</v>
      </c>
      <c r="F23" s="247">
        <v>1</v>
      </c>
      <c r="G23" s="248"/>
      <c r="H23" s="256"/>
      <c r="I23" s="257"/>
      <c r="J23" s="251"/>
      <c r="K23" s="258"/>
      <c r="L23" s="253">
        <v>44927</v>
      </c>
      <c r="M23" s="254">
        <v>45291</v>
      </c>
      <c r="N23" s="892"/>
      <c r="O23" s="894"/>
      <c r="P23" s="896"/>
    </row>
    <row r="24" spans="2:22" ht="24.95" customHeight="1" thickBot="1">
      <c r="B24" s="482"/>
      <c r="C24" s="259" t="s">
        <v>44</v>
      </c>
      <c r="D24" s="490"/>
      <c r="E24" s="260">
        <v>12</v>
      </c>
      <c r="F24" s="247">
        <f>+E24/E23</f>
        <v>1</v>
      </c>
      <c r="G24" s="248"/>
      <c r="H24" s="249"/>
      <c r="I24" s="250"/>
      <c r="J24" s="251"/>
      <c r="K24" s="258"/>
      <c r="L24" s="253"/>
      <c r="M24" s="254"/>
      <c r="N24" s="892"/>
      <c r="O24" s="894"/>
      <c r="P24" s="896"/>
    </row>
    <row r="25" spans="2:22" ht="24.95" customHeight="1">
      <c r="B25" s="478" t="s">
        <v>747</v>
      </c>
      <c r="C25" s="235" t="s">
        <v>41</v>
      </c>
      <c r="D25" s="476" t="s">
        <v>746</v>
      </c>
      <c r="E25" s="246">
        <v>12</v>
      </c>
      <c r="F25" s="247">
        <v>1</v>
      </c>
      <c r="G25" s="248"/>
      <c r="H25" s="256"/>
      <c r="I25" s="257"/>
      <c r="J25" s="251"/>
      <c r="K25" s="258"/>
      <c r="L25" s="253">
        <v>44927</v>
      </c>
      <c r="M25" s="254">
        <v>45291</v>
      </c>
      <c r="N25" s="892"/>
      <c r="O25" s="894"/>
      <c r="P25" s="896"/>
    </row>
    <row r="26" spans="2:22" ht="24.95" customHeight="1" thickBot="1">
      <c r="B26" s="479"/>
      <c r="C26" s="245" t="s">
        <v>44</v>
      </c>
      <c r="D26" s="477"/>
      <c r="E26" s="261">
        <v>12</v>
      </c>
      <c r="F26" s="247">
        <f>+E26/E25</f>
        <v>1</v>
      </c>
      <c r="G26" s="248"/>
      <c r="H26" s="249"/>
      <c r="I26" s="250" t="s">
        <v>687</v>
      </c>
      <c r="J26" s="251"/>
      <c r="K26" s="252"/>
      <c r="L26" s="253"/>
      <c r="M26" s="254"/>
      <c r="N26" s="892"/>
      <c r="O26" s="894"/>
      <c r="P26" s="896"/>
    </row>
    <row r="27" spans="2:22" ht="24.95" customHeight="1">
      <c r="B27" s="480" t="s">
        <v>748</v>
      </c>
      <c r="C27" s="255" t="s">
        <v>41</v>
      </c>
      <c r="D27" s="481" t="s">
        <v>749</v>
      </c>
      <c r="E27" s="246">
        <v>6</v>
      </c>
      <c r="F27" s="247">
        <v>1</v>
      </c>
      <c r="G27" s="248"/>
      <c r="H27" s="256"/>
      <c r="I27" s="257"/>
      <c r="J27" s="251"/>
      <c r="K27" s="258"/>
      <c r="L27" s="253">
        <v>44927</v>
      </c>
      <c r="M27" s="254">
        <v>45291</v>
      </c>
      <c r="N27" s="892"/>
      <c r="O27" s="894"/>
      <c r="P27" s="896"/>
    </row>
    <row r="28" spans="2:22" ht="24.95" customHeight="1" thickBot="1">
      <c r="B28" s="482"/>
      <c r="C28" s="259" t="s">
        <v>44</v>
      </c>
      <c r="D28" s="483"/>
      <c r="E28" s="261">
        <v>6</v>
      </c>
      <c r="F28" s="247">
        <f>+E28/E27</f>
        <v>1</v>
      </c>
      <c r="G28" s="248"/>
      <c r="H28" s="256"/>
      <c r="I28" s="257"/>
      <c r="J28" s="251"/>
      <c r="K28" s="258"/>
      <c r="L28" s="253"/>
      <c r="M28" s="254"/>
      <c r="N28" s="892"/>
      <c r="O28" s="894"/>
      <c r="P28" s="896"/>
    </row>
    <row r="29" spans="2:22" ht="24.95" customHeight="1">
      <c r="B29" s="478" t="s">
        <v>750</v>
      </c>
      <c r="C29" s="235" t="s">
        <v>41</v>
      </c>
      <c r="D29" s="476" t="s">
        <v>751</v>
      </c>
      <c r="E29" s="246">
        <v>2</v>
      </c>
      <c r="F29" s="247">
        <v>1</v>
      </c>
      <c r="G29" s="248"/>
      <c r="H29" s="256"/>
      <c r="I29" s="257"/>
      <c r="J29" s="251"/>
      <c r="K29" s="258"/>
      <c r="L29" s="253">
        <v>44927</v>
      </c>
      <c r="M29" s="254">
        <v>45270</v>
      </c>
      <c r="N29" s="892"/>
      <c r="O29" s="894"/>
      <c r="P29" s="896"/>
      <c r="U29" s="92">
        <f>+R20+T20</f>
        <v>0</v>
      </c>
    </row>
    <row r="30" spans="2:22" ht="24.95" customHeight="1" thickBot="1">
      <c r="B30" s="479"/>
      <c r="C30" s="245" t="s">
        <v>44</v>
      </c>
      <c r="D30" s="477"/>
      <c r="E30" s="262">
        <v>2</v>
      </c>
      <c r="F30" s="247">
        <f>+E30/E29</f>
        <v>1</v>
      </c>
      <c r="G30" s="263"/>
      <c r="H30" s="256"/>
      <c r="I30" s="257"/>
      <c r="J30" s="251"/>
      <c r="K30" s="258"/>
      <c r="L30" s="253"/>
      <c r="M30" s="254"/>
      <c r="N30" s="892"/>
      <c r="O30" s="894"/>
      <c r="P30" s="896"/>
    </row>
    <row r="31" spans="2:22" ht="24.95" customHeight="1">
      <c r="B31" s="480" t="s">
        <v>752</v>
      </c>
      <c r="C31" s="255" t="s">
        <v>41</v>
      </c>
      <c r="D31" s="481" t="s">
        <v>753</v>
      </c>
      <c r="E31" s="262">
        <v>40</v>
      </c>
      <c r="F31" s="247">
        <v>1</v>
      </c>
      <c r="G31" s="248"/>
      <c r="H31" s="256"/>
      <c r="I31" s="257"/>
      <c r="J31" s="251"/>
      <c r="K31" s="258"/>
      <c r="L31" s="253">
        <v>44927</v>
      </c>
      <c r="M31" s="254">
        <v>45291</v>
      </c>
      <c r="N31" s="892"/>
      <c r="O31" s="894"/>
      <c r="P31" s="896"/>
    </row>
    <row r="32" spans="2:22" ht="24.95" customHeight="1" thickBot="1">
      <c r="B32" s="482"/>
      <c r="C32" s="259" t="s">
        <v>44</v>
      </c>
      <c r="D32" s="483"/>
      <c r="E32" s="264">
        <v>35</v>
      </c>
      <c r="F32" s="247">
        <f>+E32/E31</f>
        <v>0.875</v>
      </c>
      <c r="G32" s="265"/>
      <c r="H32" s="266"/>
      <c r="I32" s="267"/>
      <c r="J32" s="268"/>
      <c r="K32" s="269"/>
      <c r="L32" s="253"/>
      <c r="M32" s="254"/>
      <c r="N32" s="892"/>
      <c r="O32" s="894"/>
      <c r="P32" s="896"/>
    </row>
    <row r="33" spans="2:18" ht="24.95" customHeight="1">
      <c r="B33" s="478" t="s">
        <v>754</v>
      </c>
      <c r="C33" s="235" t="s">
        <v>41</v>
      </c>
      <c r="D33" s="476" t="s">
        <v>755</v>
      </c>
      <c r="E33" s="246">
        <v>4</v>
      </c>
      <c r="F33" s="247">
        <v>1</v>
      </c>
      <c r="G33" s="248"/>
      <c r="H33" s="256"/>
      <c r="I33" s="257"/>
      <c r="J33" s="251"/>
      <c r="K33" s="258"/>
      <c r="L33" s="253">
        <v>44927</v>
      </c>
      <c r="M33" s="254">
        <v>45291</v>
      </c>
      <c r="N33" s="892"/>
      <c r="O33" s="894"/>
      <c r="P33" s="896"/>
    </row>
    <row r="34" spans="2:18" ht="24.95" customHeight="1" thickBot="1">
      <c r="B34" s="479"/>
      <c r="C34" s="245" t="s">
        <v>44</v>
      </c>
      <c r="D34" s="477"/>
      <c r="E34" s="262">
        <v>4</v>
      </c>
      <c r="F34" s="247">
        <f>+E34/E33</f>
        <v>1</v>
      </c>
      <c r="G34" s="263"/>
      <c r="H34" s="256"/>
      <c r="I34" s="257"/>
      <c r="J34" s="251"/>
      <c r="K34" s="258"/>
      <c r="L34" s="253"/>
      <c r="M34" s="254"/>
      <c r="N34" s="892"/>
      <c r="O34" s="894"/>
      <c r="P34" s="896"/>
    </row>
    <row r="35" spans="2:18" ht="24.95" customHeight="1">
      <c r="B35" s="480" t="s">
        <v>756</v>
      </c>
      <c r="C35" s="255" t="s">
        <v>41</v>
      </c>
      <c r="D35" s="481" t="s">
        <v>757</v>
      </c>
      <c r="E35" s="246">
        <v>12</v>
      </c>
      <c r="F35" s="247">
        <v>1</v>
      </c>
      <c r="G35" s="248"/>
      <c r="H35" s="256"/>
      <c r="I35" s="257"/>
      <c r="J35" s="251"/>
      <c r="K35" s="258"/>
      <c r="L35" s="253">
        <v>44927</v>
      </c>
      <c r="M35" s="254">
        <v>45291</v>
      </c>
      <c r="N35" s="892"/>
      <c r="O35" s="894"/>
      <c r="P35" s="896"/>
    </row>
    <row r="36" spans="2:18" ht="24.95" customHeight="1" thickBot="1">
      <c r="B36" s="482"/>
      <c r="C36" s="259" t="s">
        <v>44</v>
      </c>
      <c r="D36" s="483"/>
      <c r="E36" s="262">
        <v>12</v>
      </c>
      <c r="F36" s="247">
        <f>+E36/E35</f>
        <v>1</v>
      </c>
      <c r="G36" s="263"/>
      <c r="H36" s="249"/>
      <c r="I36" s="250"/>
      <c r="J36" s="251"/>
      <c r="K36" s="252"/>
      <c r="L36" s="253"/>
      <c r="M36" s="254"/>
      <c r="N36" s="892"/>
      <c r="O36" s="894"/>
      <c r="P36" s="896"/>
    </row>
    <row r="37" spans="2:18" ht="24.95" customHeight="1">
      <c r="B37" s="480" t="s">
        <v>758</v>
      </c>
      <c r="C37" s="255" t="s">
        <v>41</v>
      </c>
      <c r="D37" s="481" t="s">
        <v>759</v>
      </c>
      <c r="E37" s="246">
        <v>4</v>
      </c>
      <c r="F37" s="247">
        <v>1</v>
      </c>
      <c r="G37" s="248"/>
      <c r="H37" s="256"/>
      <c r="I37" s="257"/>
      <c r="J37" s="251"/>
      <c r="K37" s="258"/>
      <c r="L37" s="253">
        <v>44927</v>
      </c>
      <c r="M37" s="254">
        <v>45291</v>
      </c>
      <c r="N37" s="897"/>
      <c r="O37" s="894"/>
      <c r="P37" s="896"/>
    </row>
    <row r="38" spans="2:18" ht="24.95" customHeight="1" thickBot="1">
      <c r="B38" s="482"/>
      <c r="C38" s="259" t="s">
        <v>44</v>
      </c>
      <c r="D38" s="483"/>
      <c r="E38" s="262">
        <v>4</v>
      </c>
      <c r="F38" s="247">
        <f>+E38/E37</f>
        <v>1</v>
      </c>
      <c r="G38" s="263"/>
      <c r="H38" s="249"/>
      <c r="I38" s="250"/>
      <c r="J38" s="251"/>
      <c r="K38" s="252"/>
      <c r="L38" s="253"/>
      <c r="M38" s="254"/>
      <c r="N38" s="897"/>
      <c r="O38" s="894"/>
      <c r="P38" s="896"/>
    </row>
    <row r="39" spans="2:18" ht="24.95" customHeight="1">
      <c r="B39" s="480" t="s">
        <v>760</v>
      </c>
      <c r="C39" s="255" t="s">
        <v>41</v>
      </c>
      <c r="D39" s="481" t="s">
        <v>761</v>
      </c>
      <c r="E39" s="262">
        <v>20000</v>
      </c>
      <c r="F39" s="247">
        <v>1</v>
      </c>
      <c r="G39" s="248"/>
      <c r="H39" s="256"/>
      <c r="I39" s="257"/>
      <c r="J39" s="251"/>
      <c r="K39" s="258"/>
      <c r="L39" s="253">
        <v>44927</v>
      </c>
      <c r="M39" s="254">
        <v>45291</v>
      </c>
      <c r="N39" s="892"/>
      <c r="O39" s="894"/>
      <c r="P39" s="896"/>
    </row>
    <row r="40" spans="2:18" ht="24.95" customHeight="1" thickBot="1">
      <c r="B40" s="479"/>
      <c r="C40" s="245" t="s">
        <v>44</v>
      </c>
      <c r="D40" s="477"/>
      <c r="E40" s="270">
        <v>21773</v>
      </c>
      <c r="F40" s="247">
        <f>+E40/E39</f>
        <v>1.0886499999999999</v>
      </c>
      <c r="G40" s="271"/>
      <c r="H40" s="272"/>
      <c r="I40" s="273"/>
      <c r="J40" s="274"/>
      <c r="K40" s="275"/>
      <c r="L40" s="276"/>
      <c r="M40" s="277"/>
      <c r="N40" s="915"/>
      <c r="O40" s="916"/>
      <c r="P40" s="917"/>
    </row>
    <row r="41" spans="2:18" ht="24.95" customHeight="1">
      <c r="B41" s="918" t="s">
        <v>676</v>
      </c>
      <c r="C41" s="278" t="s">
        <v>41</v>
      </c>
      <c r="D41" s="279"/>
      <c r="E41" s="280">
        <f>+E17+E19+E21+E23+E25+E27+E29+E31+E33+E35+E37+E39</f>
        <v>20098</v>
      </c>
      <c r="F41" s="281">
        <v>1</v>
      </c>
      <c r="G41" s="282"/>
      <c r="H41" s="283"/>
      <c r="I41" s="283"/>
      <c r="J41" s="283"/>
      <c r="K41" s="284"/>
      <c r="L41" s="285"/>
      <c r="M41" s="286"/>
      <c r="N41" s="891"/>
      <c r="O41" s="893"/>
      <c r="P41" s="895"/>
    </row>
    <row r="42" spans="2:18" ht="24.95" customHeight="1" thickBot="1">
      <c r="B42" s="919"/>
      <c r="C42" s="287" t="s">
        <v>44</v>
      </c>
      <c r="D42" s="288"/>
      <c r="E42" s="289">
        <f>+E18+E20+E22+E24+E26+E28+E30+E32+E34+E36+E38+E40</f>
        <v>21866</v>
      </c>
      <c r="F42" s="290">
        <f>+E42*F41/E41</f>
        <v>1.0879689521345408</v>
      </c>
      <c r="G42" s="291"/>
      <c r="H42" s="292"/>
      <c r="I42" s="292"/>
      <c r="J42" s="293"/>
      <c r="K42" s="294"/>
      <c r="L42" s="295"/>
      <c r="M42" s="296"/>
      <c r="N42" s="920"/>
      <c r="O42" s="921"/>
      <c r="P42" s="922"/>
    </row>
    <row r="43" spans="2:18" s="297" customFormat="1" ht="14.25" customHeight="1" thickBot="1">
      <c r="F43" s="298"/>
      <c r="G43" s="299"/>
      <c r="H43" s="300"/>
      <c r="I43" s="301"/>
      <c r="J43" s="302"/>
      <c r="K43" s="302"/>
      <c r="L43" s="303"/>
      <c r="M43" s="303"/>
      <c r="N43" s="300"/>
      <c r="O43" s="304"/>
      <c r="P43" s="304"/>
      <c r="R43" s="92"/>
    </row>
    <row r="44" spans="2:18" ht="20.100000000000001" customHeight="1" thickBot="1">
      <c r="B44" s="305" t="s">
        <v>64</v>
      </c>
      <c r="C44" s="898" t="s">
        <v>65</v>
      </c>
      <c r="D44" s="899"/>
      <c r="E44" s="900"/>
      <c r="F44" s="306"/>
      <c r="G44" s="901" t="s">
        <v>66</v>
      </c>
      <c r="H44" s="902"/>
      <c r="I44" s="902"/>
      <c r="J44" s="902"/>
      <c r="K44" s="307"/>
      <c r="L44" s="903" t="s">
        <v>762</v>
      </c>
      <c r="M44" s="903"/>
      <c r="N44" s="903"/>
      <c r="O44" s="903"/>
      <c r="P44" s="904"/>
      <c r="Q44" s="308"/>
    </row>
    <row r="45" spans="2:18" ht="14.25" customHeight="1">
      <c r="B45" s="905" t="s">
        <v>763</v>
      </c>
      <c r="C45" s="907" t="s">
        <v>764</v>
      </c>
      <c r="D45" s="908"/>
      <c r="E45" s="909"/>
      <c r="F45" s="309"/>
      <c r="G45" s="907"/>
      <c r="H45" s="908"/>
      <c r="I45" s="909"/>
      <c r="J45" s="310" t="s">
        <v>41</v>
      </c>
      <c r="K45" s="311"/>
      <c r="L45" s="913" t="s">
        <v>765</v>
      </c>
      <c r="M45" s="913"/>
      <c r="N45" s="913"/>
      <c r="O45" s="913"/>
      <c r="P45" s="914"/>
      <c r="Q45" s="308"/>
    </row>
    <row r="46" spans="2:18" ht="17.25" customHeight="1">
      <c r="B46" s="906"/>
      <c r="C46" s="910"/>
      <c r="D46" s="911"/>
      <c r="E46" s="912"/>
      <c r="F46" s="312"/>
      <c r="G46" s="910"/>
      <c r="H46" s="911"/>
      <c r="I46" s="912"/>
      <c r="J46" s="313" t="s">
        <v>44</v>
      </c>
      <c r="K46" s="314"/>
      <c r="L46" s="913"/>
      <c r="M46" s="913"/>
      <c r="N46" s="913"/>
      <c r="O46" s="913"/>
      <c r="P46" s="914"/>
      <c r="Q46" s="308"/>
    </row>
    <row r="47" spans="2:18" ht="18.75" customHeight="1">
      <c r="B47" s="906" t="s">
        <v>766</v>
      </c>
      <c r="C47" s="907" t="s">
        <v>683</v>
      </c>
      <c r="D47" s="908"/>
      <c r="E47" s="909"/>
      <c r="F47" s="309"/>
      <c r="G47" s="934"/>
      <c r="H47" s="935"/>
      <c r="I47" s="936"/>
      <c r="J47" s="313" t="s">
        <v>41</v>
      </c>
      <c r="K47" s="314"/>
      <c r="L47" s="929" t="s">
        <v>684</v>
      </c>
      <c r="M47" s="929"/>
      <c r="N47" s="929"/>
      <c r="O47" s="929"/>
      <c r="P47" s="930"/>
      <c r="Q47" s="308"/>
    </row>
    <row r="48" spans="2:18" ht="16.5" customHeight="1">
      <c r="B48" s="906"/>
      <c r="C48" s="910"/>
      <c r="D48" s="911"/>
      <c r="E48" s="912"/>
      <c r="F48" s="312"/>
      <c r="G48" s="910"/>
      <c r="H48" s="911"/>
      <c r="I48" s="912"/>
      <c r="J48" s="313" t="s">
        <v>44</v>
      </c>
      <c r="K48" s="314"/>
      <c r="L48" s="929"/>
      <c r="M48" s="929"/>
      <c r="N48" s="929"/>
      <c r="O48" s="929"/>
      <c r="P48" s="930"/>
    </row>
    <row r="49" spans="2:16" ht="21" customHeight="1">
      <c r="B49" s="906" t="s">
        <v>767</v>
      </c>
      <c r="C49" s="907" t="s">
        <v>686</v>
      </c>
      <c r="D49" s="908"/>
      <c r="E49" s="909"/>
      <c r="F49" s="309"/>
      <c r="G49" s="934"/>
      <c r="H49" s="935"/>
      <c r="I49" s="936"/>
      <c r="J49" s="313" t="s">
        <v>41</v>
      </c>
      <c r="K49" s="314"/>
      <c r="L49" s="937" t="s">
        <v>768</v>
      </c>
      <c r="M49" s="937"/>
      <c r="N49" s="937"/>
      <c r="O49" s="937"/>
      <c r="P49" s="938"/>
    </row>
    <row r="50" spans="2:16" ht="17.25" customHeight="1">
      <c r="B50" s="906"/>
      <c r="C50" s="910"/>
      <c r="D50" s="911"/>
      <c r="E50" s="912"/>
      <c r="F50" s="312"/>
      <c r="G50" s="910"/>
      <c r="H50" s="911"/>
      <c r="I50" s="912"/>
      <c r="J50" s="313" t="s">
        <v>44</v>
      </c>
      <c r="K50" s="314"/>
      <c r="L50" s="937"/>
      <c r="M50" s="937"/>
      <c r="N50" s="937"/>
      <c r="O50" s="937"/>
      <c r="P50" s="938"/>
    </row>
    <row r="51" spans="2:16" ht="19.5" customHeight="1">
      <c r="B51" s="923" t="s">
        <v>769</v>
      </c>
      <c r="C51" s="924"/>
      <c r="D51" s="924"/>
      <c r="E51" s="924"/>
      <c r="F51" s="924"/>
      <c r="G51" s="924"/>
      <c r="H51" s="924"/>
      <c r="I51" s="924"/>
      <c r="J51" s="924"/>
      <c r="K51" s="925"/>
      <c r="L51" s="929" t="s">
        <v>684</v>
      </c>
      <c r="M51" s="929"/>
      <c r="N51" s="929"/>
      <c r="O51" s="929"/>
      <c r="P51" s="930"/>
    </row>
    <row r="52" spans="2:16" ht="60" customHeight="1" thickBot="1">
      <c r="B52" s="926"/>
      <c r="C52" s="927"/>
      <c r="D52" s="927"/>
      <c r="E52" s="927"/>
      <c r="F52" s="927"/>
      <c r="G52" s="927"/>
      <c r="H52" s="927"/>
      <c r="I52" s="927"/>
      <c r="J52" s="927"/>
      <c r="K52" s="928"/>
      <c r="L52" s="931"/>
      <c r="M52" s="931"/>
      <c r="N52" s="931"/>
      <c r="O52" s="931"/>
      <c r="P52" s="932"/>
    </row>
    <row r="54" spans="2:16">
      <c r="B54" s="225" t="s">
        <v>770</v>
      </c>
      <c r="C54" s="225" t="s">
        <v>771</v>
      </c>
      <c r="D54" s="225"/>
    </row>
    <row r="59" spans="2:16">
      <c r="D59" s="933"/>
      <c r="E59" s="933"/>
      <c r="F59" s="317"/>
    </row>
  </sheetData>
  <mergeCells count="109">
    <mergeCell ref="B51:K52"/>
    <mergeCell ref="L51:P52"/>
    <mergeCell ref="D59:E59"/>
    <mergeCell ref="B47:B48"/>
    <mergeCell ref="C47:E48"/>
    <mergeCell ref="G47:I48"/>
    <mergeCell ref="L47:P48"/>
    <mergeCell ref="B49:B50"/>
    <mergeCell ref="C49:E50"/>
    <mergeCell ref="G49:I50"/>
    <mergeCell ref="L49:P50"/>
    <mergeCell ref="C44:E44"/>
    <mergeCell ref="G44:J44"/>
    <mergeCell ref="L44:P44"/>
    <mergeCell ref="B45:B46"/>
    <mergeCell ref="C45:E46"/>
    <mergeCell ref="G45:I46"/>
    <mergeCell ref="L45:P46"/>
    <mergeCell ref="B39:B40"/>
    <mergeCell ref="D39:D40"/>
    <mergeCell ref="N39:N40"/>
    <mergeCell ref="O39:O40"/>
    <mergeCell ref="P39:P40"/>
    <mergeCell ref="B41:B42"/>
    <mergeCell ref="N41:N42"/>
    <mergeCell ref="O41:O42"/>
    <mergeCell ref="P41:P42"/>
    <mergeCell ref="B35:B36"/>
    <mergeCell ref="D35:D36"/>
    <mergeCell ref="N35:N36"/>
    <mergeCell ref="O35:O36"/>
    <mergeCell ref="P35:P36"/>
    <mergeCell ref="B37:B38"/>
    <mergeCell ref="D37:D38"/>
    <mergeCell ref="N37:N38"/>
    <mergeCell ref="O37:O38"/>
    <mergeCell ref="P37:P38"/>
    <mergeCell ref="B31:B32"/>
    <mergeCell ref="D31:D32"/>
    <mergeCell ref="N31:N32"/>
    <mergeCell ref="O31:O32"/>
    <mergeCell ref="P31:P32"/>
    <mergeCell ref="B33:B34"/>
    <mergeCell ref="D33:D34"/>
    <mergeCell ref="N33:N34"/>
    <mergeCell ref="O33:O34"/>
    <mergeCell ref="P33:P34"/>
    <mergeCell ref="B27:B28"/>
    <mergeCell ref="D27:D28"/>
    <mergeCell ref="N27:N28"/>
    <mergeCell ref="O27:O28"/>
    <mergeCell ref="P27:P28"/>
    <mergeCell ref="B29:B30"/>
    <mergeCell ref="D29:D30"/>
    <mergeCell ref="N29:N30"/>
    <mergeCell ref="O29:O30"/>
    <mergeCell ref="P29:P30"/>
    <mergeCell ref="B23:B24"/>
    <mergeCell ref="D23:D24"/>
    <mergeCell ref="N23:N24"/>
    <mergeCell ref="O23:O24"/>
    <mergeCell ref="P23:P24"/>
    <mergeCell ref="B25:B26"/>
    <mergeCell ref="D25:D26"/>
    <mergeCell ref="N25:N26"/>
    <mergeCell ref="O25:O26"/>
    <mergeCell ref="P25:P26"/>
    <mergeCell ref="B19:B20"/>
    <mergeCell ref="D19:D20"/>
    <mergeCell ref="N19:N20"/>
    <mergeCell ref="O19:O20"/>
    <mergeCell ref="P19:P20"/>
    <mergeCell ref="B21:B22"/>
    <mergeCell ref="D21:D22"/>
    <mergeCell ref="N21:N22"/>
    <mergeCell ref="O21:O22"/>
    <mergeCell ref="P21:P22"/>
    <mergeCell ref="N14:P14"/>
    <mergeCell ref="N15:N16"/>
    <mergeCell ref="O15:O16"/>
    <mergeCell ref="P15:P16"/>
    <mergeCell ref="B17:B18"/>
    <mergeCell ref="D17:D18"/>
    <mergeCell ref="N17:N18"/>
    <mergeCell ref="O17:O18"/>
    <mergeCell ref="P17:P18"/>
    <mergeCell ref="B12:H12"/>
    <mergeCell ref="I13:L13"/>
    <mergeCell ref="B14:B16"/>
    <mergeCell ref="C14:C16"/>
    <mergeCell ref="D14:D16"/>
    <mergeCell ref="E14:F15"/>
    <mergeCell ref="G14:G16"/>
    <mergeCell ref="H14:K15"/>
    <mergeCell ref="L14:M15"/>
    <mergeCell ref="B7:H7"/>
    <mergeCell ref="I7:K11"/>
    <mergeCell ref="L7:P7"/>
    <mergeCell ref="B8:H8"/>
    <mergeCell ref="L8:P11"/>
    <mergeCell ref="B9:H9"/>
    <mergeCell ref="B10:H10"/>
    <mergeCell ref="B11:H11"/>
    <mergeCell ref="B1:P1"/>
    <mergeCell ref="B2:P2"/>
    <mergeCell ref="B3:P3"/>
    <mergeCell ref="B4:P4"/>
    <mergeCell ref="B6:D6"/>
    <mergeCell ref="E6:P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0"/>
  <sheetViews>
    <sheetView topLeftCell="A25" workbookViewId="0">
      <selection activeCell="I21" sqref="I21"/>
    </sheetView>
  </sheetViews>
  <sheetFormatPr baseColWidth="10" defaultRowHeight="15"/>
  <cols>
    <col min="2" max="2" width="27" customWidth="1"/>
    <col min="3" max="3" width="28.140625" customWidth="1"/>
    <col min="4" max="4" width="18.140625" customWidth="1"/>
    <col min="7" max="7" width="16.140625" customWidth="1"/>
    <col min="15" max="15" width="13.85546875" customWidth="1"/>
  </cols>
  <sheetData>
    <row r="1" spans="2:15" ht="15.75" thickBot="1">
      <c r="B1" s="939"/>
      <c r="C1" s="940"/>
      <c r="D1" s="945" t="s">
        <v>637</v>
      </c>
      <c r="E1" s="946"/>
      <c r="F1" s="946"/>
      <c r="G1" s="946"/>
      <c r="H1" s="946"/>
      <c r="I1" s="946"/>
      <c r="J1" s="947"/>
      <c r="K1" s="951" t="s">
        <v>638</v>
      </c>
      <c r="L1" s="952"/>
      <c r="M1" s="953"/>
      <c r="N1" s="939"/>
      <c r="O1" s="940"/>
    </row>
    <row r="2" spans="2:15" ht="15.75" thickBot="1">
      <c r="B2" s="941"/>
      <c r="C2" s="942"/>
      <c r="D2" s="948"/>
      <c r="E2" s="949"/>
      <c r="F2" s="949"/>
      <c r="G2" s="949"/>
      <c r="H2" s="949"/>
      <c r="I2" s="949"/>
      <c r="J2" s="950"/>
      <c r="K2" s="951" t="s">
        <v>639</v>
      </c>
      <c r="L2" s="952"/>
      <c r="M2" s="953"/>
      <c r="N2" s="941"/>
      <c r="O2" s="942"/>
    </row>
    <row r="3" spans="2:15" ht="15.75" thickBot="1">
      <c r="B3" s="941"/>
      <c r="C3" s="942"/>
      <c r="D3" s="945" t="s">
        <v>640</v>
      </c>
      <c r="E3" s="946"/>
      <c r="F3" s="946"/>
      <c r="G3" s="946"/>
      <c r="H3" s="946"/>
      <c r="I3" s="946"/>
      <c r="J3" s="947"/>
      <c r="K3" s="951" t="s">
        <v>641</v>
      </c>
      <c r="L3" s="952"/>
      <c r="M3" s="953"/>
      <c r="N3" s="941"/>
      <c r="O3" s="942"/>
    </row>
    <row r="4" spans="2:15" ht="15.75" thickBot="1">
      <c r="B4" s="943"/>
      <c r="C4" s="944"/>
      <c r="D4" s="948"/>
      <c r="E4" s="949"/>
      <c r="F4" s="949"/>
      <c r="G4" s="949"/>
      <c r="H4" s="949"/>
      <c r="I4" s="949"/>
      <c r="J4" s="950"/>
      <c r="K4" s="951" t="s">
        <v>642</v>
      </c>
      <c r="L4" s="952"/>
      <c r="M4" s="953"/>
      <c r="N4" s="943"/>
      <c r="O4" s="944"/>
    </row>
    <row r="5" spans="2:15" ht="15.75" thickBot="1">
      <c r="B5" s="954" t="s">
        <v>643</v>
      </c>
      <c r="C5" s="955"/>
      <c r="D5" s="955"/>
      <c r="E5" s="955"/>
      <c r="F5" s="955"/>
      <c r="G5" s="955"/>
      <c r="H5" s="955"/>
      <c r="I5" s="955"/>
      <c r="J5" s="955"/>
      <c r="K5" s="955"/>
      <c r="L5" s="955"/>
      <c r="M5" s="955"/>
      <c r="N5" s="955"/>
      <c r="O5" s="956"/>
    </row>
    <row r="6" spans="2:15" ht="15.75" thickBot="1">
      <c r="B6" s="183" t="s">
        <v>644</v>
      </c>
      <c r="C6" s="184" t="s">
        <v>645</v>
      </c>
      <c r="D6" s="957" t="s">
        <v>646</v>
      </c>
      <c r="E6" s="958"/>
      <c r="F6" s="958"/>
      <c r="G6" s="958"/>
      <c r="H6" s="958"/>
      <c r="I6" s="958"/>
      <c r="J6" s="958"/>
      <c r="K6" s="958"/>
      <c r="L6" s="958"/>
      <c r="M6" s="958"/>
      <c r="N6" s="958"/>
      <c r="O6" s="959"/>
    </row>
    <row r="7" spans="2:15">
      <c r="B7" s="960" t="s">
        <v>647</v>
      </c>
      <c r="C7" s="961"/>
      <c r="D7" s="962"/>
      <c r="E7" s="963" t="s">
        <v>648</v>
      </c>
      <c r="F7" s="964"/>
      <c r="G7" s="964"/>
      <c r="H7" s="964"/>
      <c r="I7" s="964"/>
      <c r="J7" s="964"/>
      <c r="K7" s="964"/>
      <c r="L7" s="964"/>
      <c r="M7" s="964"/>
      <c r="N7" s="964"/>
      <c r="O7" s="965"/>
    </row>
    <row r="8" spans="2:15">
      <c r="B8" s="966" t="s">
        <v>649</v>
      </c>
      <c r="C8" s="967"/>
      <c r="D8" s="967"/>
      <c r="E8" s="967"/>
      <c r="F8" s="967"/>
      <c r="G8" s="967"/>
      <c r="H8" s="968" t="s">
        <v>650</v>
      </c>
      <c r="I8" s="969"/>
      <c r="J8" s="974" t="s">
        <v>651</v>
      </c>
      <c r="K8" s="975"/>
      <c r="L8" s="975"/>
      <c r="M8" s="975"/>
      <c r="N8" s="975"/>
      <c r="O8" s="976"/>
    </row>
    <row r="9" spans="2:15">
      <c r="B9" s="983" t="s">
        <v>652</v>
      </c>
      <c r="C9" s="984"/>
      <c r="D9" s="984"/>
      <c r="E9" s="984"/>
      <c r="F9" s="984"/>
      <c r="G9" s="985"/>
      <c r="H9" s="970"/>
      <c r="I9" s="971"/>
      <c r="J9" s="977"/>
      <c r="K9" s="978"/>
      <c r="L9" s="978"/>
      <c r="M9" s="978"/>
      <c r="N9" s="978"/>
      <c r="O9" s="979"/>
    </row>
    <row r="10" spans="2:15">
      <c r="B10" s="986" t="s">
        <v>653</v>
      </c>
      <c r="C10" s="987"/>
      <c r="D10" s="987"/>
      <c r="E10" s="987"/>
      <c r="F10" s="987"/>
      <c r="G10" s="988"/>
      <c r="H10" s="970"/>
      <c r="I10" s="971"/>
      <c r="J10" s="977"/>
      <c r="K10" s="978"/>
      <c r="L10" s="978"/>
      <c r="M10" s="978"/>
      <c r="N10" s="978"/>
      <c r="O10" s="979"/>
    </row>
    <row r="11" spans="2:15">
      <c r="B11" s="986" t="s">
        <v>654</v>
      </c>
      <c r="C11" s="987"/>
      <c r="D11" s="987"/>
      <c r="E11" s="987"/>
      <c r="F11" s="987"/>
      <c r="G11" s="988"/>
      <c r="H11" s="970"/>
      <c r="I11" s="971"/>
      <c r="J11" s="977"/>
      <c r="K11" s="978"/>
      <c r="L11" s="978"/>
      <c r="M11" s="978"/>
      <c r="N11" s="978"/>
      <c r="O11" s="979"/>
    </row>
    <row r="12" spans="2:15">
      <c r="B12" s="989" t="s">
        <v>655</v>
      </c>
      <c r="C12" s="990"/>
      <c r="D12" s="990"/>
      <c r="E12" s="990"/>
      <c r="F12" s="990"/>
      <c r="G12" s="990"/>
      <c r="H12" s="970"/>
      <c r="I12" s="971"/>
      <c r="J12" s="977"/>
      <c r="K12" s="978"/>
      <c r="L12" s="978"/>
      <c r="M12" s="978"/>
      <c r="N12" s="978"/>
      <c r="O12" s="979"/>
    </row>
    <row r="13" spans="2:15">
      <c r="B13" s="966" t="s">
        <v>656</v>
      </c>
      <c r="C13" s="967"/>
      <c r="D13" s="967"/>
      <c r="E13" s="967"/>
      <c r="F13" s="967"/>
      <c r="G13" s="967"/>
      <c r="H13" s="970"/>
      <c r="I13" s="971"/>
      <c r="J13" s="977"/>
      <c r="K13" s="978"/>
      <c r="L13" s="978"/>
      <c r="M13" s="978"/>
      <c r="N13" s="978"/>
      <c r="O13" s="979"/>
    </row>
    <row r="14" spans="2:15" ht="15.75" thickBot="1">
      <c r="B14" s="991" t="s">
        <v>657</v>
      </c>
      <c r="C14" s="992"/>
      <c r="D14" s="992"/>
      <c r="E14" s="992"/>
      <c r="F14" s="992"/>
      <c r="G14" s="992"/>
      <c r="H14" s="972"/>
      <c r="I14" s="973"/>
      <c r="J14" s="980"/>
      <c r="K14" s="981"/>
      <c r="L14" s="981"/>
      <c r="M14" s="981"/>
      <c r="N14" s="981"/>
      <c r="O14" s="982"/>
    </row>
    <row r="15" spans="2:15" ht="15.75" thickBot="1">
      <c r="B15" s="993" t="s">
        <v>658</v>
      </c>
      <c r="C15" s="994" t="s">
        <v>659</v>
      </c>
      <c r="D15" s="995" t="s">
        <v>25</v>
      </c>
      <c r="E15" s="995" t="s">
        <v>660</v>
      </c>
      <c r="F15" s="995" t="s">
        <v>661</v>
      </c>
      <c r="G15" s="995" t="s">
        <v>662</v>
      </c>
      <c r="H15" s="995"/>
      <c r="I15" s="995"/>
      <c r="J15" s="995"/>
      <c r="K15" s="996" t="s">
        <v>29</v>
      </c>
      <c r="L15" s="996"/>
      <c r="M15" s="185" t="s">
        <v>30</v>
      </c>
      <c r="N15" s="186"/>
      <c r="O15" s="186"/>
    </row>
    <row r="16" spans="2:15" ht="15.75" thickBot="1">
      <c r="B16" s="993"/>
      <c r="C16" s="995"/>
      <c r="D16" s="995"/>
      <c r="E16" s="995"/>
      <c r="F16" s="995"/>
      <c r="G16" s="995"/>
      <c r="H16" s="995"/>
      <c r="I16" s="995"/>
      <c r="J16" s="995"/>
      <c r="K16" s="996"/>
      <c r="L16" s="996"/>
      <c r="M16" s="997" t="s">
        <v>31</v>
      </c>
      <c r="N16" s="997" t="s">
        <v>663</v>
      </c>
      <c r="O16" s="998" t="s">
        <v>33</v>
      </c>
    </row>
    <row r="17" spans="2:15" ht="26.25" thickBot="1">
      <c r="B17" s="993"/>
      <c r="C17" s="995"/>
      <c r="D17" s="995"/>
      <c r="E17" s="995"/>
      <c r="F17" s="995"/>
      <c r="G17" s="187" t="s">
        <v>34</v>
      </c>
      <c r="H17" s="187" t="s">
        <v>35</v>
      </c>
      <c r="I17" s="187" t="s">
        <v>36</v>
      </c>
      <c r="J17" s="188" t="s">
        <v>37</v>
      </c>
      <c r="K17" s="189" t="s">
        <v>38</v>
      </c>
      <c r="L17" s="190" t="s">
        <v>39</v>
      </c>
      <c r="M17" s="997"/>
      <c r="N17" s="997"/>
      <c r="O17" s="998"/>
    </row>
    <row r="18" spans="2:15" ht="15.75" thickBot="1">
      <c r="B18" s="487" t="s">
        <v>664</v>
      </c>
      <c r="C18" s="191" t="s">
        <v>41</v>
      </c>
      <c r="D18" s="486" t="s">
        <v>665</v>
      </c>
      <c r="E18" s="192">
        <v>13</v>
      </c>
      <c r="F18" s="193">
        <v>0</v>
      </c>
      <c r="G18" s="194"/>
      <c r="H18" s="194"/>
      <c r="I18" s="194"/>
      <c r="J18" s="194"/>
      <c r="K18" s="999">
        <v>44927</v>
      </c>
      <c r="L18" s="1001">
        <v>45291</v>
      </c>
      <c r="M18" s="186"/>
      <c r="N18" s="186"/>
      <c r="O18" s="186"/>
    </row>
    <row r="19" spans="2:15" ht="24.75" customHeight="1" thickBot="1">
      <c r="B19" s="487"/>
      <c r="C19" s="191" t="s">
        <v>44</v>
      </c>
      <c r="D19" s="486"/>
      <c r="E19" s="192">
        <v>13</v>
      </c>
      <c r="F19" s="193" t="s">
        <v>666</v>
      </c>
      <c r="G19" s="195"/>
      <c r="H19" s="195"/>
      <c r="I19" s="195"/>
      <c r="J19" s="195"/>
      <c r="K19" s="1000"/>
      <c r="L19" s="1002"/>
      <c r="M19" s="186"/>
      <c r="N19" s="186"/>
      <c r="O19" s="186"/>
    </row>
    <row r="20" spans="2:15" ht="23.25" customHeight="1" thickBot="1">
      <c r="B20" s="487" t="s">
        <v>667</v>
      </c>
      <c r="C20" s="191" t="s">
        <v>41</v>
      </c>
      <c r="D20" s="488" t="s">
        <v>668</v>
      </c>
      <c r="E20" s="196">
        <v>1</v>
      </c>
      <c r="F20" s="193">
        <v>0</v>
      </c>
      <c r="G20" s="194"/>
      <c r="H20" s="194"/>
      <c r="I20" s="194"/>
      <c r="J20" s="194"/>
      <c r="K20" s="999">
        <v>44927</v>
      </c>
      <c r="L20" s="1001">
        <v>45291</v>
      </c>
      <c r="M20" s="186"/>
      <c r="N20" s="186"/>
      <c r="O20" s="186"/>
    </row>
    <row r="21" spans="2:15" ht="57" customHeight="1" thickBot="1">
      <c r="B21" s="487"/>
      <c r="C21" s="191" t="s">
        <v>44</v>
      </c>
      <c r="D21" s="489"/>
      <c r="E21" s="197">
        <v>1</v>
      </c>
      <c r="F21" s="193" t="s">
        <v>666</v>
      </c>
      <c r="G21" s="194"/>
      <c r="H21" s="194"/>
      <c r="I21" s="194"/>
      <c r="J21" s="194"/>
      <c r="K21" s="1000"/>
      <c r="L21" s="1002"/>
      <c r="M21" s="186"/>
      <c r="N21" s="186"/>
      <c r="O21" s="186"/>
    </row>
    <row r="22" spans="2:15" ht="24" customHeight="1" thickBot="1">
      <c r="B22" s="487" t="s">
        <v>669</v>
      </c>
      <c r="C22" s="191" t="s">
        <v>41</v>
      </c>
      <c r="D22" s="486" t="s">
        <v>670</v>
      </c>
      <c r="E22" s="192">
        <v>8</v>
      </c>
      <c r="F22" s="193">
        <v>0</v>
      </c>
      <c r="G22" s="194"/>
      <c r="H22" s="194"/>
      <c r="I22" s="194"/>
      <c r="J22" s="194"/>
      <c r="K22" s="999">
        <v>44927</v>
      </c>
      <c r="L22" s="1001">
        <v>45291</v>
      </c>
      <c r="M22" s="186"/>
      <c r="N22" s="186"/>
      <c r="O22" s="186"/>
    </row>
    <row r="23" spans="2:15" ht="24" customHeight="1" thickBot="1">
      <c r="B23" s="487"/>
      <c r="C23" s="191" t="s">
        <v>44</v>
      </c>
      <c r="D23" s="486"/>
      <c r="E23" s="198">
        <v>8</v>
      </c>
      <c r="F23" s="193" t="s">
        <v>666</v>
      </c>
      <c r="G23" s="194"/>
      <c r="H23" s="194"/>
      <c r="I23" s="194"/>
      <c r="J23" s="194"/>
      <c r="K23" s="1000"/>
      <c r="L23" s="1002"/>
      <c r="M23" s="186"/>
      <c r="N23" s="186"/>
      <c r="O23" s="186"/>
    </row>
    <row r="24" spans="2:15" ht="20.25" customHeight="1" thickBot="1">
      <c r="B24" s="487" t="s">
        <v>671</v>
      </c>
      <c r="C24" s="191" t="s">
        <v>41</v>
      </c>
      <c r="D24" s="486" t="s">
        <v>672</v>
      </c>
      <c r="E24" s="198">
        <v>12</v>
      </c>
      <c r="F24" s="193">
        <v>0</v>
      </c>
      <c r="G24" s="194"/>
      <c r="H24" s="194"/>
      <c r="I24" s="194"/>
      <c r="J24" s="194"/>
      <c r="K24" s="999">
        <v>44927</v>
      </c>
      <c r="L24" s="1001">
        <v>45291</v>
      </c>
      <c r="M24" s="186"/>
      <c r="N24" s="186"/>
      <c r="O24" s="186"/>
    </row>
    <row r="25" spans="2:15" ht="29.25" customHeight="1" thickBot="1">
      <c r="B25" s="487"/>
      <c r="C25" s="191" t="s">
        <v>44</v>
      </c>
      <c r="D25" s="486"/>
      <c r="E25" s="198">
        <v>12</v>
      </c>
      <c r="F25" s="193" t="s">
        <v>666</v>
      </c>
      <c r="G25" s="194"/>
      <c r="H25" s="194"/>
      <c r="I25" s="194"/>
      <c r="J25" s="194"/>
      <c r="K25" s="1000"/>
      <c r="L25" s="1002"/>
      <c r="M25" s="186"/>
      <c r="N25" s="186"/>
      <c r="O25" s="186"/>
    </row>
    <row r="26" spans="2:15" ht="35.25" customHeight="1" thickBot="1">
      <c r="B26" s="487" t="s">
        <v>673</v>
      </c>
      <c r="C26" s="191" t="s">
        <v>41</v>
      </c>
      <c r="D26" s="486" t="s">
        <v>674</v>
      </c>
      <c r="E26" s="192">
        <v>4</v>
      </c>
      <c r="F26" s="193">
        <v>0</v>
      </c>
      <c r="G26" s="194"/>
      <c r="H26" s="194"/>
      <c r="I26" s="194"/>
      <c r="J26" s="194"/>
      <c r="K26" s="999">
        <v>44927</v>
      </c>
      <c r="L26" s="1001">
        <v>45291</v>
      </c>
      <c r="M26" s="186"/>
      <c r="N26" s="186"/>
      <c r="O26" s="186"/>
    </row>
    <row r="27" spans="2:15" ht="52.5" customHeight="1" thickBot="1">
      <c r="B27" s="487"/>
      <c r="C27" s="191" t="s">
        <v>44</v>
      </c>
      <c r="D27" s="486"/>
      <c r="E27" s="198">
        <v>4</v>
      </c>
      <c r="F27" s="199" t="s">
        <v>666</v>
      </c>
      <c r="G27" s="195"/>
      <c r="H27" s="195"/>
      <c r="I27" s="195"/>
      <c r="J27" s="195"/>
      <c r="K27" s="1000"/>
      <c r="L27" s="1002"/>
      <c r="M27" s="186"/>
      <c r="N27" s="186"/>
      <c r="O27" s="186"/>
    </row>
    <row r="28" spans="2:15" ht="31.5" customHeight="1" thickBot="1">
      <c r="B28" s="487" t="s">
        <v>675</v>
      </c>
      <c r="C28" s="191" t="s">
        <v>41</v>
      </c>
      <c r="D28" s="486" t="s">
        <v>672</v>
      </c>
      <c r="E28" s="192">
        <v>3</v>
      </c>
      <c r="F28" s="193">
        <v>0</v>
      </c>
      <c r="G28" s="194"/>
      <c r="H28" s="194"/>
      <c r="I28" s="194"/>
      <c r="J28" s="194"/>
      <c r="K28" s="999">
        <v>44927</v>
      </c>
      <c r="L28" s="1001">
        <v>45291</v>
      </c>
      <c r="M28" s="186"/>
      <c r="N28" s="186"/>
      <c r="O28" s="186"/>
    </row>
    <row r="29" spans="2:15" ht="18" customHeight="1" thickBot="1">
      <c r="B29" s="487"/>
      <c r="C29" s="191" t="s">
        <v>44</v>
      </c>
      <c r="D29" s="486"/>
      <c r="E29" s="198">
        <v>3</v>
      </c>
      <c r="F29" s="199" t="s">
        <v>666</v>
      </c>
      <c r="G29" s="195"/>
      <c r="H29" s="195"/>
      <c r="I29" s="195"/>
      <c r="J29" s="195"/>
      <c r="K29" s="1000"/>
      <c r="L29" s="1002"/>
      <c r="M29" s="186"/>
      <c r="N29" s="186"/>
      <c r="O29" s="186"/>
    </row>
    <row r="30" spans="2:15" ht="15.75" thickBot="1">
      <c r="B30" s="993" t="s">
        <v>676</v>
      </c>
      <c r="C30" s="200" t="s">
        <v>41</v>
      </c>
      <c r="D30" s="1003"/>
      <c r="E30" s="1003"/>
      <c r="F30" s="1003"/>
      <c r="G30" s="1003"/>
      <c r="H30" s="1003"/>
      <c r="I30" s="1003"/>
      <c r="J30" s="1003"/>
      <c r="K30" s="1003"/>
      <c r="L30" s="1003"/>
      <c r="M30" s="186"/>
      <c r="N30" s="186"/>
      <c r="O30" s="186"/>
    </row>
    <row r="31" spans="2:15" ht="15.75" thickBot="1">
      <c r="B31" s="993"/>
      <c r="C31" s="201" t="s">
        <v>44</v>
      </c>
      <c r="D31" s="1003"/>
      <c r="E31" s="1003"/>
      <c r="F31" s="1003"/>
      <c r="G31" s="1003"/>
      <c r="H31" s="1003"/>
      <c r="I31" s="1003"/>
      <c r="J31" s="1003"/>
      <c r="K31" s="1003"/>
      <c r="L31" s="1003"/>
      <c r="M31" s="186"/>
      <c r="N31" s="186"/>
      <c r="O31" s="186"/>
    </row>
    <row r="32" spans="2:15" ht="16.5" thickBot="1">
      <c r="B32" s="202" t="s">
        <v>64</v>
      </c>
      <c r="C32" s="1004" t="s">
        <v>65</v>
      </c>
      <c r="D32" s="1004"/>
      <c r="E32" s="1004"/>
      <c r="F32" s="1005" t="s">
        <v>66</v>
      </c>
      <c r="G32" s="1005"/>
      <c r="H32" s="1005"/>
      <c r="I32" s="1005"/>
      <c r="J32" s="203"/>
      <c r="K32" s="1006" t="s">
        <v>677</v>
      </c>
      <c r="L32" s="1007"/>
      <c r="M32" s="1007"/>
      <c r="N32" s="1007"/>
      <c r="O32" s="1007"/>
    </row>
    <row r="33" spans="2:15" ht="16.5" thickBot="1">
      <c r="B33" s="1008" t="s">
        <v>678</v>
      </c>
      <c r="C33" s="1009" t="s">
        <v>679</v>
      </c>
      <c r="D33" s="1009"/>
      <c r="E33" s="1009"/>
      <c r="F33" s="1009" t="s">
        <v>680</v>
      </c>
      <c r="G33" s="1009"/>
      <c r="H33" s="1009"/>
      <c r="I33" s="204" t="s">
        <v>41</v>
      </c>
      <c r="J33" s="205"/>
      <c r="K33" s="1006" t="s">
        <v>681</v>
      </c>
      <c r="L33" s="1006"/>
      <c r="M33" s="1007"/>
      <c r="N33" s="1007"/>
      <c r="O33" s="1007"/>
    </row>
    <row r="34" spans="2:15" ht="16.5" thickBot="1">
      <c r="B34" s="1008"/>
      <c r="C34" s="1009"/>
      <c r="D34" s="1009"/>
      <c r="E34" s="1009"/>
      <c r="F34" s="1009"/>
      <c r="G34" s="1009"/>
      <c r="H34" s="1009"/>
      <c r="I34" s="204" t="s">
        <v>44</v>
      </c>
      <c r="J34" s="203"/>
      <c r="K34" s="1006"/>
      <c r="L34" s="1006"/>
      <c r="M34" s="1007"/>
      <c r="N34" s="1007"/>
      <c r="O34" s="1007"/>
    </row>
    <row r="35" spans="2:15" ht="16.5" thickBot="1">
      <c r="B35" s="1010" t="s">
        <v>682</v>
      </c>
      <c r="C35" s="1009" t="s">
        <v>683</v>
      </c>
      <c r="D35" s="1009"/>
      <c r="E35" s="1009"/>
      <c r="F35" s="1011"/>
      <c r="G35" s="1011"/>
      <c r="H35" s="1011"/>
      <c r="I35" s="204" t="s">
        <v>41</v>
      </c>
      <c r="J35" s="206"/>
      <c r="K35" s="1012" t="s">
        <v>684</v>
      </c>
      <c r="L35" s="1013"/>
      <c r="M35" s="1013"/>
      <c r="N35" s="1013"/>
      <c r="O35" s="1014"/>
    </row>
    <row r="36" spans="2:15" ht="16.5" thickBot="1">
      <c r="B36" s="1010"/>
      <c r="C36" s="1009"/>
      <c r="D36" s="1009"/>
      <c r="E36" s="1009"/>
      <c r="F36" s="1011"/>
      <c r="G36" s="1011"/>
      <c r="H36" s="1011"/>
      <c r="I36" s="204" t="s">
        <v>44</v>
      </c>
      <c r="J36" s="203"/>
      <c r="K36" s="1015"/>
      <c r="L36" s="1016"/>
      <c r="M36" s="1016"/>
      <c r="N36" s="1016"/>
      <c r="O36" s="1017"/>
    </row>
    <row r="37" spans="2:15" ht="16.5" thickBot="1">
      <c r="B37" s="1010" t="s">
        <v>685</v>
      </c>
      <c r="C37" s="1009" t="s">
        <v>686</v>
      </c>
      <c r="D37" s="1009"/>
      <c r="E37" s="1009"/>
      <c r="F37" s="1011"/>
      <c r="G37" s="1011"/>
      <c r="H37" s="1011"/>
      <c r="I37" s="204" t="s">
        <v>41</v>
      </c>
      <c r="J37" s="203"/>
      <c r="K37" s="1015"/>
      <c r="L37" s="1016"/>
      <c r="M37" s="1016"/>
      <c r="N37" s="1016"/>
      <c r="O37" s="1017"/>
    </row>
    <row r="38" spans="2:15" ht="16.5" thickBot="1">
      <c r="B38" s="1010"/>
      <c r="C38" s="1009"/>
      <c r="D38" s="1009"/>
      <c r="E38" s="1009"/>
      <c r="F38" s="1011"/>
      <c r="G38" s="1011"/>
      <c r="H38" s="1011"/>
      <c r="I38" s="204" t="s">
        <v>44</v>
      </c>
      <c r="J38" s="203"/>
      <c r="K38" s="1018"/>
      <c r="L38" s="1019"/>
      <c r="M38" s="1019"/>
      <c r="N38" s="1019"/>
      <c r="O38" s="1020"/>
    </row>
    <row r="39" spans="2:15" ht="15.75" thickBot="1">
      <c r="B39" s="1008" t="s">
        <v>84</v>
      </c>
      <c r="C39" s="1008"/>
      <c r="D39" s="1008"/>
      <c r="E39" s="1008"/>
      <c r="F39" s="1008"/>
      <c r="G39" s="1008"/>
      <c r="H39" s="1008"/>
      <c r="I39" s="1008"/>
      <c r="J39" s="1008"/>
      <c r="K39" s="1006"/>
      <c r="L39" s="1006"/>
      <c r="M39" s="1007"/>
      <c r="N39" s="1007"/>
      <c r="O39" s="1007"/>
    </row>
    <row r="40" spans="2:15" ht="15.75" thickBot="1">
      <c r="B40" s="1008"/>
      <c r="C40" s="1008"/>
      <c r="D40" s="1008"/>
      <c r="E40" s="1008"/>
      <c r="F40" s="1008"/>
      <c r="G40" s="1008"/>
      <c r="H40" s="1008"/>
      <c r="I40" s="1008"/>
      <c r="J40" s="1008"/>
      <c r="K40" s="1006"/>
      <c r="L40" s="1006"/>
      <c r="M40" s="1007"/>
      <c r="N40" s="1007"/>
      <c r="O40" s="1007"/>
    </row>
  </sheetData>
  <mergeCells count="73">
    <mergeCell ref="B33:B34"/>
    <mergeCell ref="C33:E34"/>
    <mergeCell ref="F33:H34"/>
    <mergeCell ref="K33:O34"/>
    <mergeCell ref="B39:J40"/>
    <mergeCell ref="K39:O40"/>
    <mergeCell ref="B35:B36"/>
    <mergeCell ref="C35:E36"/>
    <mergeCell ref="F35:H36"/>
    <mergeCell ref="K35:O38"/>
    <mergeCell ref="B37:B38"/>
    <mergeCell ref="C37:E38"/>
    <mergeCell ref="F37:H38"/>
    <mergeCell ref="B30:B31"/>
    <mergeCell ref="D30:L31"/>
    <mergeCell ref="C32:E32"/>
    <mergeCell ref="F32:I32"/>
    <mergeCell ref="K32:O32"/>
    <mergeCell ref="B26:B27"/>
    <mergeCell ref="D26:D27"/>
    <mergeCell ref="K26:K27"/>
    <mergeCell ref="L26:L27"/>
    <mergeCell ref="B28:B29"/>
    <mergeCell ref="D28:D29"/>
    <mergeCell ref="K28:K29"/>
    <mergeCell ref="L28:L29"/>
    <mergeCell ref="B22:B23"/>
    <mergeCell ref="D22:D23"/>
    <mergeCell ref="K22:K23"/>
    <mergeCell ref="L22:L23"/>
    <mergeCell ref="B24:B25"/>
    <mergeCell ref="D24:D25"/>
    <mergeCell ref="K24:K25"/>
    <mergeCell ref="L24:L25"/>
    <mergeCell ref="B18:B19"/>
    <mergeCell ref="D18:D19"/>
    <mergeCell ref="K18:K19"/>
    <mergeCell ref="L18:L19"/>
    <mergeCell ref="B20:B21"/>
    <mergeCell ref="D20:D21"/>
    <mergeCell ref="K20:K21"/>
    <mergeCell ref="L20:L21"/>
    <mergeCell ref="G15:J16"/>
    <mergeCell ref="K15:L16"/>
    <mergeCell ref="M16:M17"/>
    <mergeCell ref="N16:N17"/>
    <mergeCell ref="O16:O17"/>
    <mergeCell ref="B15:B17"/>
    <mergeCell ref="C15:C17"/>
    <mergeCell ref="D15:D17"/>
    <mergeCell ref="E15:E17"/>
    <mergeCell ref="F15:F17"/>
    <mergeCell ref="B5:O5"/>
    <mergeCell ref="D6:O6"/>
    <mergeCell ref="B7:D7"/>
    <mergeCell ref="E7:O7"/>
    <mergeCell ref="B8:G8"/>
    <mergeCell ref="H8:I14"/>
    <mergeCell ref="J8:O14"/>
    <mergeCell ref="B9:G9"/>
    <mergeCell ref="B10:G10"/>
    <mergeCell ref="B11:G11"/>
    <mergeCell ref="B12:G12"/>
    <mergeCell ref="B13:G13"/>
    <mergeCell ref="B14:G14"/>
    <mergeCell ref="B1:C4"/>
    <mergeCell ref="D1:J2"/>
    <mergeCell ref="K1:M1"/>
    <mergeCell ref="N1:O4"/>
    <mergeCell ref="K2:M2"/>
    <mergeCell ref="D3:J4"/>
    <mergeCell ref="K3:M3"/>
    <mergeCell ref="K4:M4"/>
  </mergeCells>
  <pageMargins left="0.7" right="0.7" top="0.75" bottom="0.75" header="0.3" footer="0.3"/>
  <drawing r:id="rId1"/>
  <legacyDrawing r:id="rId2"/>
  <oleObjects>
    <mc:AlternateContent xmlns:mc="http://schemas.openxmlformats.org/markup-compatibility/2006">
      <mc:Choice Requires="x14">
        <oleObject shapeId="6145" r:id="rId3">
          <objectPr defaultSize="0" autoPict="0" r:id="rId4">
            <anchor moveWithCells="1" sizeWithCells="1">
              <from>
                <xdr:col>1</xdr:col>
                <xdr:colOff>152400</xdr:colOff>
                <xdr:row>0</xdr:row>
                <xdr:rowOff>38100</xdr:rowOff>
              </from>
              <to>
                <xdr:col>2</xdr:col>
                <xdr:colOff>876300</xdr:colOff>
                <xdr:row>3</xdr:row>
                <xdr:rowOff>161925</xdr:rowOff>
              </to>
            </anchor>
          </objectPr>
        </oleObject>
      </mc:Choice>
      <mc:Fallback>
        <oleObject shapeId="6145"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9"/>
  <sheetViews>
    <sheetView topLeftCell="A5" workbookViewId="0">
      <selection activeCell="D37" sqref="D19:D38"/>
    </sheetView>
  </sheetViews>
  <sheetFormatPr baseColWidth="10" defaultRowHeight="15"/>
  <cols>
    <col min="2" max="2" width="30.42578125" customWidth="1"/>
    <col min="3" max="3" width="12.28515625" bestFit="1" customWidth="1"/>
    <col min="4" max="4" width="31.85546875" customWidth="1"/>
    <col min="6" max="6" width="15" customWidth="1"/>
    <col min="7" max="7" width="21" customWidth="1"/>
    <col min="12" max="12" width="27.28515625" customWidth="1"/>
  </cols>
  <sheetData>
    <row r="1" spans="2:15" ht="15.75" thickBot="1"/>
    <row r="2" spans="2:15" ht="15.75" thickBot="1">
      <c r="B2" s="939" t="s">
        <v>687</v>
      </c>
      <c r="C2" s="940"/>
      <c r="D2" s="945" t="s">
        <v>637</v>
      </c>
      <c r="E2" s="946"/>
      <c r="F2" s="946"/>
      <c r="G2" s="946"/>
      <c r="H2" s="946"/>
      <c r="I2" s="946"/>
      <c r="J2" s="947"/>
      <c r="K2" s="951" t="s">
        <v>638</v>
      </c>
      <c r="L2" s="952"/>
      <c r="M2" s="953"/>
      <c r="N2" s="939"/>
      <c r="O2" s="940"/>
    </row>
    <row r="3" spans="2:15" ht="15.75" thickBot="1">
      <c r="B3" s="941"/>
      <c r="C3" s="942"/>
      <c r="D3" s="948"/>
      <c r="E3" s="949"/>
      <c r="F3" s="949"/>
      <c r="G3" s="949"/>
      <c r="H3" s="949"/>
      <c r="I3" s="949"/>
      <c r="J3" s="950"/>
      <c r="K3" s="951" t="s">
        <v>639</v>
      </c>
      <c r="L3" s="952"/>
      <c r="M3" s="953"/>
      <c r="N3" s="941"/>
      <c r="O3" s="942"/>
    </row>
    <row r="4" spans="2:15" ht="15.75" thickBot="1">
      <c r="B4" s="941"/>
      <c r="C4" s="942"/>
      <c r="D4" s="945" t="s">
        <v>640</v>
      </c>
      <c r="E4" s="946"/>
      <c r="F4" s="946"/>
      <c r="G4" s="946"/>
      <c r="H4" s="946"/>
      <c r="I4" s="946"/>
      <c r="J4" s="947"/>
      <c r="K4" s="951" t="s">
        <v>641</v>
      </c>
      <c r="L4" s="952"/>
      <c r="M4" s="953"/>
      <c r="N4" s="941"/>
      <c r="O4" s="942"/>
    </row>
    <row r="5" spans="2:15" ht="15.75" thickBot="1">
      <c r="B5" s="943"/>
      <c r="C5" s="944"/>
      <c r="D5" s="948"/>
      <c r="E5" s="949"/>
      <c r="F5" s="949"/>
      <c r="G5" s="949"/>
      <c r="H5" s="949"/>
      <c r="I5" s="949"/>
      <c r="J5" s="950"/>
      <c r="K5" s="951" t="s">
        <v>642</v>
      </c>
      <c r="L5" s="952"/>
      <c r="M5" s="953"/>
      <c r="N5" s="943"/>
      <c r="O5" s="944"/>
    </row>
    <row r="6" spans="2:15" ht="15.75" thickBot="1">
      <c r="B6" s="954" t="s">
        <v>688</v>
      </c>
      <c r="C6" s="955"/>
      <c r="D6" s="955"/>
      <c r="E6" s="955"/>
      <c r="F6" s="955"/>
      <c r="G6" s="955"/>
      <c r="H6" s="955"/>
      <c r="I6" s="955"/>
      <c r="J6" s="955"/>
      <c r="K6" s="955"/>
      <c r="L6" s="955"/>
      <c r="M6" s="955"/>
      <c r="N6" s="955"/>
      <c r="O6" s="956"/>
    </row>
    <row r="7" spans="2:15" ht="15.75" thickBot="1">
      <c r="B7" s="183" t="s">
        <v>689</v>
      </c>
      <c r="C7" s="184"/>
      <c r="D7" s="957" t="s">
        <v>690</v>
      </c>
      <c r="E7" s="958"/>
      <c r="F7" s="958"/>
      <c r="G7" s="958"/>
      <c r="H7" s="958"/>
      <c r="I7" s="958"/>
      <c r="J7" s="958"/>
      <c r="K7" s="958"/>
      <c r="L7" s="958"/>
      <c r="M7" s="958"/>
      <c r="N7" s="958"/>
      <c r="O7" s="959"/>
    </row>
    <row r="8" spans="2:15">
      <c r="B8" s="960" t="s">
        <v>691</v>
      </c>
      <c r="C8" s="961"/>
      <c r="D8" s="962"/>
      <c r="E8" s="963" t="s">
        <v>648</v>
      </c>
      <c r="F8" s="964"/>
      <c r="G8" s="964"/>
      <c r="H8" s="964"/>
      <c r="I8" s="964"/>
      <c r="J8" s="964"/>
      <c r="K8" s="964"/>
      <c r="L8" s="964"/>
      <c r="M8" s="964"/>
      <c r="N8" s="964"/>
      <c r="O8" s="965"/>
    </row>
    <row r="9" spans="2:15">
      <c r="B9" s="966" t="s">
        <v>649</v>
      </c>
      <c r="C9" s="967"/>
      <c r="D9" s="967"/>
      <c r="E9" s="967"/>
      <c r="F9" s="967"/>
      <c r="G9" s="967"/>
      <c r="H9" s="968" t="s">
        <v>650</v>
      </c>
      <c r="I9" s="969"/>
      <c r="J9" s="974" t="s">
        <v>692</v>
      </c>
      <c r="K9" s="975"/>
      <c r="L9" s="975"/>
      <c r="M9" s="975"/>
      <c r="N9" s="975"/>
      <c r="O9" s="976"/>
    </row>
    <row r="10" spans="2:15" ht="26.25" customHeight="1">
      <c r="B10" s="983" t="s">
        <v>693</v>
      </c>
      <c r="C10" s="984"/>
      <c r="D10" s="984"/>
      <c r="E10" s="984"/>
      <c r="F10" s="984"/>
      <c r="G10" s="985"/>
      <c r="H10" s="970"/>
      <c r="I10" s="971"/>
      <c r="J10" s="977"/>
      <c r="K10" s="978"/>
      <c r="L10" s="978"/>
      <c r="M10" s="978"/>
      <c r="N10" s="978"/>
      <c r="O10" s="979"/>
    </row>
    <row r="11" spans="2:15" ht="15" customHeight="1">
      <c r="B11" s="986" t="s">
        <v>694</v>
      </c>
      <c r="C11" s="987"/>
      <c r="D11" s="987"/>
      <c r="E11" s="987"/>
      <c r="F11" s="987"/>
      <c r="G11" s="988"/>
      <c r="H11" s="970"/>
      <c r="I11" s="971"/>
      <c r="J11" s="977"/>
      <c r="K11" s="978"/>
      <c r="L11" s="978"/>
      <c r="M11" s="978"/>
      <c r="N11" s="978"/>
      <c r="O11" s="979"/>
    </row>
    <row r="12" spans="2:15">
      <c r="B12" s="986" t="s">
        <v>695</v>
      </c>
      <c r="C12" s="987"/>
      <c r="D12" s="987"/>
      <c r="E12" s="987"/>
      <c r="F12" s="987"/>
      <c r="G12" s="988"/>
      <c r="H12" s="970"/>
      <c r="I12" s="971"/>
      <c r="J12" s="977"/>
      <c r="K12" s="978"/>
      <c r="L12" s="978"/>
      <c r="M12" s="978"/>
      <c r="N12" s="978"/>
      <c r="O12" s="979"/>
    </row>
    <row r="13" spans="2:15" ht="34.5" customHeight="1">
      <c r="B13" s="1021" t="s">
        <v>696</v>
      </c>
      <c r="C13" s="1022"/>
      <c r="D13" s="1022"/>
      <c r="E13" s="1022"/>
      <c r="F13" s="1022"/>
      <c r="G13" s="1023"/>
      <c r="H13" s="970"/>
      <c r="I13" s="971"/>
      <c r="J13" s="977"/>
      <c r="K13" s="978"/>
      <c r="L13" s="978"/>
      <c r="M13" s="978"/>
      <c r="N13" s="978"/>
      <c r="O13" s="979"/>
    </row>
    <row r="14" spans="2:15">
      <c r="B14" s="966" t="s">
        <v>697</v>
      </c>
      <c r="C14" s="967"/>
      <c r="D14" s="967"/>
      <c r="E14" s="967"/>
      <c r="F14" s="967"/>
      <c r="G14" s="967"/>
      <c r="H14" s="970"/>
      <c r="I14" s="971"/>
      <c r="J14" s="977"/>
      <c r="K14" s="978"/>
      <c r="L14" s="978"/>
      <c r="M14" s="978"/>
      <c r="N14" s="978"/>
      <c r="O14" s="979"/>
    </row>
    <row r="15" spans="2:15" ht="15.75" thickBot="1">
      <c r="B15" s="991" t="s">
        <v>657</v>
      </c>
      <c r="C15" s="992"/>
      <c r="D15" s="992"/>
      <c r="E15" s="992"/>
      <c r="F15" s="992"/>
      <c r="G15" s="992"/>
      <c r="H15" s="972"/>
      <c r="I15" s="973"/>
      <c r="J15" s="980"/>
      <c r="K15" s="981"/>
      <c r="L15" s="981"/>
      <c r="M15" s="981"/>
      <c r="N15" s="981"/>
      <c r="O15" s="982"/>
    </row>
    <row r="16" spans="2:15" ht="15.75" thickBot="1">
      <c r="B16" s="993" t="s">
        <v>23</v>
      </c>
      <c r="C16" s="994" t="s">
        <v>659</v>
      </c>
      <c r="D16" s="995" t="s">
        <v>25</v>
      </c>
      <c r="E16" s="995" t="s">
        <v>660</v>
      </c>
      <c r="F16" s="995" t="s">
        <v>661</v>
      </c>
      <c r="G16" s="995" t="s">
        <v>662</v>
      </c>
      <c r="H16" s="995"/>
      <c r="I16" s="995"/>
      <c r="J16" s="995"/>
      <c r="K16" s="996" t="s">
        <v>29</v>
      </c>
      <c r="L16" s="996"/>
      <c r="M16" s="185" t="s">
        <v>30</v>
      </c>
      <c r="N16" s="186"/>
      <c r="O16" s="186"/>
    </row>
    <row r="17" spans="2:15" ht="15.75" thickBot="1">
      <c r="B17" s="993"/>
      <c r="C17" s="995"/>
      <c r="D17" s="995"/>
      <c r="E17" s="995"/>
      <c r="F17" s="995"/>
      <c r="G17" s="995"/>
      <c r="H17" s="995"/>
      <c r="I17" s="995"/>
      <c r="J17" s="995"/>
      <c r="K17" s="996"/>
      <c r="L17" s="996"/>
      <c r="M17" s="1024" t="s">
        <v>31</v>
      </c>
      <c r="N17" s="1024" t="s">
        <v>663</v>
      </c>
      <c r="O17" s="1007" t="s">
        <v>33</v>
      </c>
    </row>
    <row r="18" spans="2:15" ht="24" customHeight="1" thickBot="1">
      <c r="B18" s="993"/>
      <c r="C18" s="995"/>
      <c r="D18" s="995"/>
      <c r="E18" s="995"/>
      <c r="F18" s="995"/>
      <c r="G18" s="187" t="s">
        <v>34</v>
      </c>
      <c r="H18" s="187" t="s">
        <v>35</v>
      </c>
      <c r="I18" s="187" t="s">
        <v>36</v>
      </c>
      <c r="J18" s="188" t="s">
        <v>37</v>
      </c>
      <c r="K18" s="189" t="s">
        <v>38</v>
      </c>
      <c r="L18" s="190" t="s">
        <v>39</v>
      </c>
      <c r="M18" s="1024"/>
      <c r="N18" s="1024"/>
      <c r="O18" s="1007"/>
    </row>
    <row r="19" spans="2:15" ht="22.5" customHeight="1" thickBot="1">
      <c r="B19" s="487" t="s">
        <v>698</v>
      </c>
      <c r="C19" s="191" t="s">
        <v>41</v>
      </c>
      <c r="D19" s="486" t="s">
        <v>699</v>
      </c>
      <c r="E19" s="207">
        <v>150</v>
      </c>
      <c r="F19" s="193"/>
      <c r="G19" s="208"/>
      <c r="H19" s="194"/>
      <c r="I19" s="194"/>
      <c r="J19" s="194"/>
      <c r="K19" s="1025">
        <v>44928</v>
      </c>
      <c r="L19" s="1027">
        <v>45291</v>
      </c>
      <c r="M19" s="186"/>
      <c r="N19" s="186"/>
      <c r="O19" s="186"/>
    </row>
    <row r="20" spans="2:15" ht="36" customHeight="1" thickBot="1">
      <c r="B20" s="487"/>
      <c r="C20" s="191" t="s">
        <v>44</v>
      </c>
      <c r="D20" s="486"/>
      <c r="E20" s="207">
        <v>150</v>
      </c>
      <c r="F20" s="193"/>
      <c r="G20" s="193" t="s">
        <v>700</v>
      </c>
      <c r="H20" s="195"/>
      <c r="I20" s="195"/>
      <c r="J20" s="195"/>
      <c r="K20" s="1026"/>
      <c r="L20" s="1028"/>
      <c r="M20" s="186"/>
      <c r="N20" s="186"/>
      <c r="O20" s="186"/>
    </row>
    <row r="21" spans="2:15" ht="32.25" customHeight="1" thickBot="1">
      <c r="B21" s="488" t="s">
        <v>701</v>
      </c>
      <c r="C21" s="191" t="s">
        <v>41</v>
      </c>
      <c r="D21" s="486" t="s">
        <v>702</v>
      </c>
      <c r="E21" s="207">
        <v>6</v>
      </c>
      <c r="F21" s="193"/>
      <c r="G21" s="195"/>
      <c r="H21" s="195"/>
      <c r="I21" s="195"/>
      <c r="J21" s="195"/>
      <c r="K21" s="1025">
        <v>44928</v>
      </c>
      <c r="L21" s="1027">
        <v>45291</v>
      </c>
      <c r="M21" s="186"/>
      <c r="N21" s="186"/>
      <c r="O21" s="186"/>
    </row>
    <row r="22" spans="2:15" ht="33" customHeight="1" thickBot="1">
      <c r="B22" s="489"/>
      <c r="C22" s="191" t="s">
        <v>44</v>
      </c>
      <c r="D22" s="486"/>
      <c r="E22" s="209">
        <v>6</v>
      </c>
      <c r="F22" s="193"/>
      <c r="G22" s="195"/>
      <c r="H22" s="195"/>
      <c r="I22" s="195"/>
      <c r="J22" s="195"/>
      <c r="K22" s="1026"/>
      <c r="L22" s="1028"/>
      <c r="M22" s="186"/>
      <c r="N22" s="186"/>
      <c r="O22" s="186"/>
    </row>
    <row r="23" spans="2:15" ht="27" customHeight="1" thickBot="1">
      <c r="B23" s="487" t="s">
        <v>703</v>
      </c>
      <c r="C23" s="191" t="s">
        <v>41</v>
      </c>
      <c r="D23" s="486" t="s">
        <v>704</v>
      </c>
      <c r="E23" s="210">
        <v>574</v>
      </c>
      <c r="F23" s="193"/>
      <c r="G23" s="194"/>
      <c r="H23" s="194"/>
      <c r="I23" s="194"/>
      <c r="J23" s="194"/>
      <c r="K23" s="1027">
        <v>44928</v>
      </c>
      <c r="L23" s="1027">
        <v>45291</v>
      </c>
      <c r="M23" s="186"/>
      <c r="N23" s="186"/>
      <c r="O23" s="186"/>
    </row>
    <row r="24" spans="2:15" ht="30.75" customHeight="1" thickBot="1">
      <c r="B24" s="487"/>
      <c r="C24" s="191" t="s">
        <v>44</v>
      </c>
      <c r="D24" s="486"/>
      <c r="E24" s="210">
        <v>575</v>
      </c>
      <c r="F24" s="193"/>
      <c r="G24" s="194"/>
      <c r="H24" s="194"/>
      <c r="I24" s="194"/>
      <c r="J24" s="194"/>
      <c r="K24" s="1028"/>
      <c r="L24" s="1028"/>
      <c r="M24" s="186"/>
      <c r="N24" s="186"/>
      <c r="O24" s="186"/>
    </row>
    <row r="25" spans="2:15" ht="30.75" customHeight="1" thickBot="1">
      <c r="B25" s="488" t="s">
        <v>705</v>
      </c>
      <c r="C25" s="191" t="s">
        <v>41</v>
      </c>
      <c r="D25" s="488" t="s">
        <v>706</v>
      </c>
      <c r="E25" s="210">
        <v>12</v>
      </c>
      <c r="F25" s="193"/>
      <c r="G25" s="194"/>
      <c r="H25" s="194"/>
      <c r="I25" s="194"/>
      <c r="J25" s="194"/>
      <c r="K25" s="1027">
        <v>44928</v>
      </c>
      <c r="L25" s="1027">
        <v>45291</v>
      </c>
      <c r="M25" s="186"/>
      <c r="N25" s="186"/>
      <c r="O25" s="186"/>
    </row>
    <row r="26" spans="2:15" ht="30.75" customHeight="1" thickBot="1">
      <c r="B26" s="489"/>
      <c r="C26" s="191" t="s">
        <v>44</v>
      </c>
      <c r="D26" s="489"/>
      <c r="E26" s="210">
        <v>12</v>
      </c>
      <c r="F26" s="193"/>
      <c r="G26" s="194"/>
      <c r="H26" s="194"/>
      <c r="I26" s="194"/>
      <c r="J26" s="194"/>
      <c r="K26" s="1028"/>
      <c r="L26" s="1028"/>
      <c r="M26" s="186"/>
      <c r="N26" s="186"/>
      <c r="O26" s="186"/>
    </row>
    <row r="27" spans="2:15" ht="26.25" customHeight="1" thickBot="1">
      <c r="B27" s="484" t="s">
        <v>707</v>
      </c>
      <c r="C27" s="211" t="s">
        <v>41</v>
      </c>
      <c r="D27" s="485" t="s">
        <v>708</v>
      </c>
      <c r="E27" s="210">
        <v>12000</v>
      </c>
      <c r="F27" s="193"/>
      <c r="G27" s="194"/>
      <c r="H27" s="194"/>
      <c r="I27" s="194"/>
      <c r="J27" s="194"/>
      <c r="K27" s="1027">
        <v>44928</v>
      </c>
      <c r="L27" s="1027">
        <v>45291</v>
      </c>
      <c r="M27" s="186"/>
      <c r="N27" s="186"/>
      <c r="O27" s="186"/>
    </row>
    <row r="28" spans="2:15" ht="30.75" customHeight="1" thickBot="1">
      <c r="B28" s="484"/>
      <c r="C28" s="211" t="s">
        <v>44</v>
      </c>
      <c r="D28" s="485"/>
      <c r="E28" s="210">
        <v>12000</v>
      </c>
      <c r="F28" s="193"/>
      <c r="G28" s="194"/>
      <c r="H28" s="194"/>
      <c r="I28" s="194"/>
      <c r="J28" s="194"/>
      <c r="K28" s="1028"/>
      <c r="L28" s="1028"/>
      <c r="M28" s="186"/>
      <c r="N28" s="186"/>
      <c r="O28" s="186"/>
    </row>
    <row r="29" spans="2:15" ht="24.75" customHeight="1" thickBot="1">
      <c r="B29" s="484" t="s">
        <v>709</v>
      </c>
      <c r="C29" s="211" t="s">
        <v>41</v>
      </c>
      <c r="D29" s="485" t="s">
        <v>710</v>
      </c>
      <c r="E29" s="210">
        <v>2</v>
      </c>
      <c r="F29" s="193"/>
      <c r="G29" s="194"/>
      <c r="H29" s="194"/>
      <c r="I29" s="194"/>
      <c r="J29" s="194"/>
      <c r="K29" s="1027">
        <v>44928</v>
      </c>
      <c r="L29" s="1027">
        <v>45291</v>
      </c>
      <c r="M29" s="186"/>
      <c r="N29" s="186"/>
      <c r="O29" s="186"/>
    </row>
    <row r="30" spans="2:15" ht="19.5" customHeight="1" thickBot="1">
      <c r="B30" s="484"/>
      <c r="C30" s="211" t="s">
        <v>44</v>
      </c>
      <c r="D30" s="485"/>
      <c r="E30" s="210">
        <v>2</v>
      </c>
      <c r="F30" s="199"/>
      <c r="G30" s="195"/>
      <c r="H30" s="195"/>
      <c r="I30" s="195"/>
      <c r="J30" s="195"/>
      <c r="K30" s="1028"/>
      <c r="L30" s="1028"/>
      <c r="M30" s="186"/>
      <c r="N30" s="186"/>
      <c r="O30" s="186"/>
    </row>
    <row r="31" spans="2:15" ht="30" customHeight="1" thickBot="1">
      <c r="B31" s="491" t="s">
        <v>711</v>
      </c>
      <c r="C31" s="191" t="s">
        <v>41</v>
      </c>
      <c r="D31" s="486" t="s">
        <v>712</v>
      </c>
      <c r="E31" s="210">
        <v>4</v>
      </c>
      <c r="F31" s="193"/>
      <c r="G31" s="195"/>
      <c r="H31" s="195"/>
      <c r="I31" s="195"/>
      <c r="J31" s="195"/>
      <c r="K31" s="1027">
        <v>44928</v>
      </c>
      <c r="L31" s="1027">
        <v>45291</v>
      </c>
      <c r="M31" s="186"/>
      <c r="N31" s="186"/>
      <c r="O31" s="186"/>
    </row>
    <row r="32" spans="2:15" ht="36" customHeight="1" thickBot="1">
      <c r="B32" s="491"/>
      <c r="C32" s="191" t="s">
        <v>44</v>
      </c>
      <c r="D32" s="486"/>
      <c r="E32" s="210">
        <v>4</v>
      </c>
      <c r="F32" s="212"/>
      <c r="G32" s="195"/>
      <c r="H32" s="195"/>
      <c r="I32" s="195"/>
      <c r="J32" s="195"/>
      <c r="K32" s="1028"/>
      <c r="L32" s="1028"/>
      <c r="M32" s="186"/>
      <c r="N32" s="186"/>
      <c r="O32" s="186"/>
    </row>
    <row r="33" spans="1:15" ht="27" customHeight="1" thickBot="1">
      <c r="B33" s="485" t="s">
        <v>713</v>
      </c>
      <c r="C33" s="211" t="s">
        <v>41</v>
      </c>
      <c r="D33" s="485" t="s">
        <v>714</v>
      </c>
      <c r="E33" s="210">
        <v>190</v>
      </c>
      <c r="F33" s="193"/>
      <c r="G33" s="195"/>
      <c r="H33" s="195"/>
      <c r="I33" s="195"/>
      <c r="J33" s="195"/>
      <c r="K33" s="1027">
        <v>44928</v>
      </c>
      <c r="L33" s="213">
        <v>45291</v>
      </c>
      <c r="M33" s="186"/>
      <c r="N33" s="186"/>
      <c r="O33" s="186"/>
    </row>
    <row r="34" spans="1:15" ht="27" customHeight="1" thickBot="1">
      <c r="B34" s="485"/>
      <c r="C34" s="211" t="s">
        <v>44</v>
      </c>
      <c r="D34" s="485"/>
      <c r="E34" s="209">
        <v>190</v>
      </c>
      <c r="F34" s="212"/>
      <c r="G34" s="195"/>
      <c r="H34" s="195"/>
      <c r="I34" s="195"/>
      <c r="J34" s="195"/>
      <c r="K34" s="1028"/>
      <c r="L34" s="213"/>
      <c r="M34" s="186"/>
      <c r="N34" s="186"/>
      <c r="O34" s="186"/>
    </row>
    <row r="35" spans="1:15" ht="27.75" customHeight="1" thickBot="1">
      <c r="B35" s="486" t="s">
        <v>715</v>
      </c>
      <c r="C35" s="191" t="s">
        <v>41</v>
      </c>
      <c r="D35" s="486" t="s">
        <v>716</v>
      </c>
      <c r="E35" s="210">
        <v>12</v>
      </c>
      <c r="F35" s="193"/>
      <c r="G35" s="195"/>
      <c r="H35" s="195"/>
      <c r="I35" s="195"/>
      <c r="J35" s="195"/>
      <c r="K35" s="1027">
        <v>44928</v>
      </c>
      <c r="L35" s="1027">
        <v>45291</v>
      </c>
      <c r="M35" s="186"/>
      <c r="N35" s="186"/>
      <c r="O35" s="186"/>
    </row>
    <row r="36" spans="1:15" ht="38.25" customHeight="1" thickBot="1">
      <c r="A36" s="214"/>
      <c r="B36" s="486"/>
      <c r="C36" s="191" t="s">
        <v>44</v>
      </c>
      <c r="D36" s="486"/>
      <c r="E36" s="210">
        <v>12</v>
      </c>
      <c r="F36" s="212"/>
      <c r="G36" s="195"/>
      <c r="H36" s="195"/>
      <c r="I36" s="195"/>
      <c r="J36" s="195"/>
      <c r="K36" s="1028"/>
      <c r="L36" s="1028"/>
      <c r="M36" s="186"/>
      <c r="N36" s="186"/>
      <c r="O36" s="186"/>
    </row>
    <row r="37" spans="1:15" ht="26.25" customHeight="1" thickBot="1">
      <c r="A37" s="214"/>
      <c r="B37" s="486" t="s">
        <v>717</v>
      </c>
      <c r="C37" s="191" t="s">
        <v>41</v>
      </c>
      <c r="D37" s="486" t="s">
        <v>718</v>
      </c>
      <c r="E37" s="210">
        <v>110</v>
      </c>
      <c r="F37" s="193"/>
      <c r="G37" s="195"/>
      <c r="H37" s="195"/>
      <c r="I37" s="195"/>
      <c r="J37" s="195"/>
      <c r="K37" s="1027">
        <v>44928</v>
      </c>
      <c r="L37" s="1027">
        <v>45291</v>
      </c>
      <c r="M37" s="186"/>
      <c r="N37" s="186"/>
      <c r="O37" s="186"/>
    </row>
    <row r="38" spans="1:15" ht="39" customHeight="1" thickBot="1">
      <c r="A38" s="214"/>
      <c r="B38" s="486"/>
      <c r="C38" s="191" t="s">
        <v>44</v>
      </c>
      <c r="D38" s="486"/>
      <c r="E38" s="215">
        <v>110</v>
      </c>
      <c r="F38" s="212"/>
      <c r="G38" s="194"/>
      <c r="H38" s="194"/>
      <c r="I38" s="194"/>
      <c r="J38" s="194"/>
      <c r="K38" s="1028"/>
      <c r="L38" s="1028"/>
      <c r="M38" s="186"/>
      <c r="N38" s="186"/>
      <c r="O38" s="186"/>
    </row>
    <row r="39" spans="1:15" ht="15.75" thickBot="1">
      <c r="B39" s="993" t="s">
        <v>676</v>
      </c>
      <c r="C39" s="200" t="s">
        <v>41</v>
      </c>
      <c r="D39" s="1003"/>
      <c r="E39" s="1003"/>
      <c r="F39" s="1003"/>
      <c r="G39" s="1003"/>
      <c r="H39" s="1003"/>
      <c r="I39" s="1003"/>
      <c r="J39" s="1003"/>
      <c r="K39" s="1003"/>
      <c r="L39" s="1003"/>
      <c r="M39" s="186"/>
      <c r="N39" s="186"/>
      <c r="O39" s="186"/>
    </row>
    <row r="40" spans="1:15" ht="15.75" thickBot="1">
      <c r="B40" s="993"/>
      <c r="C40" s="201" t="s">
        <v>44</v>
      </c>
      <c r="D40" s="1003"/>
      <c r="E40" s="1003"/>
      <c r="F40" s="1003"/>
      <c r="G40" s="1003"/>
      <c r="H40" s="1003"/>
      <c r="I40" s="1003"/>
      <c r="J40" s="1003"/>
      <c r="K40" s="1003"/>
      <c r="L40" s="1003"/>
      <c r="M40" s="186"/>
      <c r="N40" s="186"/>
      <c r="O40" s="186"/>
    </row>
    <row r="41" spans="1:15" ht="16.5" thickBot="1">
      <c r="B41" s="202" t="s">
        <v>64</v>
      </c>
      <c r="C41" s="1004" t="s">
        <v>65</v>
      </c>
      <c r="D41" s="1004"/>
      <c r="E41" s="1004"/>
      <c r="F41" s="1005" t="s">
        <v>66</v>
      </c>
      <c r="G41" s="1005"/>
      <c r="H41" s="1005"/>
      <c r="I41" s="1005"/>
      <c r="J41" s="203"/>
      <c r="K41" s="1006" t="s">
        <v>677</v>
      </c>
      <c r="L41" s="1007"/>
      <c r="M41" s="1007"/>
      <c r="N41" s="1007"/>
      <c r="O41" s="1007"/>
    </row>
    <row r="42" spans="1:15" ht="16.5" thickBot="1">
      <c r="B42" s="1008" t="s">
        <v>678</v>
      </c>
      <c r="C42" s="1009" t="s">
        <v>679</v>
      </c>
      <c r="D42" s="1009"/>
      <c r="E42" s="1009"/>
      <c r="F42" s="1009" t="s">
        <v>680</v>
      </c>
      <c r="G42" s="1009"/>
      <c r="H42" s="1009"/>
      <c r="I42" s="204" t="s">
        <v>41</v>
      </c>
      <c r="J42" s="205"/>
      <c r="K42" s="1006" t="s">
        <v>719</v>
      </c>
      <c r="L42" s="1006"/>
      <c r="M42" s="1007"/>
      <c r="N42" s="1007"/>
      <c r="O42" s="1007"/>
    </row>
    <row r="43" spans="1:15" ht="16.5" thickBot="1">
      <c r="B43" s="1008"/>
      <c r="C43" s="1009"/>
      <c r="D43" s="1009"/>
      <c r="E43" s="1009"/>
      <c r="F43" s="1009"/>
      <c r="G43" s="1009"/>
      <c r="H43" s="1009"/>
      <c r="I43" s="204" t="s">
        <v>44</v>
      </c>
      <c r="J43" s="203"/>
      <c r="K43" s="1006"/>
      <c r="L43" s="1006"/>
      <c r="M43" s="1007"/>
      <c r="N43" s="1007"/>
      <c r="O43" s="1007"/>
    </row>
    <row r="44" spans="1:15" ht="16.5" thickBot="1">
      <c r="B44" s="1010" t="s">
        <v>682</v>
      </c>
      <c r="C44" s="1009" t="s">
        <v>683</v>
      </c>
      <c r="D44" s="1009"/>
      <c r="E44" s="1009"/>
      <c r="F44" s="1011"/>
      <c r="G44" s="1011"/>
      <c r="H44" s="1011"/>
      <c r="I44" s="204" t="s">
        <v>41</v>
      </c>
      <c r="J44" s="206"/>
      <c r="K44" s="1006" t="s">
        <v>684</v>
      </c>
      <c r="L44" s="1006"/>
      <c r="M44" s="1007"/>
      <c r="N44" s="1007"/>
      <c r="O44" s="1007"/>
    </row>
    <row r="45" spans="1:15" ht="16.5" thickBot="1">
      <c r="B45" s="1010"/>
      <c r="C45" s="1009"/>
      <c r="D45" s="1009"/>
      <c r="E45" s="1009"/>
      <c r="F45" s="1011"/>
      <c r="G45" s="1011"/>
      <c r="H45" s="1011"/>
      <c r="I45" s="204" t="s">
        <v>44</v>
      </c>
      <c r="J45" s="203"/>
      <c r="K45" s="1006"/>
      <c r="L45" s="1006"/>
      <c r="M45" s="1007"/>
      <c r="N45" s="1007"/>
      <c r="O45" s="1007"/>
    </row>
    <row r="46" spans="1:15" ht="16.5" thickBot="1">
      <c r="B46" s="1010" t="s">
        <v>685</v>
      </c>
      <c r="C46" s="1009" t="s">
        <v>686</v>
      </c>
      <c r="D46" s="1009"/>
      <c r="E46" s="1009"/>
      <c r="F46" s="1011"/>
      <c r="G46" s="1011"/>
      <c r="H46" s="1011"/>
      <c r="I46" s="204" t="s">
        <v>41</v>
      </c>
      <c r="J46" s="203"/>
      <c r="K46" s="1006" t="s">
        <v>720</v>
      </c>
      <c r="L46" s="1006"/>
      <c r="M46" s="1007"/>
      <c r="N46" s="1007"/>
      <c r="O46" s="1007"/>
    </row>
    <row r="47" spans="1:15" ht="16.5" thickBot="1">
      <c r="B47" s="1010"/>
      <c r="C47" s="1009"/>
      <c r="D47" s="1009"/>
      <c r="E47" s="1009"/>
      <c r="F47" s="1011"/>
      <c r="G47" s="1011"/>
      <c r="H47" s="1011"/>
      <c r="I47" s="204" t="s">
        <v>44</v>
      </c>
      <c r="J47" s="203"/>
      <c r="K47" s="1006"/>
      <c r="L47" s="1006"/>
      <c r="M47" s="1007"/>
      <c r="N47" s="1007"/>
      <c r="O47" s="1007"/>
    </row>
    <row r="48" spans="1:15" ht="15.75" thickBot="1">
      <c r="B48" s="1008" t="s">
        <v>721</v>
      </c>
      <c r="C48" s="1008"/>
      <c r="D48" s="1008"/>
      <c r="E48" s="1008"/>
      <c r="F48" s="1008"/>
      <c r="G48" s="1008"/>
      <c r="H48" s="1008"/>
      <c r="I48" s="1008"/>
      <c r="J48" s="1008"/>
      <c r="K48" s="1006" t="s">
        <v>722</v>
      </c>
      <c r="L48" s="1006"/>
      <c r="M48" s="1007"/>
      <c r="N48" s="1007"/>
      <c r="O48" s="1007"/>
    </row>
    <row r="49" spans="2:15" ht="55.5" customHeight="1" thickBot="1">
      <c r="B49" s="1008"/>
      <c r="C49" s="1008"/>
      <c r="D49" s="1008"/>
      <c r="E49" s="1008"/>
      <c r="F49" s="1008"/>
      <c r="G49" s="1008"/>
      <c r="H49" s="1008"/>
      <c r="I49" s="1008"/>
      <c r="J49" s="1008"/>
      <c r="K49" s="1006"/>
      <c r="L49" s="1006"/>
      <c r="M49" s="1007"/>
      <c r="N49" s="1007"/>
      <c r="O49" s="1007"/>
    </row>
    <row r="54" spans="2:15" ht="23.25">
      <c r="D54" s="216"/>
    </row>
    <row r="55" spans="2:15" ht="23.25">
      <c r="D55" s="216"/>
    </row>
    <row r="56" spans="2:15" ht="23.25">
      <c r="D56" s="216"/>
    </row>
    <row r="75" ht="28.5" customHeight="1"/>
    <row r="77" ht="27.75" customHeight="1"/>
    <row r="79" ht="24" customHeight="1"/>
  </sheetData>
  <mergeCells count="89">
    <mergeCell ref="B48:J49"/>
    <mergeCell ref="K48:O49"/>
    <mergeCell ref="B44:B45"/>
    <mergeCell ref="C44:E45"/>
    <mergeCell ref="F44:H45"/>
    <mergeCell ref="K44:O45"/>
    <mergeCell ref="B46:B47"/>
    <mergeCell ref="C46:E47"/>
    <mergeCell ref="F46:H47"/>
    <mergeCell ref="K46:O47"/>
    <mergeCell ref="L37:L38"/>
    <mergeCell ref="C41:E41"/>
    <mergeCell ref="F41:I41"/>
    <mergeCell ref="K41:O41"/>
    <mergeCell ref="B42:B43"/>
    <mergeCell ref="C42:E43"/>
    <mergeCell ref="F42:H43"/>
    <mergeCell ref="K42:O43"/>
    <mergeCell ref="B31:B32"/>
    <mergeCell ref="D31:D32"/>
    <mergeCell ref="K31:K32"/>
    <mergeCell ref="L31:L32"/>
    <mergeCell ref="B39:B40"/>
    <mergeCell ref="D39:L40"/>
    <mergeCell ref="B33:B34"/>
    <mergeCell ref="D33:D34"/>
    <mergeCell ref="K33:K34"/>
    <mergeCell ref="B35:B36"/>
    <mergeCell ref="D35:D36"/>
    <mergeCell ref="K35:K36"/>
    <mergeCell ref="L35:L36"/>
    <mergeCell ref="B37:B38"/>
    <mergeCell ref="D37:D38"/>
    <mergeCell ref="K37:K38"/>
    <mergeCell ref="B27:B28"/>
    <mergeCell ref="D27:D28"/>
    <mergeCell ref="K27:K28"/>
    <mergeCell ref="L27:L28"/>
    <mergeCell ref="B29:B30"/>
    <mergeCell ref="D29:D30"/>
    <mergeCell ref="K29:K30"/>
    <mergeCell ref="L29:L30"/>
    <mergeCell ref="B23:B24"/>
    <mergeCell ref="D23:D24"/>
    <mergeCell ref="K23:K24"/>
    <mergeCell ref="L23:L24"/>
    <mergeCell ref="B25:B26"/>
    <mergeCell ref="D25:D26"/>
    <mergeCell ref="K25:K26"/>
    <mergeCell ref="L25:L26"/>
    <mergeCell ref="B19:B20"/>
    <mergeCell ref="D19:D20"/>
    <mergeCell ref="K19:K20"/>
    <mergeCell ref="L19:L20"/>
    <mergeCell ref="B21:B22"/>
    <mergeCell ref="D21:D22"/>
    <mergeCell ref="K21:K22"/>
    <mergeCell ref="L21:L22"/>
    <mergeCell ref="G16:J17"/>
    <mergeCell ref="K16:L17"/>
    <mergeCell ref="M17:M18"/>
    <mergeCell ref="N17:N18"/>
    <mergeCell ref="O17:O18"/>
    <mergeCell ref="B16:B18"/>
    <mergeCell ref="C16:C18"/>
    <mergeCell ref="D16:D18"/>
    <mergeCell ref="E16:E18"/>
    <mergeCell ref="F16:F18"/>
    <mergeCell ref="B6:O6"/>
    <mergeCell ref="D7:O7"/>
    <mergeCell ref="B8:D8"/>
    <mergeCell ref="E8:O8"/>
    <mergeCell ref="B9:G9"/>
    <mergeCell ref="H9:I15"/>
    <mergeCell ref="J9:O15"/>
    <mergeCell ref="B10:G10"/>
    <mergeCell ref="B11:G11"/>
    <mergeCell ref="B12:G12"/>
    <mergeCell ref="B13:G13"/>
    <mergeCell ref="B14:G14"/>
    <mergeCell ref="B15:G15"/>
    <mergeCell ref="B2:C5"/>
    <mergeCell ref="D2:J3"/>
    <mergeCell ref="K2:M2"/>
    <mergeCell ref="N2:O5"/>
    <mergeCell ref="K3:M3"/>
    <mergeCell ref="D4:J5"/>
    <mergeCell ref="K4:M4"/>
    <mergeCell ref="K5:M5"/>
  </mergeCells>
  <pageMargins left="0.7" right="0.7" top="0.75" bottom="0.75" header="0.3" footer="0.3"/>
  <drawing r:id="rId1"/>
  <legacyDrawing r:id="rId2"/>
  <oleObjects>
    <mc:AlternateContent xmlns:mc="http://schemas.openxmlformats.org/markup-compatibility/2006">
      <mc:Choice Requires="x14">
        <oleObject shapeId="7169" r:id="rId3">
          <objectPr defaultSize="0" autoPict="0" r:id="rId4">
            <anchor moveWithCells="1" sizeWithCells="1">
              <from>
                <xdr:col>1</xdr:col>
                <xdr:colOff>152400</xdr:colOff>
                <xdr:row>1</xdr:row>
                <xdr:rowOff>38100</xdr:rowOff>
              </from>
              <to>
                <xdr:col>3</xdr:col>
                <xdr:colOff>0</xdr:colOff>
                <xdr:row>4</xdr:row>
                <xdr:rowOff>171450</xdr:rowOff>
              </to>
            </anchor>
          </objectPr>
        </oleObject>
      </mc:Choice>
      <mc:Fallback>
        <oleObject shapeId="7169" r:id="rId3"/>
      </mc:Fallback>
    </mc:AlternateContent>
    <mc:AlternateContent xmlns:mc="http://schemas.openxmlformats.org/markup-compatibility/2006">
      <mc:Choice Requires="x14">
        <oleObject shapeId="7170" r:id="rId5">
          <objectPr defaultSize="0" autoPict="0" r:id="rId4">
            <anchor moveWithCells="1" sizeWithCells="1">
              <from>
                <xdr:col>1</xdr:col>
                <xdr:colOff>152400</xdr:colOff>
                <xdr:row>50</xdr:row>
                <xdr:rowOff>95250</xdr:rowOff>
              </from>
              <to>
                <xdr:col>3</xdr:col>
                <xdr:colOff>0</xdr:colOff>
                <xdr:row>50</xdr:row>
                <xdr:rowOff>95250</xdr:rowOff>
              </to>
            </anchor>
          </objectPr>
        </oleObject>
      </mc:Choice>
      <mc:Fallback>
        <oleObject shapeId="7170" r:id="rId5"/>
      </mc:Fallback>
    </mc:AlternateContent>
    <mc:AlternateContent xmlns:mc="http://schemas.openxmlformats.org/markup-compatibility/2006">
      <mc:Choice Requires="x14">
        <oleObject shapeId="7171" r:id="rId6">
          <objectPr defaultSize="0" autoPict="0" r:id="rId4">
            <anchor moveWithCells="1" sizeWithCells="1">
              <from>
                <xdr:col>1</xdr:col>
                <xdr:colOff>152400</xdr:colOff>
                <xdr:row>51</xdr:row>
                <xdr:rowOff>95250</xdr:rowOff>
              </from>
              <to>
                <xdr:col>3</xdr:col>
                <xdr:colOff>0</xdr:colOff>
                <xdr:row>51</xdr:row>
                <xdr:rowOff>95250</xdr:rowOff>
              </to>
            </anchor>
          </objectPr>
        </oleObject>
      </mc:Choice>
      <mc:Fallback>
        <oleObject shapeId="7171"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4"/>
  <sheetViews>
    <sheetView topLeftCell="A40" workbookViewId="0">
      <selection activeCell="H12" sqref="H12"/>
    </sheetView>
  </sheetViews>
  <sheetFormatPr baseColWidth="10" defaultColWidth="9.140625" defaultRowHeight="15"/>
  <cols>
    <col min="1" max="1" width="30" style="92" customWidth="1"/>
    <col min="2" max="4" width="15" style="92" customWidth="1"/>
    <col min="5" max="5" width="29.28515625" style="92" customWidth="1"/>
    <col min="6" max="6" width="15" style="92" customWidth="1"/>
    <col min="7" max="7" width="17.85546875" style="92" customWidth="1"/>
    <col min="8" max="8" width="15" style="92" customWidth="1"/>
    <col min="9" max="9" width="13" style="92" customWidth="1"/>
    <col min="10" max="11" width="21.28515625" style="92" customWidth="1"/>
    <col min="12" max="12" width="17.28515625" style="92" customWidth="1"/>
    <col min="13" max="16384" width="9.140625" style="92"/>
  </cols>
  <sheetData>
    <row r="1" spans="1:13">
      <c r="F1" s="94"/>
      <c r="G1" s="94"/>
      <c r="H1" s="94"/>
      <c r="I1" s="94"/>
      <c r="J1" s="94"/>
      <c r="K1" s="94"/>
      <c r="L1" s="94"/>
      <c r="M1" s="94"/>
    </row>
    <row r="2" spans="1:13">
      <c r="A2" s="1031" t="s">
        <v>87</v>
      </c>
      <c r="B2" s="1031"/>
      <c r="C2" s="1031"/>
      <c r="D2" s="1031"/>
      <c r="E2" s="1031"/>
      <c r="F2" s="1032"/>
      <c r="G2" s="1032"/>
      <c r="H2" s="1032"/>
      <c r="I2" s="1032"/>
      <c r="J2" s="1032"/>
      <c r="K2" s="1032"/>
      <c r="L2" s="1032"/>
      <c r="M2" s="94"/>
    </row>
    <row r="3" spans="1:13">
      <c r="A3" s="93" t="s">
        <v>88</v>
      </c>
      <c r="B3" s="93" t="s">
        <v>89</v>
      </c>
      <c r="C3" s="93" t="s">
        <v>90</v>
      </c>
      <c r="D3" s="93" t="s">
        <v>91</v>
      </c>
      <c r="E3" s="93" t="s">
        <v>92</v>
      </c>
      <c r="F3" s="95" t="s">
        <v>93</v>
      </c>
      <c r="G3" s="95" t="s">
        <v>94</v>
      </c>
      <c r="H3" s="95" t="s">
        <v>95</v>
      </c>
      <c r="I3" s="95" t="s">
        <v>96</v>
      </c>
      <c r="J3" s="95" t="s">
        <v>97</v>
      </c>
      <c r="K3" s="95" t="s">
        <v>98</v>
      </c>
      <c r="L3" s="95" t="s">
        <v>99</v>
      </c>
      <c r="M3" s="94" t="s">
        <v>100</v>
      </c>
    </row>
    <row r="4" spans="1:13" s="98" customFormat="1">
      <c r="A4" s="96" t="s">
        <v>101</v>
      </c>
      <c r="B4" s="96">
        <v>1919</v>
      </c>
      <c r="C4" s="97" t="s">
        <v>102</v>
      </c>
      <c r="D4" s="98">
        <v>38140384</v>
      </c>
      <c r="E4" s="98" t="s">
        <v>103</v>
      </c>
      <c r="F4" s="99" t="s">
        <v>104</v>
      </c>
      <c r="G4" s="99">
        <v>30240000</v>
      </c>
      <c r="H4" s="100">
        <v>18900000</v>
      </c>
      <c r="I4" s="100">
        <v>0</v>
      </c>
      <c r="J4" s="100">
        <f>H4-L4</f>
        <v>7560000</v>
      </c>
      <c r="K4" s="101">
        <v>1</v>
      </c>
      <c r="L4" s="100">
        <v>11340000</v>
      </c>
      <c r="M4" s="100" t="s">
        <v>105</v>
      </c>
    </row>
    <row r="5" spans="1:13" s="98" customFormat="1">
      <c r="A5" s="96" t="s">
        <v>101</v>
      </c>
      <c r="B5" s="96">
        <v>2008</v>
      </c>
      <c r="C5" s="97" t="s">
        <v>106</v>
      </c>
      <c r="D5" s="98">
        <v>1110545257</v>
      </c>
      <c r="E5" s="98" t="s">
        <v>107</v>
      </c>
      <c r="F5" s="99" t="s">
        <v>108</v>
      </c>
      <c r="G5" s="99">
        <v>16376000</v>
      </c>
      <c r="H5" s="100">
        <v>10235000</v>
      </c>
      <c r="I5" s="100">
        <v>0</v>
      </c>
      <c r="J5" s="100">
        <f t="shared" ref="J5:J30" si="0">H5-L5</f>
        <v>4094000</v>
      </c>
      <c r="K5" s="101">
        <v>1</v>
      </c>
      <c r="L5" s="100">
        <v>6141000</v>
      </c>
      <c r="M5" s="100" t="s">
        <v>109</v>
      </c>
    </row>
    <row r="6" spans="1:13" s="98" customFormat="1">
      <c r="A6" s="96" t="s">
        <v>101</v>
      </c>
      <c r="B6" s="96">
        <v>2030</v>
      </c>
      <c r="C6" s="97" t="s">
        <v>110</v>
      </c>
      <c r="D6" s="98">
        <v>5829099</v>
      </c>
      <c r="E6" s="98" t="s">
        <v>111</v>
      </c>
      <c r="F6" s="99" t="s">
        <v>112</v>
      </c>
      <c r="G6" s="99">
        <v>25200000</v>
      </c>
      <c r="H6" s="100">
        <v>18000000</v>
      </c>
      <c r="I6" s="100">
        <v>0</v>
      </c>
      <c r="J6" s="100">
        <f t="shared" si="0"/>
        <v>10800000</v>
      </c>
      <c r="K6" s="101">
        <v>1</v>
      </c>
      <c r="L6" s="100">
        <v>7200000</v>
      </c>
      <c r="M6" s="100" t="s">
        <v>113</v>
      </c>
    </row>
    <row r="7" spans="1:13" s="104" customFormat="1">
      <c r="A7" s="102" t="s">
        <v>101</v>
      </c>
      <c r="B7" s="102">
        <v>2152</v>
      </c>
      <c r="C7" s="103" t="s">
        <v>114</v>
      </c>
      <c r="D7" s="104">
        <v>1110584543</v>
      </c>
      <c r="E7" s="104" t="s">
        <v>115</v>
      </c>
      <c r="F7" s="105" t="s">
        <v>116</v>
      </c>
      <c r="G7" s="105">
        <v>17850000</v>
      </c>
      <c r="H7" s="106">
        <v>10200000</v>
      </c>
      <c r="I7" s="106">
        <v>0</v>
      </c>
      <c r="J7" s="106">
        <f t="shared" si="0"/>
        <v>2550000</v>
      </c>
      <c r="K7" s="101">
        <v>2</v>
      </c>
      <c r="L7" s="106">
        <v>7650000</v>
      </c>
      <c r="M7" s="106" t="s">
        <v>117</v>
      </c>
    </row>
    <row r="8" spans="1:13" s="104" customFormat="1">
      <c r="A8" s="102" t="s">
        <v>101</v>
      </c>
      <c r="B8" s="102">
        <v>2158</v>
      </c>
      <c r="C8" s="103" t="s">
        <v>114</v>
      </c>
      <c r="D8" s="104">
        <v>1110553018</v>
      </c>
      <c r="E8" s="104" t="s">
        <v>118</v>
      </c>
      <c r="F8" s="105" t="s">
        <v>119</v>
      </c>
      <c r="G8" s="105">
        <v>20300000</v>
      </c>
      <c r="H8" s="106">
        <v>11600000</v>
      </c>
      <c r="I8" s="106">
        <v>0</v>
      </c>
      <c r="J8" s="106">
        <f t="shared" si="0"/>
        <v>2900000</v>
      </c>
      <c r="K8" s="101">
        <v>1</v>
      </c>
      <c r="L8" s="106">
        <v>8700000</v>
      </c>
      <c r="M8" s="106" t="s">
        <v>120</v>
      </c>
    </row>
    <row r="9" spans="1:13" s="104" customFormat="1">
      <c r="A9" s="102" t="s">
        <v>101</v>
      </c>
      <c r="B9" s="102">
        <v>2177</v>
      </c>
      <c r="C9" s="103" t="s">
        <v>121</v>
      </c>
      <c r="D9" s="104">
        <v>1110572727</v>
      </c>
      <c r="E9" s="104" t="s">
        <v>122</v>
      </c>
      <c r="F9" s="105" t="s">
        <v>123</v>
      </c>
      <c r="G9" s="105">
        <v>20300000</v>
      </c>
      <c r="H9" s="106">
        <v>11600000</v>
      </c>
      <c r="I9" s="106">
        <v>0</v>
      </c>
      <c r="J9" s="106">
        <f t="shared" si="0"/>
        <v>2900000</v>
      </c>
      <c r="K9" s="101">
        <v>1</v>
      </c>
      <c r="L9" s="106">
        <v>8700000</v>
      </c>
      <c r="M9" s="106" t="s">
        <v>124</v>
      </c>
    </row>
    <row r="10" spans="1:13" s="104" customFormat="1">
      <c r="A10" s="102" t="s">
        <v>101</v>
      </c>
      <c r="B10" s="102">
        <v>2206</v>
      </c>
      <c r="C10" s="103" t="s">
        <v>125</v>
      </c>
      <c r="D10" s="104">
        <v>1110596663</v>
      </c>
      <c r="E10" s="104" t="s">
        <v>126</v>
      </c>
      <c r="F10" s="105" t="s">
        <v>127</v>
      </c>
      <c r="G10" s="105">
        <v>18739000</v>
      </c>
      <c r="H10" s="106">
        <v>10708000</v>
      </c>
      <c r="I10" s="106">
        <v>0</v>
      </c>
      <c r="J10" s="106">
        <f t="shared" si="0"/>
        <v>2677000</v>
      </c>
      <c r="K10" s="101">
        <v>1</v>
      </c>
      <c r="L10" s="106">
        <v>8031000</v>
      </c>
      <c r="M10" s="106" t="s">
        <v>128</v>
      </c>
    </row>
    <row r="11" spans="1:13" s="104" customFormat="1">
      <c r="A11" s="102" t="s">
        <v>101</v>
      </c>
      <c r="B11" s="102">
        <v>2208</v>
      </c>
      <c r="C11" s="103" t="s">
        <v>125</v>
      </c>
      <c r="D11" s="104">
        <v>1110564168</v>
      </c>
      <c r="E11" s="104" t="s">
        <v>129</v>
      </c>
      <c r="F11" s="105" t="s">
        <v>130</v>
      </c>
      <c r="G11" s="105">
        <v>25200000</v>
      </c>
      <c r="H11" s="106">
        <v>18000000</v>
      </c>
      <c r="I11" s="106">
        <v>0</v>
      </c>
      <c r="J11" s="106">
        <f t="shared" si="0"/>
        <v>10800000</v>
      </c>
      <c r="K11" s="101">
        <v>1</v>
      </c>
      <c r="L11" s="106">
        <v>7200000</v>
      </c>
      <c r="M11" s="106" t="s">
        <v>131</v>
      </c>
    </row>
    <row r="12" spans="1:13" s="104" customFormat="1">
      <c r="A12" s="102" t="s">
        <v>101</v>
      </c>
      <c r="B12" s="102">
        <v>2209</v>
      </c>
      <c r="C12" s="103" t="s">
        <v>125</v>
      </c>
      <c r="D12" s="104">
        <v>1110466132</v>
      </c>
      <c r="E12" s="104" t="s">
        <v>132</v>
      </c>
      <c r="F12" s="105" t="s">
        <v>133</v>
      </c>
      <c r="G12" s="105">
        <v>25200000</v>
      </c>
      <c r="H12" s="106">
        <v>14400000</v>
      </c>
      <c r="I12" s="106">
        <v>0</v>
      </c>
      <c r="J12" s="106">
        <f t="shared" si="0"/>
        <v>3600000</v>
      </c>
      <c r="K12" s="101">
        <v>1</v>
      </c>
      <c r="L12" s="106">
        <v>10800000</v>
      </c>
      <c r="M12" s="106" t="s">
        <v>134</v>
      </c>
    </row>
    <row r="13" spans="1:13" s="104" customFormat="1">
      <c r="A13" s="102" t="s">
        <v>101</v>
      </c>
      <c r="B13" s="102">
        <v>2210</v>
      </c>
      <c r="C13" s="103" t="s">
        <v>125</v>
      </c>
      <c r="D13" s="104">
        <v>1110562091</v>
      </c>
      <c r="E13" s="104" t="s">
        <v>135</v>
      </c>
      <c r="F13" s="105" t="s">
        <v>136</v>
      </c>
      <c r="G13" s="105">
        <v>21600000</v>
      </c>
      <c r="H13" s="106">
        <v>14400000</v>
      </c>
      <c r="I13" s="106">
        <v>0</v>
      </c>
      <c r="J13" s="106">
        <f t="shared" si="0"/>
        <v>7200000</v>
      </c>
      <c r="K13" s="101">
        <v>1</v>
      </c>
      <c r="L13" s="106">
        <v>7200000</v>
      </c>
      <c r="M13" s="106" t="s">
        <v>137</v>
      </c>
    </row>
    <row r="14" spans="1:13" s="104" customFormat="1">
      <c r="A14" s="102" t="s">
        <v>101</v>
      </c>
      <c r="B14" s="102">
        <v>2282</v>
      </c>
      <c r="C14" s="103" t="s">
        <v>138</v>
      </c>
      <c r="D14" s="104">
        <v>5821602</v>
      </c>
      <c r="E14" s="104" t="s">
        <v>139</v>
      </c>
      <c r="F14" s="105" t="s">
        <v>140</v>
      </c>
      <c r="G14" s="105">
        <v>29750000</v>
      </c>
      <c r="H14" s="106">
        <v>17000000</v>
      </c>
      <c r="I14" s="106">
        <v>0</v>
      </c>
      <c r="J14" s="106">
        <f t="shared" si="0"/>
        <v>4250000</v>
      </c>
      <c r="K14" s="101">
        <v>1</v>
      </c>
      <c r="L14" s="106">
        <v>12750000</v>
      </c>
      <c r="M14" s="106" t="s">
        <v>141</v>
      </c>
    </row>
    <row r="15" spans="1:13" s="104" customFormat="1">
      <c r="A15" s="102" t="s">
        <v>101</v>
      </c>
      <c r="B15" s="102">
        <v>2285</v>
      </c>
      <c r="C15" s="103" t="s">
        <v>138</v>
      </c>
      <c r="D15" s="104">
        <v>93359751</v>
      </c>
      <c r="E15" s="104" t="s">
        <v>142</v>
      </c>
      <c r="F15" s="105" t="s">
        <v>143</v>
      </c>
      <c r="G15" s="105">
        <v>25200000</v>
      </c>
      <c r="H15" s="106">
        <v>14400000</v>
      </c>
      <c r="I15" s="106">
        <v>0</v>
      </c>
      <c r="J15" s="106">
        <f t="shared" si="0"/>
        <v>3600000</v>
      </c>
      <c r="K15" s="101">
        <v>4</v>
      </c>
      <c r="L15" s="106">
        <v>10800000</v>
      </c>
      <c r="M15" s="106" t="s">
        <v>144</v>
      </c>
    </row>
    <row r="16" spans="1:13" s="104" customFormat="1">
      <c r="A16" s="102" t="s">
        <v>101</v>
      </c>
      <c r="B16" s="102">
        <v>2289</v>
      </c>
      <c r="C16" s="103" t="s">
        <v>138</v>
      </c>
      <c r="D16" s="104">
        <v>65631426</v>
      </c>
      <c r="E16" s="104" t="s">
        <v>145</v>
      </c>
      <c r="F16" s="105" t="s">
        <v>146</v>
      </c>
      <c r="G16" s="105">
        <v>11445000</v>
      </c>
      <c r="H16" s="106">
        <v>6540000</v>
      </c>
      <c r="I16" s="106">
        <v>0</v>
      </c>
      <c r="J16" s="106">
        <f t="shared" si="0"/>
        <v>1635000</v>
      </c>
      <c r="K16" s="101">
        <v>1</v>
      </c>
      <c r="L16" s="106">
        <v>4905000</v>
      </c>
      <c r="M16" s="106" t="s">
        <v>147</v>
      </c>
    </row>
    <row r="17" spans="1:13" s="104" customFormat="1">
      <c r="A17" s="102" t="s">
        <v>101</v>
      </c>
      <c r="B17" s="102">
        <v>2329</v>
      </c>
      <c r="C17" s="103" t="s">
        <v>148</v>
      </c>
      <c r="D17" s="104">
        <v>80849475</v>
      </c>
      <c r="E17" s="104" t="s">
        <v>149</v>
      </c>
      <c r="F17" s="105" t="s">
        <v>150</v>
      </c>
      <c r="G17" s="105">
        <v>29750000</v>
      </c>
      <c r="H17" s="106">
        <v>17000000</v>
      </c>
      <c r="I17" s="106">
        <v>0</v>
      </c>
      <c r="J17" s="106">
        <f t="shared" si="0"/>
        <v>4250000</v>
      </c>
      <c r="K17" s="101">
        <v>2</v>
      </c>
      <c r="L17" s="106">
        <v>12750000</v>
      </c>
      <c r="M17" s="106" t="s">
        <v>151</v>
      </c>
    </row>
    <row r="18" spans="1:13" s="104" customFormat="1">
      <c r="A18" s="102" t="s">
        <v>101</v>
      </c>
      <c r="B18" s="102">
        <v>2333</v>
      </c>
      <c r="C18" s="103" t="s">
        <v>148</v>
      </c>
      <c r="D18" s="104">
        <v>14399615</v>
      </c>
      <c r="E18" s="104" t="s">
        <v>152</v>
      </c>
      <c r="F18" s="105" t="s">
        <v>153</v>
      </c>
      <c r="G18" s="105">
        <v>25200000</v>
      </c>
      <c r="H18" s="106">
        <v>14400000</v>
      </c>
      <c r="I18" s="106">
        <v>0</v>
      </c>
      <c r="J18" s="106">
        <f t="shared" si="0"/>
        <v>3600000</v>
      </c>
      <c r="K18" s="101">
        <v>2</v>
      </c>
      <c r="L18" s="106">
        <v>10800000</v>
      </c>
      <c r="M18" s="106" t="s">
        <v>154</v>
      </c>
    </row>
    <row r="19" spans="1:13" s="104" customFormat="1">
      <c r="A19" s="102" t="s">
        <v>101</v>
      </c>
      <c r="B19" s="102">
        <v>2357</v>
      </c>
      <c r="C19" s="103" t="s">
        <v>155</v>
      </c>
      <c r="D19" s="104">
        <v>52093138</v>
      </c>
      <c r="E19" s="104" t="s">
        <v>156</v>
      </c>
      <c r="F19" s="105" t="s">
        <v>157</v>
      </c>
      <c r="G19" s="105">
        <v>21600000</v>
      </c>
      <c r="H19" s="106">
        <v>14400000</v>
      </c>
      <c r="I19" s="106">
        <v>0</v>
      </c>
      <c r="J19" s="106">
        <f t="shared" si="0"/>
        <v>7200000</v>
      </c>
      <c r="K19" s="101">
        <v>1</v>
      </c>
      <c r="L19" s="106">
        <v>7200000</v>
      </c>
      <c r="M19" s="106" t="s">
        <v>158</v>
      </c>
    </row>
    <row r="20" spans="1:13" s="104" customFormat="1">
      <c r="A20" s="102" t="s">
        <v>101</v>
      </c>
      <c r="B20" s="102">
        <v>2401</v>
      </c>
      <c r="C20" s="103" t="s">
        <v>159</v>
      </c>
      <c r="D20" s="104">
        <v>65768017</v>
      </c>
      <c r="E20" s="104" t="s">
        <v>160</v>
      </c>
      <c r="F20" s="105" t="s">
        <v>161</v>
      </c>
      <c r="G20" s="105">
        <v>21600000</v>
      </c>
      <c r="H20" s="106">
        <v>14400000</v>
      </c>
      <c r="I20" s="106">
        <v>0</v>
      </c>
      <c r="J20" s="106">
        <f t="shared" si="0"/>
        <v>7200000</v>
      </c>
      <c r="K20" s="101">
        <v>4</v>
      </c>
      <c r="L20" s="106">
        <v>7200000</v>
      </c>
      <c r="M20" s="106" t="s">
        <v>162</v>
      </c>
    </row>
    <row r="21" spans="1:13" s="104" customFormat="1">
      <c r="A21" s="102" t="s">
        <v>101</v>
      </c>
      <c r="B21" s="102">
        <v>2472</v>
      </c>
      <c r="C21" s="103" t="s">
        <v>163</v>
      </c>
      <c r="D21" s="104">
        <v>14297972</v>
      </c>
      <c r="E21" s="104" t="s">
        <v>164</v>
      </c>
      <c r="F21" s="105" t="s">
        <v>165</v>
      </c>
      <c r="G21" s="105">
        <v>25200000</v>
      </c>
      <c r="H21" s="106">
        <v>14400000</v>
      </c>
      <c r="I21" s="106">
        <v>0</v>
      </c>
      <c r="J21" s="106">
        <f t="shared" si="0"/>
        <v>3600000</v>
      </c>
      <c r="K21" s="101">
        <v>1</v>
      </c>
      <c r="L21" s="106">
        <v>10800000</v>
      </c>
      <c r="M21" s="106" t="s">
        <v>166</v>
      </c>
    </row>
    <row r="22" spans="1:13" s="104" customFormat="1">
      <c r="A22" s="102" t="s">
        <v>101</v>
      </c>
      <c r="B22" s="102">
        <v>2473</v>
      </c>
      <c r="C22" s="103" t="s">
        <v>163</v>
      </c>
      <c r="D22" s="104">
        <v>28550861</v>
      </c>
      <c r="E22" s="104" t="s">
        <v>167</v>
      </c>
      <c r="F22" s="105" t="s">
        <v>168</v>
      </c>
      <c r="G22" s="105">
        <v>33250000</v>
      </c>
      <c r="H22" s="106">
        <v>19000000</v>
      </c>
      <c r="I22" s="106">
        <v>0</v>
      </c>
      <c r="J22" s="106">
        <f t="shared" si="0"/>
        <v>4750000</v>
      </c>
      <c r="K22" s="101">
        <v>1</v>
      </c>
      <c r="L22" s="106">
        <v>14250000</v>
      </c>
      <c r="M22" s="106" t="s">
        <v>169</v>
      </c>
    </row>
    <row r="23" spans="1:13" s="104" customFormat="1">
      <c r="A23" s="102" t="s">
        <v>101</v>
      </c>
      <c r="B23" s="102">
        <v>2480</v>
      </c>
      <c r="C23" s="103" t="s">
        <v>170</v>
      </c>
      <c r="D23" s="104">
        <v>1110504449</v>
      </c>
      <c r="E23" s="104" t="s">
        <v>171</v>
      </c>
      <c r="F23" s="105" t="s">
        <v>172</v>
      </c>
      <c r="G23" s="105">
        <v>15300000</v>
      </c>
      <c r="H23" s="106">
        <v>10200000</v>
      </c>
      <c r="I23" s="106">
        <v>0</v>
      </c>
      <c r="J23" s="106">
        <f t="shared" si="0"/>
        <v>5100000</v>
      </c>
      <c r="K23" s="101">
        <v>4</v>
      </c>
      <c r="L23" s="106">
        <v>5100000</v>
      </c>
      <c r="M23" s="106" t="s">
        <v>173</v>
      </c>
    </row>
    <row r="24" spans="1:13" s="104" customFormat="1">
      <c r="A24" s="102" t="s">
        <v>101</v>
      </c>
      <c r="B24" s="102">
        <v>2482</v>
      </c>
      <c r="C24" s="103" t="s">
        <v>170</v>
      </c>
      <c r="D24" s="104">
        <v>1110489553</v>
      </c>
      <c r="E24" s="104" t="s">
        <v>174</v>
      </c>
      <c r="F24" s="105" t="s">
        <v>175</v>
      </c>
      <c r="G24" s="105">
        <v>14329000</v>
      </c>
      <c r="H24" s="106">
        <v>8188000</v>
      </c>
      <c r="I24" s="106">
        <v>0</v>
      </c>
      <c r="J24" s="106">
        <f t="shared" si="0"/>
        <v>2047000</v>
      </c>
      <c r="K24" s="101">
        <v>1</v>
      </c>
      <c r="L24" s="106">
        <v>6141000</v>
      </c>
      <c r="M24" s="106" t="s">
        <v>176</v>
      </c>
    </row>
    <row r="25" spans="1:13" s="104" customFormat="1">
      <c r="A25" s="102" t="s">
        <v>101</v>
      </c>
      <c r="B25" s="102">
        <v>2483</v>
      </c>
      <c r="C25" s="103" t="s">
        <v>170</v>
      </c>
      <c r="D25" s="104">
        <v>14238228</v>
      </c>
      <c r="E25" s="104" t="s">
        <v>177</v>
      </c>
      <c r="F25" s="105" t="s">
        <v>178</v>
      </c>
      <c r="G25" s="105">
        <v>29750000</v>
      </c>
      <c r="H25" s="106">
        <v>17000000</v>
      </c>
      <c r="I25" s="106">
        <v>0</v>
      </c>
      <c r="J25" s="106">
        <f t="shared" si="0"/>
        <v>4250000</v>
      </c>
      <c r="K25" s="101">
        <v>1</v>
      </c>
      <c r="L25" s="106">
        <v>12750000</v>
      </c>
      <c r="M25" s="106" t="s">
        <v>179</v>
      </c>
    </row>
    <row r="26" spans="1:13" s="104" customFormat="1">
      <c r="A26" s="102" t="s">
        <v>101</v>
      </c>
      <c r="B26" s="102">
        <v>2485</v>
      </c>
      <c r="C26" s="103" t="s">
        <v>170</v>
      </c>
      <c r="D26" s="104">
        <v>65766101</v>
      </c>
      <c r="E26" s="104" t="s">
        <v>180</v>
      </c>
      <c r="F26" s="105" t="s">
        <v>181</v>
      </c>
      <c r="G26" s="105">
        <v>25200000</v>
      </c>
      <c r="H26" s="106">
        <v>14400000</v>
      </c>
      <c r="I26" s="106">
        <v>0</v>
      </c>
      <c r="J26" s="106">
        <f t="shared" si="0"/>
        <v>3600000</v>
      </c>
      <c r="K26" s="101">
        <v>1</v>
      </c>
      <c r="L26" s="106">
        <v>10800000</v>
      </c>
      <c r="M26" s="106" t="s">
        <v>182</v>
      </c>
    </row>
    <row r="27" spans="1:13" s="104" customFormat="1">
      <c r="A27" s="102" t="s">
        <v>101</v>
      </c>
      <c r="B27" s="102">
        <v>2506</v>
      </c>
      <c r="C27" s="103" t="s">
        <v>170</v>
      </c>
      <c r="D27" s="104">
        <v>28542511</v>
      </c>
      <c r="E27" s="104" t="s">
        <v>183</v>
      </c>
      <c r="F27" s="105" t="s">
        <v>184</v>
      </c>
      <c r="G27" s="105">
        <v>25200000</v>
      </c>
      <c r="H27" s="106">
        <v>14400000</v>
      </c>
      <c r="I27" s="106">
        <v>0</v>
      </c>
      <c r="J27" s="106">
        <f t="shared" si="0"/>
        <v>3600000</v>
      </c>
      <c r="K27" s="101">
        <v>5</v>
      </c>
      <c r="L27" s="106">
        <v>10800000</v>
      </c>
      <c r="M27" s="106" t="s">
        <v>185</v>
      </c>
    </row>
    <row r="28" spans="1:13" s="104" customFormat="1">
      <c r="A28" s="102" t="s">
        <v>101</v>
      </c>
      <c r="B28" s="102">
        <v>2610</v>
      </c>
      <c r="C28" s="103" t="s">
        <v>186</v>
      </c>
      <c r="D28" s="104">
        <v>79005279</v>
      </c>
      <c r="E28" s="104" t="s">
        <v>187</v>
      </c>
      <c r="F28" s="105" t="s">
        <v>188</v>
      </c>
      <c r="G28" s="105">
        <v>25200000</v>
      </c>
      <c r="H28" s="106">
        <v>14400000</v>
      </c>
      <c r="I28" s="106">
        <v>0</v>
      </c>
      <c r="J28" s="106">
        <f t="shared" si="0"/>
        <v>3600000</v>
      </c>
      <c r="K28" s="101">
        <v>2</v>
      </c>
      <c r="L28" s="106">
        <v>10800000</v>
      </c>
      <c r="M28" s="106" t="s">
        <v>189</v>
      </c>
    </row>
    <row r="29" spans="1:13" s="104" customFormat="1">
      <c r="A29" s="102" t="s">
        <v>101</v>
      </c>
      <c r="B29" s="102">
        <v>2625</v>
      </c>
      <c r="C29" s="103" t="s">
        <v>186</v>
      </c>
      <c r="D29" s="104">
        <v>52778905</v>
      </c>
      <c r="E29" s="104" t="s">
        <v>190</v>
      </c>
      <c r="F29" s="105" t="s">
        <v>191</v>
      </c>
      <c r="G29" s="105">
        <v>14329000</v>
      </c>
      <c r="H29" s="106">
        <v>8188000</v>
      </c>
      <c r="I29" s="106">
        <v>0</v>
      </c>
      <c r="J29" s="106">
        <f t="shared" si="0"/>
        <v>2047000</v>
      </c>
      <c r="K29" s="101">
        <v>1</v>
      </c>
      <c r="L29" s="106">
        <v>6141000</v>
      </c>
      <c r="M29" s="106" t="s">
        <v>192</v>
      </c>
    </row>
    <row r="30" spans="1:13" s="104" customFormat="1">
      <c r="A30" s="102" t="s">
        <v>101</v>
      </c>
      <c r="B30" s="102">
        <v>2652</v>
      </c>
      <c r="C30" s="103" t="s">
        <v>193</v>
      </c>
      <c r="D30" s="104">
        <v>1110579050</v>
      </c>
      <c r="E30" s="104" t="s">
        <v>194</v>
      </c>
      <c r="F30" s="105" t="s">
        <v>195</v>
      </c>
      <c r="G30" s="105">
        <v>21600000</v>
      </c>
      <c r="H30" s="106">
        <v>14400000</v>
      </c>
      <c r="I30" s="106">
        <v>0</v>
      </c>
      <c r="J30" s="106">
        <f t="shared" si="0"/>
        <v>7200000</v>
      </c>
      <c r="K30" s="101">
        <v>2</v>
      </c>
      <c r="L30" s="106">
        <v>7200000</v>
      </c>
      <c r="M30" s="106" t="s">
        <v>196</v>
      </c>
    </row>
    <row r="31" spans="1:13" s="104" customFormat="1">
      <c r="A31" s="102" t="s">
        <v>101</v>
      </c>
      <c r="B31" s="102">
        <v>2692</v>
      </c>
      <c r="C31" s="103" t="s">
        <v>193</v>
      </c>
      <c r="D31" s="104">
        <v>1110545525</v>
      </c>
      <c r="E31" s="104" t="s">
        <v>197</v>
      </c>
      <c r="F31" s="105" t="s">
        <v>198</v>
      </c>
      <c r="G31" s="105">
        <v>21600000</v>
      </c>
      <c r="H31" s="106">
        <v>1800000</v>
      </c>
      <c r="I31" s="106">
        <v>0</v>
      </c>
      <c r="J31" s="106">
        <f>L31-H31</f>
        <v>18000000</v>
      </c>
      <c r="K31" s="101">
        <v>1</v>
      </c>
      <c r="L31" s="106">
        <v>19800000</v>
      </c>
      <c r="M31" s="106" t="s">
        <v>199</v>
      </c>
    </row>
    <row r="32" spans="1:13" s="104" customFormat="1">
      <c r="A32" s="102" t="s">
        <v>101</v>
      </c>
      <c r="B32" s="102">
        <v>2705</v>
      </c>
      <c r="C32" s="103" t="s">
        <v>200</v>
      </c>
      <c r="D32" s="104">
        <v>1109385652</v>
      </c>
      <c r="E32" s="104" t="s">
        <v>201</v>
      </c>
      <c r="F32" s="105" t="s">
        <v>202</v>
      </c>
      <c r="G32" s="105">
        <v>26460000</v>
      </c>
      <c r="H32" s="106">
        <v>15120000</v>
      </c>
      <c r="I32" s="106">
        <v>0</v>
      </c>
      <c r="J32" s="106">
        <f>H32-L32</f>
        <v>3780000</v>
      </c>
      <c r="K32" s="101">
        <v>1</v>
      </c>
      <c r="L32" s="106">
        <v>11340000</v>
      </c>
      <c r="M32" s="106" t="s">
        <v>203</v>
      </c>
    </row>
    <row r="33" spans="1:13" s="104" customFormat="1">
      <c r="A33" s="102" t="s">
        <v>101</v>
      </c>
      <c r="B33" s="102">
        <v>2727</v>
      </c>
      <c r="C33" s="103" t="s">
        <v>204</v>
      </c>
      <c r="D33" s="104">
        <v>1110530833</v>
      </c>
      <c r="E33" s="104" t="s">
        <v>205</v>
      </c>
      <c r="F33" s="105" t="s">
        <v>206</v>
      </c>
      <c r="G33" s="105">
        <v>21600000</v>
      </c>
      <c r="H33" s="106">
        <v>14400000</v>
      </c>
      <c r="I33" s="106">
        <v>0</v>
      </c>
      <c r="J33" s="106">
        <f>H33-L33</f>
        <v>7200000</v>
      </c>
      <c r="K33" s="101">
        <v>1</v>
      </c>
      <c r="L33" s="106">
        <v>7200000</v>
      </c>
      <c r="M33" s="106" t="s">
        <v>207</v>
      </c>
    </row>
    <row r="34" spans="1:13" s="104" customFormat="1">
      <c r="A34" s="102" t="s">
        <v>101</v>
      </c>
      <c r="B34" s="102">
        <v>2728</v>
      </c>
      <c r="C34" s="103" t="s">
        <v>204</v>
      </c>
      <c r="D34" s="104">
        <v>65766461</v>
      </c>
      <c r="E34" s="104" t="s">
        <v>208</v>
      </c>
      <c r="F34" s="105" t="s">
        <v>209</v>
      </c>
      <c r="G34" s="105">
        <v>12271000</v>
      </c>
      <c r="H34" s="106">
        <v>7012000</v>
      </c>
      <c r="I34" s="106">
        <v>0</v>
      </c>
      <c r="J34" s="106">
        <f>H34-L34</f>
        <v>1753000</v>
      </c>
      <c r="K34" s="101">
        <v>1</v>
      </c>
      <c r="L34" s="106">
        <v>5259000</v>
      </c>
      <c r="M34" s="106" t="s">
        <v>210</v>
      </c>
    </row>
    <row r="35" spans="1:13" s="104" customFormat="1">
      <c r="A35" s="102" t="s">
        <v>101</v>
      </c>
      <c r="B35" s="102">
        <v>2752</v>
      </c>
      <c r="C35" s="103" t="s">
        <v>204</v>
      </c>
      <c r="D35" s="104">
        <v>14135850</v>
      </c>
      <c r="E35" s="104" t="s">
        <v>211</v>
      </c>
      <c r="F35" s="105" t="s">
        <v>212</v>
      </c>
      <c r="G35" s="105">
        <v>25200000</v>
      </c>
      <c r="H35" s="106">
        <v>10800000</v>
      </c>
      <c r="I35" s="106">
        <v>0</v>
      </c>
      <c r="J35" s="106">
        <f>L35-H35</f>
        <v>3600000</v>
      </c>
      <c r="K35" s="101">
        <v>1</v>
      </c>
      <c r="L35" s="106">
        <v>14400000</v>
      </c>
      <c r="M35" s="106" t="s">
        <v>213</v>
      </c>
    </row>
    <row r="36" spans="1:13" s="104" customFormat="1">
      <c r="A36" s="102" t="s">
        <v>101</v>
      </c>
      <c r="B36" s="102">
        <v>2754</v>
      </c>
      <c r="C36" s="103" t="s">
        <v>204</v>
      </c>
      <c r="D36" s="104">
        <v>1110593750</v>
      </c>
      <c r="E36" s="104" t="s">
        <v>214</v>
      </c>
      <c r="F36" s="105" t="s">
        <v>215</v>
      </c>
      <c r="G36" s="105">
        <v>17400000</v>
      </c>
      <c r="H36" s="106">
        <v>11600000</v>
      </c>
      <c r="I36" s="106">
        <v>0</v>
      </c>
      <c r="J36" s="106">
        <f>H36-L36</f>
        <v>5800000</v>
      </c>
      <c r="K36" s="101">
        <v>1</v>
      </c>
      <c r="L36" s="106">
        <v>5800000</v>
      </c>
      <c r="M36" s="106" t="s">
        <v>216</v>
      </c>
    </row>
    <row r="37" spans="1:13" s="109" customFormat="1">
      <c r="A37" s="107" t="s">
        <v>101</v>
      </c>
      <c r="B37" s="107">
        <v>2780</v>
      </c>
      <c r="C37" s="108" t="s">
        <v>217</v>
      </c>
      <c r="D37" s="109">
        <v>1110479872</v>
      </c>
      <c r="E37" s="109" t="s">
        <v>218</v>
      </c>
      <c r="F37" s="110" t="s">
        <v>219</v>
      </c>
      <c r="G37" s="110">
        <v>25200000</v>
      </c>
      <c r="H37" s="111">
        <v>0</v>
      </c>
      <c r="I37" s="111">
        <v>25200000</v>
      </c>
      <c r="J37" s="111"/>
      <c r="K37" s="101"/>
      <c r="L37" s="111">
        <v>0</v>
      </c>
      <c r="M37" s="111" t="s">
        <v>220</v>
      </c>
    </row>
    <row r="38" spans="1:13" s="104" customFormat="1">
      <c r="A38" s="102" t="s">
        <v>101</v>
      </c>
      <c r="B38" s="102">
        <v>2782</v>
      </c>
      <c r="C38" s="103" t="s">
        <v>217</v>
      </c>
      <c r="D38" s="104">
        <v>52473056</v>
      </c>
      <c r="E38" s="104" t="s">
        <v>221</v>
      </c>
      <c r="F38" s="105" t="s">
        <v>222</v>
      </c>
      <c r="G38" s="105">
        <v>10518000</v>
      </c>
      <c r="H38" s="106">
        <v>7012000</v>
      </c>
      <c r="I38" s="106">
        <v>0</v>
      </c>
      <c r="J38" s="106">
        <f>H38-L38</f>
        <v>3506000</v>
      </c>
      <c r="K38" s="101">
        <v>4</v>
      </c>
      <c r="L38" s="106">
        <v>3506000</v>
      </c>
      <c r="M38" s="106" t="s">
        <v>223</v>
      </c>
    </row>
    <row r="39" spans="1:13" s="104" customFormat="1">
      <c r="A39" s="102" t="s">
        <v>101</v>
      </c>
      <c r="B39" s="102">
        <v>2783</v>
      </c>
      <c r="C39" s="103" t="s">
        <v>217</v>
      </c>
      <c r="D39" s="104">
        <v>1110574748</v>
      </c>
      <c r="E39" s="104" t="s">
        <v>224</v>
      </c>
      <c r="F39" s="105" t="s">
        <v>225</v>
      </c>
      <c r="G39" s="105">
        <v>21600000</v>
      </c>
      <c r="H39" s="106">
        <v>14400000</v>
      </c>
      <c r="I39" s="106">
        <v>0</v>
      </c>
      <c r="J39" s="106">
        <f>H39-L39</f>
        <v>7200000</v>
      </c>
      <c r="K39" s="101">
        <v>2</v>
      </c>
      <c r="L39" s="106">
        <v>7200000</v>
      </c>
      <c r="M39" s="106" t="s">
        <v>226</v>
      </c>
    </row>
    <row r="40" spans="1:13" s="104" customFormat="1">
      <c r="A40" s="102" t="s">
        <v>101</v>
      </c>
      <c r="B40" s="102">
        <v>2818</v>
      </c>
      <c r="C40" s="103" t="s">
        <v>217</v>
      </c>
      <c r="D40" s="104">
        <v>93397800</v>
      </c>
      <c r="E40" s="104" t="s">
        <v>227</v>
      </c>
      <c r="F40" s="105" t="s">
        <v>228</v>
      </c>
      <c r="G40" s="105">
        <v>15300000</v>
      </c>
      <c r="H40" s="106">
        <v>7650000</v>
      </c>
      <c r="I40" s="106">
        <v>0</v>
      </c>
      <c r="J40" s="106">
        <f>H40-L40</f>
        <v>0</v>
      </c>
      <c r="K40" s="101">
        <v>2</v>
      </c>
      <c r="L40" s="106">
        <v>7650000</v>
      </c>
      <c r="M40" s="106" t="s">
        <v>229</v>
      </c>
    </row>
    <row r="41" spans="1:13" s="104" customFormat="1">
      <c r="A41" s="102" t="s">
        <v>101</v>
      </c>
      <c r="B41" s="102">
        <v>2820</v>
      </c>
      <c r="C41" s="103" t="s">
        <v>217</v>
      </c>
      <c r="D41" s="104">
        <v>1110448862</v>
      </c>
      <c r="E41" s="104" t="s">
        <v>230</v>
      </c>
      <c r="F41" s="105" t="s">
        <v>231</v>
      </c>
      <c r="G41" s="105">
        <v>21315000</v>
      </c>
      <c r="H41" s="106">
        <v>9135000</v>
      </c>
      <c r="I41" s="106">
        <v>0</v>
      </c>
      <c r="J41" s="106">
        <f>L41-H41</f>
        <v>3045000</v>
      </c>
      <c r="K41" s="101">
        <v>1</v>
      </c>
      <c r="L41" s="106">
        <v>12180000</v>
      </c>
      <c r="M41" s="106" t="s">
        <v>232</v>
      </c>
    </row>
    <row r="42" spans="1:13" s="104" customFormat="1">
      <c r="A42" s="102" t="s">
        <v>101</v>
      </c>
      <c r="B42" s="102">
        <v>2829</v>
      </c>
      <c r="C42" s="103" t="s">
        <v>217</v>
      </c>
      <c r="D42" s="104">
        <v>14135937</v>
      </c>
      <c r="E42" s="104" t="s">
        <v>233</v>
      </c>
      <c r="F42" s="105" t="s">
        <v>234</v>
      </c>
      <c r="G42" s="105">
        <v>21600000</v>
      </c>
      <c r="H42" s="106">
        <v>10800000</v>
      </c>
      <c r="I42" s="106">
        <v>0</v>
      </c>
      <c r="J42" s="106">
        <f t="shared" ref="J42" si="1">L42-H42</f>
        <v>0</v>
      </c>
      <c r="K42" s="101">
        <v>5</v>
      </c>
      <c r="L42" s="106">
        <v>10800000</v>
      </c>
      <c r="M42" s="106" t="s">
        <v>235</v>
      </c>
    </row>
    <row r="43" spans="1:13" s="104" customFormat="1">
      <c r="A43" s="102" t="s">
        <v>101</v>
      </c>
      <c r="B43" s="102">
        <v>2831</v>
      </c>
      <c r="C43" s="103" t="s">
        <v>217</v>
      </c>
      <c r="D43" s="104">
        <v>1110536424</v>
      </c>
      <c r="E43" s="104" t="s">
        <v>236</v>
      </c>
      <c r="F43" s="105" t="s">
        <v>237</v>
      </c>
      <c r="G43" s="105">
        <v>21600000</v>
      </c>
      <c r="H43" s="106">
        <v>14400000</v>
      </c>
      <c r="I43" s="106">
        <v>0</v>
      </c>
      <c r="J43" s="106">
        <f>H43-L43</f>
        <v>7200000</v>
      </c>
      <c r="K43" s="101">
        <v>2</v>
      </c>
      <c r="L43" s="106">
        <v>7200000</v>
      </c>
      <c r="M43" s="106" t="s">
        <v>238</v>
      </c>
    </row>
    <row r="44" spans="1:13" s="104" customFormat="1">
      <c r="A44" s="102" t="s">
        <v>101</v>
      </c>
      <c r="B44" s="102">
        <v>2920</v>
      </c>
      <c r="C44" s="103" t="s">
        <v>239</v>
      </c>
      <c r="D44" s="104">
        <v>38212339</v>
      </c>
      <c r="E44" s="104" t="s">
        <v>240</v>
      </c>
      <c r="F44" s="105" t="s">
        <v>241</v>
      </c>
      <c r="G44" s="105">
        <v>44450000</v>
      </c>
      <c r="H44" s="106">
        <v>12700000</v>
      </c>
      <c r="I44" s="106">
        <v>0</v>
      </c>
      <c r="J44" s="106">
        <f>L44-H44</f>
        <v>19050000</v>
      </c>
      <c r="K44" s="101">
        <v>4</v>
      </c>
      <c r="L44" s="106">
        <v>31750000</v>
      </c>
      <c r="M44" s="106" t="s">
        <v>242</v>
      </c>
    </row>
    <row r="45" spans="1:13" s="104" customFormat="1">
      <c r="A45" s="102" t="s">
        <v>101</v>
      </c>
      <c r="B45" s="102">
        <v>2923</v>
      </c>
      <c r="C45" s="103" t="s">
        <v>239</v>
      </c>
      <c r="D45" s="104">
        <v>1110479872</v>
      </c>
      <c r="E45" s="104" t="s">
        <v>218</v>
      </c>
      <c r="F45" s="105" t="s">
        <v>243</v>
      </c>
      <c r="G45" s="105">
        <v>25200000</v>
      </c>
      <c r="H45" s="106">
        <v>14400000</v>
      </c>
      <c r="I45" s="106">
        <v>0</v>
      </c>
      <c r="J45" s="106">
        <f>H45-L45</f>
        <v>3600000</v>
      </c>
      <c r="K45" s="101">
        <v>4</v>
      </c>
      <c r="L45" s="106">
        <v>10800000</v>
      </c>
      <c r="M45" s="106" t="s">
        <v>220</v>
      </c>
    </row>
    <row r="46" spans="1:13" s="104" customFormat="1">
      <c r="A46" s="102" t="s">
        <v>101</v>
      </c>
      <c r="B46" s="102">
        <v>2926</v>
      </c>
      <c r="C46" s="103" t="s">
        <v>239</v>
      </c>
      <c r="D46" s="104">
        <v>28542746</v>
      </c>
      <c r="E46" s="104" t="s">
        <v>244</v>
      </c>
      <c r="F46" s="105" t="s">
        <v>245</v>
      </c>
      <c r="G46" s="105">
        <v>21600000</v>
      </c>
      <c r="H46" s="106">
        <v>10800000</v>
      </c>
      <c r="I46" s="106">
        <v>0</v>
      </c>
      <c r="J46" s="106">
        <f>H46-L46</f>
        <v>0</v>
      </c>
      <c r="K46" s="101">
        <v>2</v>
      </c>
      <c r="L46" s="106">
        <v>10800000</v>
      </c>
      <c r="M46" s="106" t="s">
        <v>246</v>
      </c>
    </row>
    <row r="47" spans="1:13" s="104" customFormat="1">
      <c r="A47" s="102" t="s">
        <v>101</v>
      </c>
      <c r="B47" s="102">
        <v>2930</v>
      </c>
      <c r="C47" s="103" t="s">
        <v>239</v>
      </c>
      <c r="D47" s="104">
        <v>5822702</v>
      </c>
      <c r="E47" s="104" t="s">
        <v>247</v>
      </c>
      <c r="F47" s="105" t="s">
        <v>248</v>
      </c>
      <c r="G47" s="105">
        <v>18739000</v>
      </c>
      <c r="H47" s="106">
        <v>5354000</v>
      </c>
      <c r="I47" s="106">
        <v>0</v>
      </c>
      <c r="J47" s="106">
        <f>L47-H47</f>
        <v>8031000</v>
      </c>
      <c r="K47" s="101">
        <v>1</v>
      </c>
      <c r="L47" s="106">
        <v>13385000</v>
      </c>
      <c r="M47" s="106" t="s">
        <v>249</v>
      </c>
    </row>
    <row r="48" spans="1:13" s="104" customFormat="1">
      <c r="A48" s="102" t="s">
        <v>101</v>
      </c>
      <c r="B48" s="102">
        <v>2932</v>
      </c>
      <c r="C48" s="103" t="s">
        <v>239</v>
      </c>
      <c r="D48" s="104">
        <v>1015427692</v>
      </c>
      <c r="E48" s="104" t="s">
        <v>250</v>
      </c>
      <c r="F48" s="105" t="s">
        <v>251</v>
      </c>
      <c r="G48" s="105">
        <v>21600000</v>
      </c>
      <c r="H48" s="106">
        <v>10800000</v>
      </c>
      <c r="I48" s="106">
        <v>0</v>
      </c>
      <c r="J48" s="106">
        <f>H48-L48</f>
        <v>0</v>
      </c>
      <c r="K48" s="101">
        <v>1</v>
      </c>
      <c r="L48" s="106">
        <v>10800000</v>
      </c>
      <c r="M48" s="106" t="s">
        <v>252</v>
      </c>
    </row>
    <row r="49" spans="1:13" s="104" customFormat="1">
      <c r="A49" s="102" t="s">
        <v>101</v>
      </c>
      <c r="B49" s="102">
        <v>2943</v>
      </c>
      <c r="C49" s="103" t="s">
        <v>239</v>
      </c>
      <c r="D49" s="104">
        <v>1110537556</v>
      </c>
      <c r="E49" s="104" t="s">
        <v>253</v>
      </c>
      <c r="F49" s="105" t="s">
        <v>254</v>
      </c>
      <c r="G49" s="105">
        <v>10020000</v>
      </c>
      <c r="H49" s="106">
        <v>5010000</v>
      </c>
      <c r="I49" s="106">
        <v>0</v>
      </c>
      <c r="J49" s="106">
        <f>H49-L49</f>
        <v>0</v>
      </c>
      <c r="K49" s="101">
        <v>5</v>
      </c>
      <c r="L49" s="106">
        <v>5010000</v>
      </c>
      <c r="M49" s="106" t="s">
        <v>255</v>
      </c>
    </row>
    <row r="50" spans="1:13" s="104" customFormat="1">
      <c r="A50" s="102" t="s">
        <v>101</v>
      </c>
      <c r="B50" s="102">
        <v>2972</v>
      </c>
      <c r="C50" s="103" t="s">
        <v>239</v>
      </c>
      <c r="D50" s="104">
        <v>1110592211</v>
      </c>
      <c r="E50" s="104" t="s">
        <v>256</v>
      </c>
      <c r="F50" s="105" t="s">
        <v>257</v>
      </c>
      <c r="G50" s="105">
        <v>14329000</v>
      </c>
      <c r="H50" s="106">
        <v>4094000</v>
      </c>
      <c r="I50" s="106">
        <v>0</v>
      </c>
      <c r="J50" s="106">
        <f>L50-H50</f>
        <v>6141000</v>
      </c>
      <c r="K50" s="101">
        <v>1</v>
      </c>
      <c r="L50" s="106">
        <v>10235000</v>
      </c>
      <c r="M50" s="106" t="s">
        <v>258</v>
      </c>
    </row>
    <row r="51" spans="1:13" s="104" customFormat="1">
      <c r="A51" s="102" t="s">
        <v>101</v>
      </c>
      <c r="B51" s="102">
        <v>3010</v>
      </c>
      <c r="C51" s="103" t="s">
        <v>259</v>
      </c>
      <c r="D51" s="104">
        <v>1110448627</v>
      </c>
      <c r="E51" s="104" t="s">
        <v>260</v>
      </c>
      <c r="F51" s="105" t="s">
        <v>261</v>
      </c>
      <c r="G51" s="105">
        <v>21600000</v>
      </c>
      <c r="H51" s="106">
        <v>10800000</v>
      </c>
      <c r="I51" s="106">
        <v>0</v>
      </c>
      <c r="J51" s="106">
        <f>H51-L51</f>
        <v>0</v>
      </c>
      <c r="K51" s="101">
        <v>2</v>
      </c>
      <c r="L51" s="106">
        <v>10800000</v>
      </c>
      <c r="M51" s="106" t="s">
        <v>262</v>
      </c>
    </row>
    <row r="52" spans="1:13" s="104" customFormat="1">
      <c r="A52" s="102" t="s">
        <v>101</v>
      </c>
      <c r="B52" s="102">
        <v>3012</v>
      </c>
      <c r="C52" s="103" t="s">
        <v>259</v>
      </c>
      <c r="D52" s="104">
        <v>1110561337</v>
      </c>
      <c r="E52" s="104" t="s">
        <v>263</v>
      </c>
      <c r="F52" s="105" t="s">
        <v>264</v>
      </c>
      <c r="G52" s="105">
        <v>21600000</v>
      </c>
      <c r="H52" s="106">
        <v>7200000</v>
      </c>
      <c r="I52" s="106">
        <v>0</v>
      </c>
      <c r="J52" s="106">
        <f>L52-H52</f>
        <v>7200000</v>
      </c>
      <c r="K52" s="101">
        <v>4</v>
      </c>
      <c r="L52" s="106">
        <v>14400000</v>
      </c>
      <c r="M52" s="106" t="s">
        <v>265</v>
      </c>
    </row>
    <row r="53" spans="1:13" s="114" customFormat="1">
      <c r="A53" s="112" t="s">
        <v>101</v>
      </c>
      <c r="B53" s="112">
        <v>3149</v>
      </c>
      <c r="C53" s="113" t="s">
        <v>266</v>
      </c>
      <c r="D53" s="114">
        <v>1128424650</v>
      </c>
      <c r="E53" s="114" t="s">
        <v>267</v>
      </c>
      <c r="F53" s="115" t="s">
        <v>268</v>
      </c>
      <c r="G53" s="115">
        <v>17400000</v>
      </c>
      <c r="H53" s="116">
        <v>8700000</v>
      </c>
      <c r="I53" s="116">
        <v>0</v>
      </c>
      <c r="J53" s="116">
        <f>H53-L53</f>
        <v>0</v>
      </c>
      <c r="K53" s="101">
        <v>1</v>
      </c>
      <c r="L53" s="116">
        <v>8700000</v>
      </c>
      <c r="M53" s="116" t="s">
        <v>269</v>
      </c>
    </row>
    <row r="54" spans="1:13" s="109" customFormat="1">
      <c r="A54" s="107" t="s">
        <v>101</v>
      </c>
      <c r="B54" s="107">
        <v>3156</v>
      </c>
      <c r="C54" s="108" t="s">
        <v>266</v>
      </c>
      <c r="D54" s="109">
        <v>28544660</v>
      </c>
      <c r="E54" s="109" t="s">
        <v>270</v>
      </c>
      <c r="F54" s="110" t="s">
        <v>271</v>
      </c>
      <c r="G54" s="110">
        <v>21600000</v>
      </c>
      <c r="H54" s="111">
        <v>0</v>
      </c>
      <c r="I54" s="111">
        <v>21600000</v>
      </c>
      <c r="J54" s="111"/>
      <c r="K54" s="101"/>
      <c r="L54" s="111">
        <v>0</v>
      </c>
      <c r="M54" s="111" t="s">
        <v>272</v>
      </c>
    </row>
    <row r="55" spans="1:13" s="114" customFormat="1">
      <c r="A55" s="112" t="s">
        <v>101</v>
      </c>
      <c r="B55" s="112">
        <v>3157</v>
      </c>
      <c r="C55" s="113" t="s">
        <v>266</v>
      </c>
      <c r="D55" s="114">
        <v>39578540</v>
      </c>
      <c r="E55" s="114" t="s">
        <v>273</v>
      </c>
      <c r="F55" s="115" t="s">
        <v>274</v>
      </c>
      <c r="G55" s="115">
        <v>21600000</v>
      </c>
      <c r="H55" s="116">
        <v>10800000</v>
      </c>
      <c r="I55" s="116">
        <v>0</v>
      </c>
      <c r="J55" s="116">
        <f>H55-L55</f>
        <v>0</v>
      </c>
      <c r="K55" s="101">
        <v>2</v>
      </c>
      <c r="L55" s="116">
        <v>10800000</v>
      </c>
      <c r="M55" s="116" t="s">
        <v>275</v>
      </c>
    </row>
    <row r="56" spans="1:13" s="114" customFormat="1">
      <c r="A56" s="112" t="s">
        <v>101</v>
      </c>
      <c r="B56" s="112">
        <v>3158</v>
      </c>
      <c r="C56" s="113" t="s">
        <v>266</v>
      </c>
      <c r="D56" s="114">
        <v>1110479006</v>
      </c>
      <c r="E56" s="114" t="s">
        <v>276</v>
      </c>
      <c r="F56" s="115" t="s">
        <v>277</v>
      </c>
      <c r="G56" s="115">
        <v>21315000</v>
      </c>
      <c r="H56" s="116">
        <v>9135000</v>
      </c>
      <c r="I56" s="116">
        <v>0</v>
      </c>
      <c r="J56" s="116">
        <f>L56-H56</f>
        <v>3045000</v>
      </c>
      <c r="K56" s="101">
        <v>1</v>
      </c>
      <c r="L56" s="116">
        <v>12180000</v>
      </c>
      <c r="M56" s="116" t="s">
        <v>278</v>
      </c>
    </row>
    <row r="57" spans="1:13" s="114" customFormat="1">
      <c r="A57" s="112" t="s">
        <v>101</v>
      </c>
      <c r="B57" s="112">
        <v>3159</v>
      </c>
      <c r="C57" s="113" t="s">
        <v>266</v>
      </c>
      <c r="D57" s="114">
        <v>14273773</v>
      </c>
      <c r="E57" s="114" t="s">
        <v>279</v>
      </c>
      <c r="F57" s="115" t="s">
        <v>280</v>
      </c>
      <c r="G57" s="115">
        <v>25200000</v>
      </c>
      <c r="H57" s="116">
        <v>10800000</v>
      </c>
      <c r="I57" s="116">
        <v>0</v>
      </c>
      <c r="J57" s="116">
        <f>L57-H57</f>
        <v>3600000</v>
      </c>
      <c r="K57" s="101">
        <v>1</v>
      </c>
      <c r="L57" s="116">
        <v>14400000</v>
      </c>
      <c r="M57" s="116" t="s">
        <v>281</v>
      </c>
    </row>
    <row r="58" spans="1:13" s="114" customFormat="1">
      <c r="A58" s="112" t="s">
        <v>101</v>
      </c>
      <c r="B58" s="112">
        <v>3160</v>
      </c>
      <c r="C58" s="113" t="s">
        <v>266</v>
      </c>
      <c r="D58" s="114">
        <v>93130575</v>
      </c>
      <c r="E58" s="114" t="s">
        <v>282</v>
      </c>
      <c r="F58" s="115" t="s">
        <v>283</v>
      </c>
      <c r="G58" s="115">
        <v>25200000</v>
      </c>
      <c r="H58" s="116">
        <v>10800000</v>
      </c>
      <c r="I58" s="116">
        <v>0</v>
      </c>
      <c r="J58" s="116">
        <f>L58-H58</f>
        <v>3600000</v>
      </c>
      <c r="K58" s="101">
        <v>1</v>
      </c>
      <c r="L58" s="116">
        <v>14400000</v>
      </c>
      <c r="M58" s="116" t="s">
        <v>284</v>
      </c>
    </row>
    <row r="59" spans="1:13" s="114" customFormat="1">
      <c r="A59" s="112" t="s">
        <v>101</v>
      </c>
      <c r="B59" s="112">
        <v>3164</v>
      </c>
      <c r="C59" s="113" t="s">
        <v>266</v>
      </c>
      <c r="D59" s="114">
        <v>1105059374</v>
      </c>
      <c r="E59" s="114" t="s">
        <v>285</v>
      </c>
      <c r="F59" s="115" t="s">
        <v>286</v>
      </c>
      <c r="G59" s="115">
        <v>21600000</v>
      </c>
      <c r="H59" s="116">
        <v>3600000</v>
      </c>
      <c r="I59" s="116">
        <v>0</v>
      </c>
      <c r="J59" s="116">
        <f t="shared" ref="J59:J96" si="2">L59-H59</f>
        <v>14400000</v>
      </c>
      <c r="K59" s="101">
        <v>4</v>
      </c>
      <c r="L59" s="116">
        <v>18000000</v>
      </c>
      <c r="M59" s="116" t="s">
        <v>287</v>
      </c>
    </row>
    <row r="60" spans="1:13" s="114" customFormat="1">
      <c r="A60" s="112" t="s">
        <v>101</v>
      </c>
      <c r="B60" s="112">
        <v>3192</v>
      </c>
      <c r="C60" s="113" t="s">
        <v>288</v>
      </c>
      <c r="D60" s="114">
        <v>93413323</v>
      </c>
      <c r="E60" s="114" t="s">
        <v>289</v>
      </c>
      <c r="F60" s="115" t="s">
        <v>290</v>
      </c>
      <c r="G60" s="115">
        <v>17400000</v>
      </c>
      <c r="H60" s="116">
        <v>2900000</v>
      </c>
      <c r="I60" s="116">
        <v>0</v>
      </c>
      <c r="J60" s="116">
        <f t="shared" si="2"/>
        <v>11600000</v>
      </c>
      <c r="K60" s="101">
        <v>2</v>
      </c>
      <c r="L60" s="116">
        <v>14500000</v>
      </c>
      <c r="M60" s="116" t="s">
        <v>291</v>
      </c>
    </row>
    <row r="61" spans="1:13" s="114" customFormat="1">
      <c r="A61" s="112" t="s">
        <v>101</v>
      </c>
      <c r="B61" s="112">
        <v>3242</v>
      </c>
      <c r="C61" s="113" t="s">
        <v>292</v>
      </c>
      <c r="D61" s="114">
        <v>65767814</v>
      </c>
      <c r="E61" s="114" t="s">
        <v>293</v>
      </c>
      <c r="F61" s="115" t="s">
        <v>294</v>
      </c>
      <c r="G61" s="115">
        <v>21600000</v>
      </c>
      <c r="H61" s="116">
        <v>10800000</v>
      </c>
      <c r="I61" s="116">
        <v>0</v>
      </c>
      <c r="J61" s="116">
        <f t="shared" si="2"/>
        <v>0</v>
      </c>
      <c r="K61" s="101">
        <v>1</v>
      </c>
      <c r="L61" s="116">
        <v>10800000</v>
      </c>
      <c r="M61" s="116" t="s">
        <v>295</v>
      </c>
    </row>
    <row r="62" spans="1:13" s="114" customFormat="1">
      <c r="A62" s="112" t="s">
        <v>101</v>
      </c>
      <c r="B62" s="112">
        <v>3328</v>
      </c>
      <c r="C62" s="113" t="s">
        <v>296</v>
      </c>
      <c r="D62" s="114">
        <v>1110555052</v>
      </c>
      <c r="E62" s="114" t="s">
        <v>297</v>
      </c>
      <c r="F62" s="115" t="s">
        <v>298</v>
      </c>
      <c r="G62" s="115">
        <v>25500000</v>
      </c>
      <c r="H62" s="116">
        <v>8500000</v>
      </c>
      <c r="I62" s="116">
        <v>0</v>
      </c>
      <c r="J62" s="116">
        <f t="shared" si="2"/>
        <v>8500000</v>
      </c>
      <c r="K62" s="101">
        <v>2</v>
      </c>
      <c r="L62" s="116">
        <v>17000000</v>
      </c>
      <c r="M62" s="116" t="s">
        <v>299</v>
      </c>
    </row>
    <row r="63" spans="1:13" s="114" customFormat="1">
      <c r="A63" s="112" t="s">
        <v>101</v>
      </c>
      <c r="B63" s="112">
        <v>3377</v>
      </c>
      <c r="C63" s="113" t="s">
        <v>300</v>
      </c>
      <c r="D63" s="114">
        <v>1110567701</v>
      </c>
      <c r="E63" s="114" t="s">
        <v>301</v>
      </c>
      <c r="F63" s="115" t="s">
        <v>302</v>
      </c>
      <c r="G63" s="115">
        <v>15300000</v>
      </c>
      <c r="H63" s="116">
        <v>5100000</v>
      </c>
      <c r="I63" s="116">
        <v>0</v>
      </c>
      <c r="J63" s="116">
        <f t="shared" si="2"/>
        <v>5100000</v>
      </c>
      <c r="K63" s="101">
        <v>4</v>
      </c>
      <c r="L63" s="116">
        <v>10200000</v>
      </c>
      <c r="M63" s="116" t="s">
        <v>303</v>
      </c>
    </row>
    <row r="64" spans="1:13" s="114" customFormat="1">
      <c r="A64" s="112" t="s">
        <v>101</v>
      </c>
      <c r="B64" s="112">
        <v>3378</v>
      </c>
      <c r="C64" s="113" t="s">
        <v>300</v>
      </c>
      <c r="D64" s="114">
        <v>5937542</v>
      </c>
      <c r="E64" s="114" t="s">
        <v>304</v>
      </c>
      <c r="F64" s="115" t="s">
        <v>305</v>
      </c>
      <c r="G64" s="115">
        <v>33250000</v>
      </c>
      <c r="H64" s="116">
        <v>14250000</v>
      </c>
      <c r="I64" s="116">
        <v>0</v>
      </c>
      <c r="J64" s="116">
        <f t="shared" si="2"/>
        <v>4750000</v>
      </c>
      <c r="K64" s="101">
        <v>4</v>
      </c>
      <c r="L64" s="116">
        <v>19000000</v>
      </c>
      <c r="M64" s="116" t="s">
        <v>306</v>
      </c>
    </row>
    <row r="65" spans="1:13" s="114" customFormat="1">
      <c r="A65" s="112" t="s">
        <v>101</v>
      </c>
      <c r="B65" s="112">
        <v>3424</v>
      </c>
      <c r="C65" s="113" t="s">
        <v>307</v>
      </c>
      <c r="D65" s="114">
        <v>10177857</v>
      </c>
      <c r="E65" s="114" t="s">
        <v>308</v>
      </c>
      <c r="F65" s="115" t="s">
        <v>309</v>
      </c>
      <c r="G65" s="115">
        <v>11445000</v>
      </c>
      <c r="H65" s="116">
        <v>4905000</v>
      </c>
      <c r="I65" s="116">
        <v>0</v>
      </c>
      <c r="J65" s="116">
        <f t="shared" si="2"/>
        <v>1635000</v>
      </c>
      <c r="K65" s="101">
        <v>5</v>
      </c>
      <c r="L65" s="116">
        <v>6540000</v>
      </c>
      <c r="M65" s="116" t="s">
        <v>310</v>
      </c>
    </row>
    <row r="66" spans="1:13" s="114" customFormat="1">
      <c r="A66" s="112" t="s">
        <v>101</v>
      </c>
      <c r="B66" s="112">
        <v>3553</v>
      </c>
      <c r="C66" s="113" t="s">
        <v>311</v>
      </c>
      <c r="D66" s="114">
        <v>79958413</v>
      </c>
      <c r="E66" s="114" t="s">
        <v>312</v>
      </c>
      <c r="F66" s="115" t="s">
        <v>313</v>
      </c>
      <c r="G66" s="115">
        <v>26772000</v>
      </c>
      <c r="H66" s="116">
        <v>13386000</v>
      </c>
      <c r="I66" s="116">
        <v>0</v>
      </c>
      <c r="J66" s="116">
        <f t="shared" si="2"/>
        <v>0</v>
      </c>
      <c r="K66" s="101">
        <v>1</v>
      </c>
      <c r="L66" s="116">
        <v>13386000</v>
      </c>
      <c r="M66" s="116" t="s">
        <v>314</v>
      </c>
    </row>
    <row r="67" spans="1:13" s="114" customFormat="1">
      <c r="A67" s="112" t="s">
        <v>101</v>
      </c>
      <c r="B67" s="112">
        <v>3569</v>
      </c>
      <c r="C67" s="113" t="s">
        <v>315</v>
      </c>
      <c r="D67" s="114">
        <v>1110444690</v>
      </c>
      <c r="E67" s="114" t="s">
        <v>316</v>
      </c>
      <c r="F67" s="115" t="s">
        <v>271</v>
      </c>
      <c r="G67" s="115">
        <v>21600000</v>
      </c>
      <c r="H67" s="116">
        <v>7200000</v>
      </c>
      <c r="I67" s="116">
        <v>0</v>
      </c>
      <c r="J67" s="116">
        <f t="shared" si="2"/>
        <v>7200000</v>
      </c>
      <c r="K67" s="101">
        <v>1</v>
      </c>
      <c r="L67" s="116">
        <v>14400000</v>
      </c>
      <c r="M67" s="116" t="s">
        <v>272</v>
      </c>
    </row>
    <row r="68" spans="1:13" s="119" customFormat="1">
      <c r="A68" s="117" t="s">
        <v>101</v>
      </c>
      <c r="B68" s="117">
        <v>3653</v>
      </c>
      <c r="C68" s="118" t="s">
        <v>317</v>
      </c>
      <c r="D68" s="119">
        <v>93398434</v>
      </c>
      <c r="E68" s="119" t="s">
        <v>318</v>
      </c>
      <c r="F68" s="120" t="s">
        <v>319</v>
      </c>
      <c r="G68" s="120">
        <v>21600000</v>
      </c>
      <c r="H68" s="121">
        <v>7200000</v>
      </c>
      <c r="I68" s="121">
        <v>0</v>
      </c>
      <c r="J68" s="121">
        <f t="shared" si="2"/>
        <v>7200000</v>
      </c>
      <c r="K68" s="101">
        <v>2</v>
      </c>
      <c r="L68" s="121">
        <v>14400000</v>
      </c>
      <c r="M68" s="121" t="s">
        <v>320</v>
      </c>
    </row>
    <row r="69" spans="1:13" s="119" customFormat="1">
      <c r="A69" s="117" t="s">
        <v>101</v>
      </c>
      <c r="B69" s="117">
        <v>3688</v>
      </c>
      <c r="C69" s="118" t="s">
        <v>321</v>
      </c>
      <c r="D69" s="119">
        <v>1110585275</v>
      </c>
      <c r="E69" s="119" t="s">
        <v>322</v>
      </c>
      <c r="F69" s="120" t="s">
        <v>323</v>
      </c>
      <c r="G69" s="120">
        <v>12282000</v>
      </c>
      <c r="H69" s="121">
        <v>4094000</v>
      </c>
      <c r="I69" s="121">
        <v>0</v>
      </c>
      <c r="J69" s="121">
        <f t="shared" si="2"/>
        <v>4094000</v>
      </c>
      <c r="K69" s="101">
        <v>2</v>
      </c>
      <c r="L69" s="121">
        <v>8188000</v>
      </c>
      <c r="M69" s="121" t="s">
        <v>324</v>
      </c>
    </row>
    <row r="70" spans="1:13" s="119" customFormat="1">
      <c r="A70" s="117" t="s">
        <v>101</v>
      </c>
      <c r="B70" s="117">
        <v>3691</v>
      </c>
      <c r="C70" s="118" t="s">
        <v>321</v>
      </c>
      <c r="D70" s="119">
        <v>5827231</v>
      </c>
      <c r="E70" s="119" t="s">
        <v>325</v>
      </c>
      <c r="F70" s="120" t="s">
        <v>326</v>
      </c>
      <c r="G70" s="120">
        <v>29750000</v>
      </c>
      <c r="H70" s="121">
        <v>8500000</v>
      </c>
      <c r="I70" s="121">
        <v>0</v>
      </c>
      <c r="J70" s="121">
        <f t="shared" si="2"/>
        <v>12750000</v>
      </c>
      <c r="K70" s="101">
        <v>5</v>
      </c>
      <c r="L70" s="121">
        <v>21250000</v>
      </c>
      <c r="M70" s="121" t="s">
        <v>327</v>
      </c>
    </row>
    <row r="71" spans="1:13" s="119" customFormat="1">
      <c r="A71" s="117" t="s">
        <v>101</v>
      </c>
      <c r="B71" s="117">
        <v>3692</v>
      </c>
      <c r="C71" s="118" t="s">
        <v>321</v>
      </c>
      <c r="D71" s="119">
        <v>1098783841</v>
      </c>
      <c r="E71" s="119" t="s">
        <v>328</v>
      </c>
      <c r="F71" s="120" t="s">
        <v>329</v>
      </c>
      <c r="G71" s="120">
        <v>16062000</v>
      </c>
      <c r="H71" s="121">
        <v>5354000</v>
      </c>
      <c r="I71" s="121">
        <v>0</v>
      </c>
      <c r="J71" s="121">
        <f t="shared" si="2"/>
        <v>5354000</v>
      </c>
      <c r="K71" s="101">
        <v>2</v>
      </c>
      <c r="L71" s="121">
        <v>10708000</v>
      </c>
      <c r="M71" s="121" t="s">
        <v>330</v>
      </c>
    </row>
    <row r="72" spans="1:13" s="119" customFormat="1">
      <c r="A72" s="117" t="s">
        <v>101</v>
      </c>
      <c r="B72" s="117">
        <v>3739</v>
      </c>
      <c r="C72" s="118" t="s">
        <v>331</v>
      </c>
      <c r="D72" s="119">
        <v>1110488275</v>
      </c>
      <c r="E72" s="119" t="s">
        <v>332</v>
      </c>
      <c r="F72" s="120" t="s">
        <v>333</v>
      </c>
      <c r="G72" s="120">
        <v>25200000</v>
      </c>
      <c r="H72" s="121">
        <v>7200000</v>
      </c>
      <c r="I72" s="121">
        <v>0</v>
      </c>
      <c r="J72" s="121">
        <f t="shared" si="2"/>
        <v>10800000</v>
      </c>
      <c r="K72" s="101">
        <v>4</v>
      </c>
      <c r="L72" s="121">
        <v>18000000</v>
      </c>
      <c r="M72" s="121" t="s">
        <v>334</v>
      </c>
    </row>
    <row r="73" spans="1:13" s="119" customFormat="1">
      <c r="A73" s="117" t="s">
        <v>101</v>
      </c>
      <c r="B73" s="117">
        <v>3757</v>
      </c>
      <c r="C73" s="118" t="s">
        <v>335</v>
      </c>
      <c r="D73" s="119">
        <v>28796648</v>
      </c>
      <c r="E73" s="119" t="s">
        <v>336</v>
      </c>
      <c r="F73" s="120" t="s">
        <v>337</v>
      </c>
      <c r="G73" s="120">
        <v>12282000</v>
      </c>
      <c r="H73" s="121">
        <v>4094000</v>
      </c>
      <c r="I73" s="121">
        <v>0</v>
      </c>
      <c r="J73" s="121">
        <f t="shared" si="2"/>
        <v>4094000</v>
      </c>
      <c r="K73" s="101">
        <v>5</v>
      </c>
      <c r="L73" s="121">
        <v>8188000</v>
      </c>
      <c r="M73" s="121" t="s">
        <v>338</v>
      </c>
    </row>
    <row r="74" spans="1:13" s="119" customFormat="1">
      <c r="A74" s="117" t="s">
        <v>101</v>
      </c>
      <c r="B74" s="117">
        <v>3775</v>
      </c>
      <c r="C74" s="118" t="s">
        <v>339</v>
      </c>
      <c r="D74" s="119">
        <v>1110503949</v>
      </c>
      <c r="E74" s="119" t="s">
        <v>340</v>
      </c>
      <c r="F74" s="120" t="s">
        <v>341</v>
      </c>
      <c r="G74" s="120">
        <v>18000000</v>
      </c>
      <c r="H74" s="121">
        <v>7200000</v>
      </c>
      <c r="I74" s="121">
        <v>0</v>
      </c>
      <c r="J74" s="121">
        <f t="shared" si="2"/>
        <v>3600000</v>
      </c>
      <c r="K74" s="101">
        <v>1</v>
      </c>
      <c r="L74" s="121">
        <v>10800000</v>
      </c>
      <c r="M74" s="121" t="s">
        <v>342</v>
      </c>
    </row>
    <row r="75" spans="1:13" s="119" customFormat="1">
      <c r="A75" s="117" t="s">
        <v>101</v>
      </c>
      <c r="B75" s="117">
        <v>3788</v>
      </c>
      <c r="C75" s="118" t="s">
        <v>339</v>
      </c>
      <c r="D75" s="119">
        <v>40332568</v>
      </c>
      <c r="E75" s="119" t="s">
        <v>343</v>
      </c>
      <c r="F75" s="120" t="s">
        <v>344</v>
      </c>
      <c r="G75" s="120">
        <v>21600000</v>
      </c>
      <c r="H75" s="121">
        <v>7200000</v>
      </c>
      <c r="I75" s="121">
        <v>0</v>
      </c>
      <c r="J75" s="121">
        <f t="shared" si="2"/>
        <v>7200000</v>
      </c>
      <c r="K75" s="101">
        <v>1</v>
      </c>
      <c r="L75" s="121">
        <v>14400000</v>
      </c>
      <c r="M75" s="121" t="s">
        <v>345</v>
      </c>
    </row>
    <row r="76" spans="1:13" s="119" customFormat="1">
      <c r="A76" s="117" t="s">
        <v>101</v>
      </c>
      <c r="B76" s="117">
        <v>3789</v>
      </c>
      <c r="C76" s="118" t="s">
        <v>339</v>
      </c>
      <c r="D76" s="119">
        <v>93401947</v>
      </c>
      <c r="E76" s="119" t="s">
        <v>346</v>
      </c>
      <c r="F76" s="120" t="s">
        <v>347</v>
      </c>
      <c r="G76" s="120">
        <v>18000000</v>
      </c>
      <c r="H76" s="121">
        <v>7200000</v>
      </c>
      <c r="I76" s="121">
        <v>0</v>
      </c>
      <c r="J76" s="121">
        <f>L76-H76</f>
        <v>3600000</v>
      </c>
      <c r="K76" s="101">
        <v>2</v>
      </c>
      <c r="L76" s="121">
        <v>10800000</v>
      </c>
      <c r="M76" s="121" t="s">
        <v>348</v>
      </c>
    </row>
    <row r="77" spans="1:13" s="119" customFormat="1">
      <c r="A77" s="117" t="s">
        <v>101</v>
      </c>
      <c r="B77" s="117">
        <v>3791</v>
      </c>
      <c r="C77" s="118" t="s">
        <v>339</v>
      </c>
      <c r="D77" s="119">
        <v>28977471</v>
      </c>
      <c r="E77" s="119" t="s">
        <v>349</v>
      </c>
      <c r="F77" s="120" t="s">
        <v>350</v>
      </c>
      <c r="G77" s="120">
        <v>21600000</v>
      </c>
      <c r="H77" s="121">
        <v>7200000</v>
      </c>
      <c r="I77" s="121">
        <v>0</v>
      </c>
      <c r="J77" s="121">
        <f t="shared" si="2"/>
        <v>7200000</v>
      </c>
      <c r="K77" s="101">
        <v>1</v>
      </c>
      <c r="L77" s="121">
        <v>14400000</v>
      </c>
      <c r="M77" s="121" t="s">
        <v>351</v>
      </c>
    </row>
    <row r="78" spans="1:13" s="119" customFormat="1">
      <c r="A78" s="117" t="s">
        <v>101</v>
      </c>
      <c r="B78" s="117">
        <v>3823</v>
      </c>
      <c r="C78" s="118" t="s">
        <v>352</v>
      </c>
      <c r="D78" s="119">
        <v>14228722</v>
      </c>
      <c r="E78" s="119" t="s">
        <v>353</v>
      </c>
      <c r="F78" s="120" t="s">
        <v>354</v>
      </c>
      <c r="G78" s="120">
        <v>10717000</v>
      </c>
      <c r="H78" s="121">
        <v>3062000</v>
      </c>
      <c r="I78" s="121">
        <v>0</v>
      </c>
      <c r="J78" s="121">
        <f t="shared" si="2"/>
        <v>4593000</v>
      </c>
      <c r="K78" s="101">
        <v>1</v>
      </c>
      <c r="L78" s="121">
        <v>7655000</v>
      </c>
      <c r="M78" s="121" t="s">
        <v>355</v>
      </c>
    </row>
    <row r="79" spans="1:13" s="119" customFormat="1">
      <c r="A79" s="117" t="s">
        <v>101</v>
      </c>
      <c r="B79" s="117">
        <v>3825</v>
      </c>
      <c r="C79" s="118" t="s">
        <v>352</v>
      </c>
      <c r="D79" s="119">
        <v>1110474100</v>
      </c>
      <c r="E79" s="119" t="s">
        <v>356</v>
      </c>
      <c r="F79" s="120" t="s">
        <v>357</v>
      </c>
      <c r="G79" s="120">
        <v>21600000</v>
      </c>
      <c r="H79" s="121">
        <v>0</v>
      </c>
      <c r="I79" s="121">
        <v>0</v>
      </c>
      <c r="J79" s="121">
        <f>L79-H79</f>
        <v>21600000</v>
      </c>
      <c r="K79" s="101">
        <v>4</v>
      </c>
      <c r="L79" s="121">
        <v>21600000</v>
      </c>
      <c r="M79" s="121" t="s">
        <v>358</v>
      </c>
    </row>
    <row r="80" spans="1:13" s="119" customFormat="1">
      <c r="A80" s="117" t="s">
        <v>101</v>
      </c>
      <c r="B80" s="117">
        <v>3845</v>
      </c>
      <c r="C80" s="118" t="s">
        <v>359</v>
      </c>
      <c r="D80" s="119">
        <v>1110505776</v>
      </c>
      <c r="E80" s="119" t="s">
        <v>360</v>
      </c>
      <c r="F80" s="120" t="s">
        <v>361</v>
      </c>
      <c r="G80" s="120">
        <v>24000000</v>
      </c>
      <c r="H80" s="121">
        <v>0</v>
      </c>
      <c r="I80" s="121">
        <v>0</v>
      </c>
      <c r="J80" s="121">
        <f t="shared" si="2"/>
        <v>24000000</v>
      </c>
      <c r="K80" s="101">
        <v>2</v>
      </c>
      <c r="L80" s="121">
        <v>24000000</v>
      </c>
      <c r="M80" s="121" t="s">
        <v>362</v>
      </c>
    </row>
    <row r="81" spans="1:13" s="119" customFormat="1">
      <c r="A81" s="117" t="s">
        <v>101</v>
      </c>
      <c r="B81" s="117">
        <v>3846</v>
      </c>
      <c r="C81" s="118" t="s">
        <v>359</v>
      </c>
      <c r="D81" s="119">
        <v>28540152</v>
      </c>
      <c r="E81" s="119" t="s">
        <v>363</v>
      </c>
      <c r="F81" s="120" t="s">
        <v>364</v>
      </c>
      <c r="G81" s="120">
        <v>25500000</v>
      </c>
      <c r="H81" s="121">
        <v>0</v>
      </c>
      <c r="I81" s="121">
        <v>0</v>
      </c>
      <c r="J81" s="121">
        <f t="shared" si="2"/>
        <v>25500000</v>
      </c>
      <c r="K81" s="101">
        <v>2</v>
      </c>
      <c r="L81" s="121">
        <v>25500000</v>
      </c>
      <c r="M81" s="121" t="s">
        <v>365</v>
      </c>
    </row>
    <row r="82" spans="1:13" s="119" customFormat="1">
      <c r="A82" s="117" t="s">
        <v>101</v>
      </c>
      <c r="B82" s="117">
        <v>3930</v>
      </c>
      <c r="C82" s="118" t="s">
        <v>366</v>
      </c>
      <c r="D82" s="119">
        <v>38258097</v>
      </c>
      <c r="E82" s="119" t="s">
        <v>367</v>
      </c>
      <c r="F82" s="120" t="s">
        <v>368</v>
      </c>
      <c r="G82" s="120">
        <v>21600000</v>
      </c>
      <c r="H82" s="121">
        <v>3600000</v>
      </c>
      <c r="I82" s="121">
        <v>0</v>
      </c>
      <c r="J82" s="121">
        <f t="shared" si="2"/>
        <v>14400000</v>
      </c>
      <c r="K82" s="101">
        <v>1</v>
      </c>
      <c r="L82" s="121">
        <v>18000000</v>
      </c>
      <c r="M82" s="121" t="s">
        <v>369</v>
      </c>
    </row>
    <row r="83" spans="1:13" s="119" customFormat="1">
      <c r="A83" s="117" t="s">
        <v>101</v>
      </c>
      <c r="B83" s="117">
        <v>3931</v>
      </c>
      <c r="C83" s="118" t="s">
        <v>366</v>
      </c>
      <c r="D83" s="119">
        <v>1110481508</v>
      </c>
      <c r="E83" s="119" t="s">
        <v>370</v>
      </c>
      <c r="F83" s="120" t="s">
        <v>371</v>
      </c>
      <c r="G83" s="120">
        <v>14500000</v>
      </c>
      <c r="H83" s="121">
        <v>0</v>
      </c>
      <c r="I83" s="121">
        <v>0</v>
      </c>
      <c r="J83" s="121">
        <f t="shared" si="2"/>
        <v>14500000</v>
      </c>
      <c r="K83" s="101">
        <v>2</v>
      </c>
      <c r="L83" s="121">
        <v>14500000</v>
      </c>
      <c r="M83" s="121" t="s">
        <v>372</v>
      </c>
    </row>
    <row r="84" spans="1:13" s="119" customFormat="1">
      <c r="A84" s="117" t="s">
        <v>101</v>
      </c>
      <c r="B84" s="117">
        <v>3958</v>
      </c>
      <c r="C84" s="118" t="s">
        <v>373</v>
      </c>
      <c r="D84" s="119">
        <v>1110553741</v>
      </c>
      <c r="E84" s="119" t="s">
        <v>374</v>
      </c>
      <c r="F84" s="120" t="s">
        <v>375</v>
      </c>
      <c r="G84" s="120">
        <v>14500000</v>
      </c>
      <c r="H84" s="121">
        <v>5800000</v>
      </c>
      <c r="I84" s="121">
        <v>0</v>
      </c>
      <c r="J84" s="121">
        <f t="shared" si="2"/>
        <v>2900000</v>
      </c>
      <c r="K84" s="101">
        <v>2</v>
      </c>
      <c r="L84" s="121">
        <v>8700000</v>
      </c>
      <c r="M84" s="121" t="s">
        <v>376</v>
      </c>
    </row>
    <row r="85" spans="1:13" s="119" customFormat="1">
      <c r="A85" s="117" t="s">
        <v>101</v>
      </c>
      <c r="B85" s="117">
        <v>4063</v>
      </c>
      <c r="C85" s="118" t="s">
        <v>377</v>
      </c>
      <c r="D85" s="119">
        <v>84031133</v>
      </c>
      <c r="E85" s="119" t="s">
        <v>378</v>
      </c>
      <c r="F85" s="120" t="s">
        <v>379</v>
      </c>
      <c r="G85" s="120">
        <v>26772000</v>
      </c>
      <c r="H85" s="121">
        <v>4462000</v>
      </c>
      <c r="I85" s="121">
        <v>0</v>
      </c>
      <c r="J85" s="121">
        <f>L85-H85</f>
        <v>17848000</v>
      </c>
      <c r="K85" s="101">
        <v>1</v>
      </c>
      <c r="L85" s="121">
        <v>22310000</v>
      </c>
      <c r="M85" s="121" t="s">
        <v>380</v>
      </c>
    </row>
    <row r="86" spans="1:13" s="119" customFormat="1">
      <c r="A86" s="117" t="s">
        <v>101</v>
      </c>
      <c r="B86" s="117">
        <v>4065</v>
      </c>
      <c r="C86" s="118" t="s">
        <v>377</v>
      </c>
      <c r="D86" s="119">
        <v>1047472790</v>
      </c>
      <c r="E86" s="119" t="s">
        <v>381</v>
      </c>
      <c r="F86" s="120" t="s">
        <v>382</v>
      </c>
      <c r="G86" s="120">
        <v>18900000</v>
      </c>
      <c r="H86" s="121">
        <v>3780000</v>
      </c>
      <c r="I86" s="121">
        <v>0</v>
      </c>
      <c r="J86" s="121">
        <f t="shared" si="2"/>
        <v>11340000</v>
      </c>
      <c r="K86" s="101">
        <v>2</v>
      </c>
      <c r="L86" s="121">
        <v>15120000</v>
      </c>
      <c r="M86" s="121" t="s">
        <v>383</v>
      </c>
    </row>
    <row r="87" spans="1:13" s="124" customFormat="1">
      <c r="A87" s="122" t="s">
        <v>101</v>
      </c>
      <c r="B87" s="122">
        <v>4220</v>
      </c>
      <c r="C87" s="123" t="s">
        <v>384</v>
      </c>
      <c r="D87" s="124">
        <v>1110492558</v>
      </c>
      <c r="E87" s="124" t="s">
        <v>385</v>
      </c>
      <c r="F87" s="125" t="s">
        <v>386</v>
      </c>
      <c r="G87" s="125">
        <v>18000000</v>
      </c>
      <c r="H87" s="126">
        <v>3600000</v>
      </c>
      <c r="I87" s="126">
        <v>0</v>
      </c>
      <c r="J87" s="126">
        <f t="shared" si="2"/>
        <v>10800000</v>
      </c>
      <c r="K87" s="101">
        <v>2</v>
      </c>
      <c r="L87" s="126">
        <v>14400000</v>
      </c>
      <c r="M87" s="126" t="s">
        <v>387</v>
      </c>
    </row>
    <row r="88" spans="1:13" s="124" customFormat="1">
      <c r="A88" s="122" t="s">
        <v>101</v>
      </c>
      <c r="B88" s="122">
        <v>4222</v>
      </c>
      <c r="C88" s="123" t="s">
        <v>384</v>
      </c>
      <c r="D88" s="124">
        <v>80882365</v>
      </c>
      <c r="E88" s="124" t="s">
        <v>388</v>
      </c>
      <c r="F88" s="125" t="s">
        <v>389</v>
      </c>
      <c r="G88" s="125">
        <v>12282000</v>
      </c>
      <c r="H88" s="126">
        <v>2047000</v>
      </c>
      <c r="I88" s="126">
        <v>0</v>
      </c>
      <c r="J88" s="126">
        <f t="shared" si="2"/>
        <v>8188000</v>
      </c>
      <c r="K88" s="101">
        <v>5</v>
      </c>
      <c r="L88" s="126">
        <v>10235000</v>
      </c>
      <c r="M88" s="126" t="s">
        <v>390</v>
      </c>
    </row>
    <row r="89" spans="1:13" s="124" customFormat="1">
      <c r="A89" s="122" t="s">
        <v>101</v>
      </c>
      <c r="B89" s="122">
        <v>4229</v>
      </c>
      <c r="C89" s="123" t="s">
        <v>384</v>
      </c>
      <c r="D89" s="124">
        <v>2231681</v>
      </c>
      <c r="E89" s="124" t="s">
        <v>391</v>
      </c>
      <c r="F89" s="125" t="s">
        <v>392</v>
      </c>
      <c r="G89" s="125">
        <v>21600000</v>
      </c>
      <c r="H89" s="126">
        <v>3600000</v>
      </c>
      <c r="I89" s="126">
        <v>0</v>
      </c>
      <c r="J89" s="126">
        <f t="shared" si="2"/>
        <v>14400000</v>
      </c>
      <c r="K89" s="101">
        <v>2</v>
      </c>
      <c r="L89" s="126">
        <v>18000000</v>
      </c>
      <c r="M89" s="126" t="s">
        <v>199</v>
      </c>
    </row>
    <row r="90" spans="1:13" s="124" customFormat="1">
      <c r="A90" s="122" t="s">
        <v>101</v>
      </c>
      <c r="B90" s="122">
        <v>4293</v>
      </c>
      <c r="C90" s="123" t="s">
        <v>393</v>
      </c>
      <c r="D90" s="124">
        <v>1110560397</v>
      </c>
      <c r="E90" s="124" t="s">
        <v>394</v>
      </c>
      <c r="F90" s="125" t="s">
        <v>395</v>
      </c>
      <c r="G90" s="125">
        <v>14500000</v>
      </c>
      <c r="H90" s="126">
        <v>2900000</v>
      </c>
      <c r="I90" s="126">
        <v>0</v>
      </c>
      <c r="J90" s="126">
        <f t="shared" si="2"/>
        <v>8700000</v>
      </c>
      <c r="K90" s="101">
        <v>1</v>
      </c>
      <c r="L90" s="126">
        <v>11600000</v>
      </c>
      <c r="M90" s="126" t="s">
        <v>396</v>
      </c>
    </row>
    <row r="91" spans="1:13" s="124" customFormat="1">
      <c r="A91" s="122" t="s">
        <v>101</v>
      </c>
      <c r="B91" s="122">
        <v>4348</v>
      </c>
      <c r="C91" s="123" t="s">
        <v>397</v>
      </c>
      <c r="D91" s="124">
        <v>1110476157</v>
      </c>
      <c r="E91" s="127" t="s">
        <v>398</v>
      </c>
      <c r="F91" s="125" t="s">
        <v>399</v>
      </c>
      <c r="G91" s="125">
        <v>12750000</v>
      </c>
      <c r="H91" s="126">
        <v>2550000</v>
      </c>
      <c r="I91" s="126">
        <v>0</v>
      </c>
      <c r="J91" s="126">
        <f t="shared" si="2"/>
        <v>7650000</v>
      </c>
      <c r="K91" s="101">
        <v>1</v>
      </c>
      <c r="L91" s="126">
        <v>10200000</v>
      </c>
      <c r="M91" s="126" t="s">
        <v>400</v>
      </c>
    </row>
    <row r="92" spans="1:13" s="124" customFormat="1">
      <c r="A92" s="122" t="s">
        <v>101</v>
      </c>
      <c r="B92" s="122">
        <v>4450</v>
      </c>
      <c r="C92" s="123" t="s">
        <v>401</v>
      </c>
      <c r="D92" s="124">
        <v>65776732</v>
      </c>
      <c r="E92" s="124" t="s">
        <v>402</v>
      </c>
      <c r="F92" s="125" t="s">
        <v>403</v>
      </c>
      <c r="G92" s="125">
        <v>12282000</v>
      </c>
      <c r="H92" s="126">
        <v>2047000</v>
      </c>
      <c r="I92" s="126">
        <v>0</v>
      </c>
      <c r="J92" s="126">
        <f t="shared" si="2"/>
        <v>8188000</v>
      </c>
      <c r="K92" s="101">
        <v>1</v>
      </c>
      <c r="L92" s="126">
        <v>10235000</v>
      </c>
      <c r="M92" s="126" t="s">
        <v>404</v>
      </c>
    </row>
    <row r="93" spans="1:13" s="124" customFormat="1">
      <c r="A93" s="122" t="s">
        <v>101</v>
      </c>
      <c r="B93" s="122">
        <v>4466</v>
      </c>
      <c r="C93" s="123" t="s">
        <v>405</v>
      </c>
      <c r="D93" s="124">
        <v>1110482017</v>
      </c>
      <c r="E93" s="124" t="s">
        <v>406</v>
      </c>
      <c r="F93" s="125" t="s">
        <v>407</v>
      </c>
      <c r="G93" s="125">
        <v>21600000</v>
      </c>
      <c r="H93" s="126">
        <v>3600000</v>
      </c>
      <c r="I93" s="126">
        <v>0</v>
      </c>
      <c r="J93" s="126">
        <f t="shared" si="2"/>
        <v>14400000</v>
      </c>
      <c r="K93" s="101">
        <v>1</v>
      </c>
      <c r="L93" s="126">
        <v>18000000</v>
      </c>
      <c r="M93" s="126" t="s">
        <v>408</v>
      </c>
    </row>
    <row r="94" spans="1:13" s="124" customFormat="1">
      <c r="A94" s="122" t="s">
        <v>101</v>
      </c>
      <c r="B94" s="122">
        <v>4478</v>
      </c>
      <c r="C94" s="123" t="s">
        <v>405</v>
      </c>
      <c r="D94" s="124">
        <v>1110517355</v>
      </c>
      <c r="E94" s="124" t="s">
        <v>409</v>
      </c>
      <c r="F94" s="125" t="s">
        <v>410</v>
      </c>
      <c r="G94" s="125">
        <v>10235000</v>
      </c>
      <c r="H94" s="126">
        <v>2047000</v>
      </c>
      <c r="I94" s="126">
        <v>0</v>
      </c>
      <c r="J94" s="126">
        <f t="shared" si="2"/>
        <v>6141000</v>
      </c>
      <c r="K94" s="101">
        <v>1</v>
      </c>
      <c r="L94" s="126">
        <v>8188000</v>
      </c>
      <c r="M94" s="126" t="s">
        <v>411</v>
      </c>
    </row>
    <row r="95" spans="1:13" s="124" customFormat="1">
      <c r="A95" s="122" t="s">
        <v>101</v>
      </c>
      <c r="B95" s="122">
        <v>4511</v>
      </c>
      <c r="C95" s="123" t="s">
        <v>412</v>
      </c>
      <c r="D95" s="124">
        <v>1110549342</v>
      </c>
      <c r="E95" s="124" t="s">
        <v>413</v>
      </c>
      <c r="F95" s="125" t="s">
        <v>414</v>
      </c>
      <c r="G95" s="125">
        <v>12282000</v>
      </c>
      <c r="H95" s="126">
        <v>0</v>
      </c>
      <c r="I95" s="126">
        <v>11258500</v>
      </c>
      <c r="J95" s="126">
        <f t="shared" si="2"/>
        <v>1023500</v>
      </c>
      <c r="K95" s="101">
        <v>2</v>
      </c>
      <c r="L95" s="126">
        <v>1023500</v>
      </c>
      <c r="M95" s="126" t="s">
        <v>415</v>
      </c>
    </row>
    <row r="96" spans="1:13" s="124" customFormat="1">
      <c r="A96" s="122" t="s">
        <v>101</v>
      </c>
      <c r="B96" s="122">
        <v>4744</v>
      </c>
      <c r="C96" s="123" t="s">
        <v>416</v>
      </c>
      <c r="D96" s="124">
        <v>14135169</v>
      </c>
      <c r="E96" s="124" t="s">
        <v>417</v>
      </c>
      <c r="F96" s="125" t="s">
        <v>418</v>
      </c>
      <c r="G96" s="125">
        <v>14400000</v>
      </c>
      <c r="H96" s="126">
        <v>0</v>
      </c>
      <c r="I96" s="126">
        <v>0</v>
      </c>
      <c r="J96" s="126">
        <f t="shared" si="2"/>
        <v>14400000</v>
      </c>
      <c r="K96" s="101">
        <v>4</v>
      </c>
      <c r="L96" s="126">
        <v>14400000</v>
      </c>
      <c r="M96" s="126" t="s">
        <v>419</v>
      </c>
    </row>
    <row r="97" spans="1:14" ht="15.75">
      <c r="A97" s="1030" t="s">
        <v>420</v>
      </c>
      <c r="B97" s="1030"/>
      <c r="C97" s="1030"/>
      <c r="D97" s="128">
        <v>1926888000</v>
      </c>
      <c r="E97" s="128">
        <v>805259000</v>
      </c>
      <c r="F97" s="129">
        <v>58058500</v>
      </c>
      <c r="G97" s="129">
        <v>1063570500</v>
      </c>
      <c r="H97" s="129"/>
      <c r="I97" s="129"/>
      <c r="J97" s="130">
        <f>SUM(J4:J96)</f>
        <v>591609500</v>
      </c>
      <c r="K97" s="131"/>
      <c r="L97" s="129"/>
      <c r="M97" s="129"/>
      <c r="N97" s="128"/>
    </row>
    <row r="98" spans="1:14">
      <c r="A98" s="1030" t="s">
        <v>421</v>
      </c>
      <c r="B98" s="1030"/>
      <c r="C98" s="1030"/>
      <c r="D98" s="128">
        <v>1926888000</v>
      </c>
      <c r="E98" s="128">
        <v>805259000</v>
      </c>
      <c r="F98" s="129">
        <v>58058500</v>
      </c>
      <c r="G98" s="129">
        <v>1063570500</v>
      </c>
      <c r="H98" s="129"/>
      <c r="I98" s="94"/>
      <c r="J98" s="94"/>
      <c r="K98" s="94"/>
      <c r="L98" s="94"/>
      <c r="M98" s="94"/>
    </row>
    <row r="99" spans="1:14">
      <c r="F99" s="94"/>
      <c r="G99" s="132">
        <v>1926888000</v>
      </c>
      <c r="H99" s="94"/>
      <c r="I99" s="94"/>
      <c r="J99" s="94"/>
      <c r="K99" s="94"/>
      <c r="L99" s="94"/>
      <c r="M99" s="94"/>
    </row>
    <row r="100" spans="1:14" ht="15.75">
      <c r="F100" s="94"/>
      <c r="G100" s="133">
        <f>G99-G37-G54</f>
        <v>1880088000</v>
      </c>
      <c r="H100" s="94"/>
      <c r="I100" s="94"/>
      <c r="J100" s="94"/>
      <c r="K100" s="94"/>
      <c r="L100" s="94"/>
      <c r="M100" s="94"/>
    </row>
    <row r="101" spans="1:14" ht="15.75">
      <c r="A101" s="1033" t="s">
        <v>422</v>
      </c>
      <c r="B101" s="1033"/>
      <c r="C101" s="1033"/>
      <c r="D101" s="1033"/>
      <c r="E101" s="1034">
        <v>1926888000</v>
      </c>
      <c r="F101" s="1034"/>
      <c r="G101" s="134"/>
      <c r="H101" s="134"/>
      <c r="I101" s="94"/>
      <c r="J101" s="94"/>
      <c r="K101" s="94"/>
      <c r="L101" s="94"/>
      <c r="M101" s="94"/>
    </row>
    <row r="102" spans="1:14">
      <c r="F102" s="94"/>
      <c r="G102" s="135">
        <f>SUBTOTAL(9,G4:G101)</f>
        <v>7861005000</v>
      </c>
      <c r="H102" s="94"/>
      <c r="I102" s="94"/>
      <c r="J102" s="94"/>
      <c r="K102" s="94"/>
      <c r="L102" s="94">
        <f>SUBTOTAL(9,L4:L101)</f>
        <v>1063570500</v>
      </c>
      <c r="M102" s="94"/>
    </row>
    <row r="103" spans="1:14" s="136" customFormat="1" ht="21.6" customHeight="1">
      <c r="A103" s="1029" t="s">
        <v>423</v>
      </c>
      <c r="B103" s="1029"/>
      <c r="C103" s="1029"/>
      <c r="D103" s="1029"/>
      <c r="E103" s="1029"/>
      <c r="F103" s="1029"/>
      <c r="G103" s="1029"/>
      <c r="H103" s="1029"/>
      <c r="I103" s="1029"/>
      <c r="J103" s="1029"/>
      <c r="K103" s="1029"/>
      <c r="L103" s="1029"/>
    </row>
    <row r="104" spans="1:14" s="136" customFormat="1">
      <c r="F104" s="137"/>
    </row>
    <row r="105" spans="1:14" s="136" customFormat="1">
      <c r="F105" s="137"/>
    </row>
    <row r="106" spans="1:14" s="136" customFormat="1">
      <c r="A106" s="138" t="s">
        <v>424</v>
      </c>
      <c r="B106" s="139" t="s">
        <v>425</v>
      </c>
      <c r="C106" s="138" t="s">
        <v>426</v>
      </c>
      <c r="D106" s="140" t="s">
        <v>427</v>
      </c>
      <c r="E106" s="140" t="s">
        <v>428</v>
      </c>
      <c r="F106" s="139" t="s">
        <v>429</v>
      </c>
      <c r="G106" s="139" t="s">
        <v>430</v>
      </c>
      <c r="H106" s="138" t="s">
        <v>431</v>
      </c>
      <c r="I106" s="138" t="s">
        <v>432</v>
      </c>
      <c r="J106" s="138"/>
      <c r="K106" s="138" t="s">
        <v>433</v>
      </c>
      <c r="L106" s="138" t="s">
        <v>434</v>
      </c>
      <c r="M106" s="138" t="s">
        <v>435</v>
      </c>
    </row>
    <row r="107" spans="1:14" s="136" customFormat="1" ht="214.5">
      <c r="A107" s="141">
        <v>4905</v>
      </c>
      <c r="B107" s="142">
        <v>45113</v>
      </c>
      <c r="C107" s="141">
        <v>3250</v>
      </c>
      <c r="D107" s="141">
        <v>1110539390</v>
      </c>
      <c r="E107" s="143" t="s">
        <v>436</v>
      </c>
      <c r="F107" s="144">
        <v>2</v>
      </c>
      <c r="G107" s="145" t="s">
        <v>437</v>
      </c>
      <c r="H107" s="146">
        <v>10708000</v>
      </c>
      <c r="I107" s="146">
        <v>5354000</v>
      </c>
      <c r="J107" s="147">
        <v>0</v>
      </c>
      <c r="K107" s="146">
        <v>5354000</v>
      </c>
      <c r="L107" s="147" t="s">
        <v>438</v>
      </c>
      <c r="M107" s="143" t="s">
        <v>439</v>
      </c>
    </row>
    <row r="108" spans="1:14" s="136" customFormat="1" ht="90">
      <c r="A108" s="141">
        <v>5023</v>
      </c>
      <c r="B108" s="142">
        <v>45118</v>
      </c>
      <c r="C108" s="141">
        <v>2950</v>
      </c>
      <c r="D108" s="141">
        <v>1110577174</v>
      </c>
      <c r="E108" s="143" t="s">
        <v>440</v>
      </c>
      <c r="F108" s="148">
        <v>1</v>
      </c>
      <c r="G108" s="499" t="s">
        <v>441</v>
      </c>
      <c r="H108" s="146">
        <v>10235000</v>
      </c>
      <c r="I108" s="146">
        <v>4094000</v>
      </c>
      <c r="J108" s="147">
        <v>0</v>
      </c>
      <c r="K108" s="146">
        <v>6141000</v>
      </c>
      <c r="L108" s="147" t="s">
        <v>438</v>
      </c>
      <c r="M108" s="143" t="s">
        <v>442</v>
      </c>
    </row>
    <row r="109" spans="1:14" s="136" customFormat="1" ht="90">
      <c r="A109" s="141">
        <v>5100</v>
      </c>
      <c r="B109" s="142">
        <v>45124</v>
      </c>
      <c r="C109" s="141">
        <v>3310</v>
      </c>
      <c r="D109" s="141">
        <v>1081512654</v>
      </c>
      <c r="E109" s="143" t="s">
        <v>443</v>
      </c>
      <c r="F109" s="148">
        <v>4</v>
      </c>
      <c r="G109" s="499"/>
      <c r="H109" s="146">
        <v>8188000</v>
      </c>
      <c r="I109" s="146">
        <v>4094000</v>
      </c>
      <c r="J109" s="147">
        <v>0</v>
      </c>
      <c r="K109" s="146">
        <v>4094000</v>
      </c>
      <c r="L109" s="147" t="s">
        <v>438</v>
      </c>
      <c r="M109" s="143" t="s">
        <v>444</v>
      </c>
    </row>
    <row r="110" spans="1:14" s="136" customFormat="1" ht="157.5">
      <c r="A110" s="141">
        <v>5103</v>
      </c>
      <c r="B110" s="142">
        <v>45124</v>
      </c>
      <c r="C110" s="141">
        <v>3437</v>
      </c>
      <c r="D110" s="141">
        <v>1006130042</v>
      </c>
      <c r="E110" s="143" t="s">
        <v>445</v>
      </c>
      <c r="F110" s="144">
        <v>4</v>
      </c>
      <c r="G110" s="145" t="s">
        <v>446</v>
      </c>
      <c r="H110" s="146">
        <v>10708000</v>
      </c>
      <c r="I110" s="146">
        <v>5354000</v>
      </c>
      <c r="J110" s="147">
        <v>0</v>
      </c>
      <c r="K110" s="146">
        <v>5354000</v>
      </c>
      <c r="L110" s="147" t="s">
        <v>438</v>
      </c>
      <c r="M110" s="143" t="s">
        <v>447</v>
      </c>
    </row>
    <row r="111" spans="1:14" s="136" customFormat="1" ht="157.5">
      <c r="A111" s="141">
        <v>5105</v>
      </c>
      <c r="B111" s="142">
        <v>45124</v>
      </c>
      <c r="C111" s="141">
        <v>3442</v>
      </c>
      <c r="D111" s="141">
        <v>14231187</v>
      </c>
      <c r="E111" s="143" t="s">
        <v>448</v>
      </c>
      <c r="F111" s="144">
        <v>4</v>
      </c>
      <c r="G111" s="145" t="s">
        <v>449</v>
      </c>
      <c r="H111" s="146">
        <v>14400000</v>
      </c>
      <c r="I111" s="146">
        <v>7200000</v>
      </c>
      <c r="J111" s="147">
        <v>0</v>
      </c>
      <c r="K111" s="146">
        <v>7200000</v>
      </c>
      <c r="L111" s="147" t="s">
        <v>438</v>
      </c>
      <c r="M111" s="143" t="s">
        <v>450</v>
      </c>
    </row>
    <row r="112" spans="1:14" s="136" customFormat="1" ht="90">
      <c r="A112" s="141">
        <v>5139</v>
      </c>
      <c r="B112" s="142">
        <v>45125</v>
      </c>
      <c r="C112" s="141">
        <v>3441</v>
      </c>
      <c r="D112" s="141">
        <v>1110528385</v>
      </c>
      <c r="E112" s="143" t="s">
        <v>451</v>
      </c>
      <c r="F112" s="149">
        <v>2</v>
      </c>
      <c r="G112" s="150" t="s">
        <v>452</v>
      </c>
      <c r="H112" s="146">
        <v>10708000</v>
      </c>
      <c r="I112" s="146">
        <v>2677000</v>
      </c>
      <c r="J112" s="147">
        <v>0</v>
      </c>
      <c r="K112" s="146">
        <v>8031000</v>
      </c>
      <c r="L112" s="147" t="s">
        <v>438</v>
      </c>
      <c r="M112" s="143" t="s">
        <v>453</v>
      </c>
    </row>
    <row r="113" spans="1:13" s="136" customFormat="1" ht="257.25">
      <c r="A113" s="141">
        <v>5153</v>
      </c>
      <c r="B113" s="142">
        <v>45126</v>
      </c>
      <c r="C113" s="141">
        <v>3439</v>
      </c>
      <c r="D113" s="141">
        <v>1110581269</v>
      </c>
      <c r="E113" s="143" t="s">
        <v>454</v>
      </c>
      <c r="F113" s="144">
        <v>4</v>
      </c>
      <c r="G113" s="145" t="s">
        <v>455</v>
      </c>
      <c r="H113" s="146">
        <v>10708000</v>
      </c>
      <c r="I113" s="146">
        <v>5354000</v>
      </c>
      <c r="J113" s="147">
        <v>0</v>
      </c>
      <c r="K113" s="146">
        <v>5354000</v>
      </c>
      <c r="L113" s="147" t="s">
        <v>438</v>
      </c>
      <c r="M113" s="143" t="s">
        <v>456</v>
      </c>
    </row>
    <row r="114" spans="1:13" s="136" customFormat="1" ht="214.5">
      <c r="A114" s="141">
        <v>5154</v>
      </c>
      <c r="B114" s="142">
        <v>45126</v>
      </c>
      <c r="C114" s="141">
        <v>3318</v>
      </c>
      <c r="D114" s="141">
        <v>1234639319</v>
      </c>
      <c r="E114" s="143" t="s">
        <v>457</v>
      </c>
      <c r="F114" s="144">
        <v>2</v>
      </c>
      <c r="G114" s="145" t="s">
        <v>437</v>
      </c>
      <c r="H114" s="146">
        <v>8188000</v>
      </c>
      <c r="I114" s="146">
        <v>4094000</v>
      </c>
      <c r="J114" s="147">
        <v>0</v>
      </c>
      <c r="K114" s="146">
        <v>4094000</v>
      </c>
      <c r="L114" s="147" t="s">
        <v>438</v>
      </c>
      <c r="M114" s="143" t="s">
        <v>458</v>
      </c>
    </row>
    <row r="115" spans="1:13" s="136" customFormat="1" ht="157.5">
      <c r="A115" s="141">
        <v>5214</v>
      </c>
      <c r="B115" s="142">
        <v>45131</v>
      </c>
      <c r="C115" s="141">
        <v>3469</v>
      </c>
      <c r="D115" s="141">
        <v>1110487488</v>
      </c>
      <c r="E115" s="143" t="s">
        <v>459</v>
      </c>
      <c r="F115" s="144">
        <v>4</v>
      </c>
      <c r="G115" s="145" t="s">
        <v>446</v>
      </c>
      <c r="H115" s="146">
        <v>12180000</v>
      </c>
      <c r="I115" s="147">
        <v>0</v>
      </c>
      <c r="J115" s="147">
        <v>0</v>
      </c>
      <c r="K115" s="146">
        <v>12180000</v>
      </c>
      <c r="L115" s="147" t="s">
        <v>438</v>
      </c>
      <c r="M115" s="143" t="s">
        <v>460</v>
      </c>
    </row>
    <row r="116" spans="1:13" s="136" customFormat="1" ht="90">
      <c r="A116" s="141">
        <v>5216</v>
      </c>
      <c r="B116" s="142">
        <v>45131</v>
      </c>
      <c r="C116" s="141">
        <v>3682</v>
      </c>
      <c r="D116" s="141">
        <v>1110538518</v>
      </c>
      <c r="E116" s="143" t="s">
        <v>461</v>
      </c>
      <c r="F116" s="151">
        <v>2</v>
      </c>
      <c r="G116" s="152" t="s">
        <v>462</v>
      </c>
      <c r="H116" s="146">
        <v>12180000</v>
      </c>
      <c r="I116" s="146">
        <v>6090000</v>
      </c>
      <c r="J116" s="147">
        <v>0</v>
      </c>
      <c r="K116" s="146">
        <v>6090000</v>
      </c>
      <c r="L116" s="147" t="s">
        <v>438</v>
      </c>
      <c r="M116" s="143" t="s">
        <v>463</v>
      </c>
    </row>
    <row r="117" spans="1:13" s="136" customFormat="1" ht="257.25">
      <c r="A117" s="141">
        <v>5232</v>
      </c>
      <c r="B117" s="142">
        <v>45132</v>
      </c>
      <c r="C117" s="141">
        <v>3434</v>
      </c>
      <c r="D117" s="141">
        <v>1110545268</v>
      </c>
      <c r="E117" s="143" t="s">
        <v>464</v>
      </c>
      <c r="F117" s="144">
        <v>4</v>
      </c>
      <c r="G117" s="145" t="s">
        <v>455</v>
      </c>
      <c r="H117" s="146">
        <v>10708000</v>
      </c>
      <c r="I117" s="146">
        <v>5354000</v>
      </c>
      <c r="J117" s="147">
        <v>0</v>
      </c>
      <c r="K117" s="146">
        <v>5354000</v>
      </c>
      <c r="L117" s="147" t="s">
        <v>438</v>
      </c>
      <c r="M117" s="143" t="s">
        <v>465</v>
      </c>
    </row>
    <row r="118" spans="1:13" s="136" customFormat="1" ht="330">
      <c r="A118" s="141">
        <v>5351</v>
      </c>
      <c r="B118" s="142">
        <v>45138</v>
      </c>
      <c r="C118" s="141">
        <v>3636</v>
      </c>
      <c r="D118" s="141">
        <v>65784663</v>
      </c>
      <c r="E118" s="143" t="s">
        <v>466</v>
      </c>
      <c r="F118" s="148">
        <v>4</v>
      </c>
      <c r="G118" s="153" t="s">
        <v>467</v>
      </c>
      <c r="H118" s="146">
        <v>10708000</v>
      </c>
      <c r="I118" s="146">
        <v>2677000</v>
      </c>
      <c r="J118" s="147">
        <v>0</v>
      </c>
      <c r="K118" s="146">
        <v>8031000</v>
      </c>
      <c r="L118" s="147" t="s">
        <v>438</v>
      </c>
      <c r="M118" s="143" t="s">
        <v>468</v>
      </c>
    </row>
    <row r="119" spans="1:13" s="136" customFormat="1" ht="90">
      <c r="A119" s="141">
        <v>5368</v>
      </c>
      <c r="B119" s="142">
        <v>45138</v>
      </c>
      <c r="C119" s="141">
        <v>3639</v>
      </c>
      <c r="D119" s="141">
        <v>1110462195</v>
      </c>
      <c r="E119" s="143" t="s">
        <v>469</v>
      </c>
      <c r="F119" s="149">
        <v>2</v>
      </c>
      <c r="G119" s="150" t="s">
        <v>452</v>
      </c>
      <c r="H119" s="146">
        <v>14400000</v>
      </c>
      <c r="I119" s="146">
        <v>7200000</v>
      </c>
      <c r="J119" s="147">
        <v>0</v>
      </c>
      <c r="K119" s="146">
        <v>7200000</v>
      </c>
      <c r="L119" s="147" t="s">
        <v>438</v>
      </c>
      <c r="M119" s="143" t="s">
        <v>470</v>
      </c>
    </row>
    <row r="120" spans="1:13" s="136" customFormat="1" ht="157.5">
      <c r="A120" s="141">
        <v>5402</v>
      </c>
      <c r="B120" s="142">
        <v>45140</v>
      </c>
      <c r="C120" s="141">
        <v>3440</v>
      </c>
      <c r="D120" s="141">
        <v>10167717</v>
      </c>
      <c r="E120" s="143" t="s">
        <v>471</v>
      </c>
      <c r="F120" s="144">
        <v>4</v>
      </c>
      <c r="G120" s="145" t="s">
        <v>446</v>
      </c>
      <c r="H120" s="146">
        <v>14400000</v>
      </c>
      <c r="I120" s="146">
        <v>3600000</v>
      </c>
      <c r="J120" s="147">
        <v>0</v>
      </c>
      <c r="K120" s="146">
        <v>10800000</v>
      </c>
      <c r="L120" s="147" t="s">
        <v>438</v>
      </c>
      <c r="M120" s="143" t="s">
        <v>472</v>
      </c>
    </row>
    <row r="121" spans="1:13" s="136" customFormat="1" ht="90">
      <c r="A121" s="141">
        <v>5574</v>
      </c>
      <c r="B121" s="142">
        <v>45154</v>
      </c>
      <c r="C121" s="141">
        <v>3683</v>
      </c>
      <c r="D121" s="141">
        <v>38141434</v>
      </c>
      <c r="E121" s="143" t="s">
        <v>473</v>
      </c>
      <c r="F121" s="149">
        <v>2</v>
      </c>
      <c r="G121" s="150" t="s">
        <v>452</v>
      </c>
      <c r="H121" s="146">
        <v>14400000</v>
      </c>
      <c r="I121" s="146">
        <v>3600000</v>
      </c>
      <c r="J121" s="147">
        <v>0</v>
      </c>
      <c r="K121" s="146">
        <v>10800000</v>
      </c>
      <c r="L121" s="147" t="s">
        <v>438</v>
      </c>
      <c r="M121" s="143" t="s">
        <v>474</v>
      </c>
    </row>
    <row r="122" spans="1:13" s="136" customFormat="1" ht="90">
      <c r="A122" s="141">
        <v>5871</v>
      </c>
      <c r="B122" s="142">
        <v>45167</v>
      </c>
      <c r="C122" s="141">
        <v>3928</v>
      </c>
      <c r="D122" s="141">
        <v>1110562091</v>
      </c>
      <c r="E122" s="143" t="s">
        <v>475</v>
      </c>
      <c r="F122" s="151">
        <v>1</v>
      </c>
      <c r="G122" s="143" t="s">
        <v>476</v>
      </c>
      <c r="H122" s="146">
        <v>10800000</v>
      </c>
      <c r="I122" s="146">
        <v>3600000</v>
      </c>
      <c r="J122" s="147">
        <v>0</v>
      </c>
      <c r="K122" s="146">
        <v>7200000</v>
      </c>
      <c r="L122" s="147" t="s">
        <v>438</v>
      </c>
      <c r="M122" s="143" t="s">
        <v>477</v>
      </c>
    </row>
    <row r="123" spans="1:13" s="136" customFormat="1" ht="90">
      <c r="A123" s="141">
        <v>5963</v>
      </c>
      <c r="B123" s="142">
        <v>45170</v>
      </c>
      <c r="C123" s="141">
        <v>3681</v>
      </c>
      <c r="D123" s="141">
        <v>1022334359</v>
      </c>
      <c r="E123" s="143" t="s">
        <v>478</v>
      </c>
      <c r="F123" s="149">
        <v>2</v>
      </c>
      <c r="G123" s="150" t="s">
        <v>452</v>
      </c>
      <c r="H123" s="146">
        <v>14400000</v>
      </c>
      <c r="I123" s="147">
        <v>0</v>
      </c>
      <c r="J123" s="147">
        <v>0</v>
      </c>
      <c r="K123" s="146">
        <v>14400000</v>
      </c>
      <c r="L123" s="147" t="s">
        <v>438</v>
      </c>
      <c r="M123" s="143" t="s">
        <v>479</v>
      </c>
    </row>
    <row r="124" spans="1:13" s="136" customFormat="1" ht="214.5">
      <c r="A124" s="141">
        <v>5987</v>
      </c>
      <c r="B124" s="142">
        <v>45174</v>
      </c>
      <c r="C124" s="141">
        <v>3847</v>
      </c>
      <c r="D124" s="141">
        <v>1110479703</v>
      </c>
      <c r="E124" s="143" t="s">
        <v>480</v>
      </c>
      <c r="F124" s="144">
        <v>2</v>
      </c>
      <c r="G124" s="145" t="s">
        <v>437</v>
      </c>
      <c r="H124" s="146">
        <v>7983300</v>
      </c>
      <c r="I124" s="147">
        <v>0</v>
      </c>
      <c r="J124" s="147">
        <v>0</v>
      </c>
      <c r="K124" s="146">
        <v>7983300</v>
      </c>
      <c r="L124" s="147" t="s">
        <v>438</v>
      </c>
      <c r="M124" s="143" t="s">
        <v>481</v>
      </c>
    </row>
    <row r="125" spans="1:13" s="136" customFormat="1" ht="90">
      <c r="A125" s="141">
        <v>5988</v>
      </c>
      <c r="B125" s="142">
        <v>45174</v>
      </c>
      <c r="C125" s="141">
        <v>4034</v>
      </c>
      <c r="D125" s="141">
        <v>65768017</v>
      </c>
      <c r="E125" s="143" t="s">
        <v>482</v>
      </c>
      <c r="F125" s="151">
        <v>4</v>
      </c>
      <c r="G125" s="143" t="s">
        <v>483</v>
      </c>
      <c r="H125" s="146">
        <v>10800000</v>
      </c>
      <c r="I125" s="146">
        <v>3600000</v>
      </c>
      <c r="J125" s="147">
        <v>0</v>
      </c>
      <c r="K125" s="146">
        <v>7200000</v>
      </c>
      <c r="L125" s="147" t="s">
        <v>438</v>
      </c>
      <c r="M125" s="143" t="s">
        <v>484</v>
      </c>
    </row>
    <row r="126" spans="1:13" s="136" customFormat="1" ht="90">
      <c r="A126" s="141">
        <v>6003</v>
      </c>
      <c r="B126" s="142">
        <v>45176</v>
      </c>
      <c r="C126" s="141">
        <v>3967</v>
      </c>
      <c r="D126" s="141">
        <v>1110504449</v>
      </c>
      <c r="E126" s="143" t="s">
        <v>485</v>
      </c>
      <c r="F126" s="151">
        <v>4</v>
      </c>
      <c r="G126" s="143" t="s">
        <v>483</v>
      </c>
      <c r="H126" s="146">
        <v>7650000</v>
      </c>
      <c r="I126" s="147">
        <v>0</v>
      </c>
      <c r="J126" s="147">
        <v>0</v>
      </c>
      <c r="K126" s="146">
        <v>7650000</v>
      </c>
      <c r="L126" s="147" t="s">
        <v>438</v>
      </c>
      <c r="M126" s="143" t="s">
        <v>484</v>
      </c>
    </row>
    <row r="127" spans="1:13" s="136" customFormat="1" ht="77.25">
      <c r="A127" s="141">
        <v>6083</v>
      </c>
      <c r="B127" s="142">
        <v>45182</v>
      </c>
      <c r="C127" s="141">
        <v>4080</v>
      </c>
      <c r="D127" s="141">
        <v>1110579050</v>
      </c>
      <c r="E127" s="143" t="s">
        <v>486</v>
      </c>
      <c r="F127" s="151">
        <v>2</v>
      </c>
      <c r="G127" s="143" t="s">
        <v>487</v>
      </c>
      <c r="H127" s="146">
        <v>8880000</v>
      </c>
      <c r="I127" s="146">
        <v>3600000</v>
      </c>
      <c r="J127" s="147">
        <v>0</v>
      </c>
      <c r="K127" s="146">
        <v>5280000</v>
      </c>
      <c r="L127" s="147" t="s">
        <v>438</v>
      </c>
      <c r="M127" s="143" t="s">
        <v>484</v>
      </c>
    </row>
    <row r="128" spans="1:13" s="136" customFormat="1" ht="90">
      <c r="A128" s="141">
        <v>6197</v>
      </c>
      <c r="B128" s="142">
        <v>45187</v>
      </c>
      <c r="C128" s="141">
        <v>4086</v>
      </c>
      <c r="D128" s="141">
        <v>1110593750</v>
      </c>
      <c r="E128" s="143" t="s">
        <v>488</v>
      </c>
      <c r="F128" s="151">
        <v>1</v>
      </c>
      <c r="G128" s="143" t="s">
        <v>489</v>
      </c>
      <c r="H128" s="146">
        <v>6960000</v>
      </c>
      <c r="I128" s="147">
        <v>0</v>
      </c>
      <c r="J128" s="147">
        <v>0</v>
      </c>
      <c r="K128" s="146">
        <v>6960000</v>
      </c>
      <c r="L128" s="147" t="s">
        <v>438</v>
      </c>
      <c r="M128" s="143" t="s">
        <v>484</v>
      </c>
    </row>
    <row r="129" spans="1:15" s="136" customFormat="1" ht="214.5">
      <c r="A129" s="141">
        <v>6208</v>
      </c>
      <c r="B129" s="142">
        <v>45188</v>
      </c>
      <c r="C129" s="141">
        <v>4163</v>
      </c>
      <c r="D129" s="141">
        <v>65783083</v>
      </c>
      <c r="E129" s="143" t="s">
        <v>490</v>
      </c>
      <c r="F129" s="144">
        <v>2</v>
      </c>
      <c r="G129" s="145" t="s">
        <v>437</v>
      </c>
      <c r="H129" s="146">
        <v>4905000</v>
      </c>
      <c r="I129" s="147">
        <v>0</v>
      </c>
      <c r="J129" s="147">
        <v>0</v>
      </c>
      <c r="K129" s="146">
        <v>4905000</v>
      </c>
      <c r="L129" s="147" t="s">
        <v>438</v>
      </c>
      <c r="M129" s="143" t="s">
        <v>491</v>
      </c>
    </row>
    <row r="130" spans="1:15" s="136" customFormat="1" ht="77.25">
      <c r="A130" s="141">
        <v>6217</v>
      </c>
      <c r="B130" s="142">
        <v>45188</v>
      </c>
      <c r="C130" s="141">
        <v>4179</v>
      </c>
      <c r="D130" s="141">
        <v>1110536424</v>
      </c>
      <c r="E130" s="143" t="s">
        <v>492</v>
      </c>
      <c r="F130" s="151">
        <v>2</v>
      </c>
      <c r="G130" s="143" t="s">
        <v>493</v>
      </c>
      <c r="H130" s="146">
        <v>8280000</v>
      </c>
      <c r="I130" s="147">
        <v>0</v>
      </c>
      <c r="J130" s="147">
        <v>0</v>
      </c>
      <c r="K130" s="146">
        <v>8280000</v>
      </c>
      <c r="L130" s="147" t="s">
        <v>438</v>
      </c>
      <c r="M130" s="143" t="s">
        <v>484</v>
      </c>
    </row>
    <row r="131" spans="1:15" s="136" customFormat="1" ht="102.75">
      <c r="A131" s="141">
        <v>6233</v>
      </c>
      <c r="B131" s="142">
        <v>45188</v>
      </c>
      <c r="C131" s="141">
        <v>4149</v>
      </c>
      <c r="D131" s="141">
        <v>5829099</v>
      </c>
      <c r="E131" s="143" t="s">
        <v>494</v>
      </c>
      <c r="F131" s="151">
        <v>1</v>
      </c>
      <c r="G131" s="143" t="s">
        <v>495</v>
      </c>
      <c r="H131" s="146">
        <v>8400000</v>
      </c>
      <c r="I131" s="147">
        <v>0</v>
      </c>
      <c r="J131" s="147">
        <v>0</v>
      </c>
      <c r="K131" s="146">
        <v>8400000</v>
      </c>
      <c r="L131" s="147" t="s">
        <v>438</v>
      </c>
      <c r="M131" s="143" t="s">
        <v>496</v>
      </c>
    </row>
    <row r="132" spans="1:15" s="136" customFormat="1" ht="77.25">
      <c r="A132" s="141">
        <v>6234</v>
      </c>
      <c r="B132" s="142">
        <v>45188</v>
      </c>
      <c r="C132" s="141">
        <v>4156</v>
      </c>
      <c r="D132" s="141">
        <v>1110574748</v>
      </c>
      <c r="E132" s="143" t="s">
        <v>497</v>
      </c>
      <c r="F132" s="151">
        <v>2</v>
      </c>
      <c r="G132" s="143" t="s">
        <v>498</v>
      </c>
      <c r="H132" s="146">
        <v>8160000</v>
      </c>
      <c r="I132" s="147">
        <v>0</v>
      </c>
      <c r="J132" s="147">
        <v>0</v>
      </c>
      <c r="K132" s="146">
        <v>8160000</v>
      </c>
      <c r="L132" s="147" t="s">
        <v>438</v>
      </c>
      <c r="M132" s="143" t="s">
        <v>484</v>
      </c>
    </row>
    <row r="133" spans="1:15" s="136" customFormat="1" ht="90">
      <c r="A133" s="141">
        <v>6246</v>
      </c>
      <c r="B133" s="142">
        <v>45189</v>
      </c>
      <c r="C133" s="141">
        <v>4241</v>
      </c>
      <c r="D133" s="141">
        <v>52473056</v>
      </c>
      <c r="E133" s="143" t="s">
        <v>499</v>
      </c>
      <c r="F133" s="151">
        <v>4</v>
      </c>
      <c r="G133" s="143" t="s">
        <v>500</v>
      </c>
      <c r="H133" s="146">
        <v>4908400</v>
      </c>
      <c r="I133" s="146">
        <v>1753000</v>
      </c>
      <c r="J133" s="147">
        <v>0</v>
      </c>
      <c r="K133" s="146">
        <v>3155400</v>
      </c>
      <c r="L133" s="147" t="s">
        <v>438</v>
      </c>
      <c r="M133" s="143" t="s">
        <v>484</v>
      </c>
    </row>
    <row r="134" spans="1:15" s="136" customFormat="1" ht="90">
      <c r="A134" s="141">
        <v>6323</v>
      </c>
      <c r="B134" s="142">
        <v>45190</v>
      </c>
      <c r="C134" s="141">
        <v>4270</v>
      </c>
      <c r="D134" s="141">
        <v>14135937</v>
      </c>
      <c r="E134" s="143" t="s">
        <v>501</v>
      </c>
      <c r="F134" s="151">
        <v>5</v>
      </c>
      <c r="G134" s="143" t="s">
        <v>502</v>
      </c>
      <c r="H134" s="146">
        <v>8160000</v>
      </c>
      <c r="I134" s="147">
        <v>0</v>
      </c>
      <c r="J134" s="147">
        <v>0</v>
      </c>
      <c r="K134" s="146">
        <v>8160000</v>
      </c>
      <c r="L134" s="147" t="s">
        <v>438</v>
      </c>
      <c r="M134" s="143" t="s">
        <v>503</v>
      </c>
    </row>
    <row r="135" spans="1:15" s="136" customFormat="1" ht="90">
      <c r="A135" s="141">
        <v>6338</v>
      </c>
      <c r="B135" s="142">
        <v>45191</v>
      </c>
      <c r="C135" s="141">
        <v>4238</v>
      </c>
      <c r="D135" s="141">
        <v>1110530833</v>
      </c>
      <c r="E135" s="143" t="s">
        <v>504</v>
      </c>
      <c r="F135" s="151">
        <v>1</v>
      </c>
      <c r="G135" s="143" t="s">
        <v>505</v>
      </c>
      <c r="H135" s="146">
        <v>10080000</v>
      </c>
      <c r="I135" s="147">
        <v>0</v>
      </c>
      <c r="J135" s="147">
        <v>0</v>
      </c>
      <c r="K135" s="146">
        <v>10080000</v>
      </c>
      <c r="L135" s="147" t="s">
        <v>438</v>
      </c>
      <c r="M135" s="143" t="s">
        <v>484</v>
      </c>
    </row>
    <row r="136" spans="1:15" s="136" customFormat="1" ht="77.25">
      <c r="A136" s="141">
        <v>6344</v>
      </c>
      <c r="B136" s="142">
        <v>45191</v>
      </c>
      <c r="C136" s="141">
        <v>4248</v>
      </c>
      <c r="D136" s="141">
        <v>28542746</v>
      </c>
      <c r="E136" s="143" t="s">
        <v>506</v>
      </c>
      <c r="F136" s="151">
        <v>2</v>
      </c>
      <c r="G136" s="143" t="s">
        <v>507</v>
      </c>
      <c r="H136" s="146">
        <v>7920000</v>
      </c>
      <c r="I136" s="147">
        <v>0</v>
      </c>
      <c r="J136" s="147">
        <v>0</v>
      </c>
      <c r="K136" s="146">
        <v>7920000</v>
      </c>
      <c r="L136" s="147" t="s">
        <v>438</v>
      </c>
      <c r="M136" s="143" t="s">
        <v>484</v>
      </c>
    </row>
    <row r="137" spans="1:15" s="136" customFormat="1" ht="90">
      <c r="A137" s="141">
        <v>6349</v>
      </c>
      <c r="B137" s="142">
        <v>45191</v>
      </c>
      <c r="C137" s="141">
        <v>4313</v>
      </c>
      <c r="D137" s="141">
        <v>93397800</v>
      </c>
      <c r="E137" s="143" t="s">
        <v>508</v>
      </c>
      <c r="F137" s="151">
        <v>2</v>
      </c>
      <c r="G137" s="143" t="s">
        <v>498</v>
      </c>
      <c r="H137" s="146">
        <v>5695000</v>
      </c>
      <c r="I137" s="147">
        <v>0</v>
      </c>
      <c r="J137" s="147">
        <v>0</v>
      </c>
      <c r="K137" s="146">
        <v>5695000</v>
      </c>
      <c r="L137" s="147" t="s">
        <v>438</v>
      </c>
      <c r="M137" s="143" t="s">
        <v>477</v>
      </c>
    </row>
    <row r="138" spans="1:15" s="136" customFormat="1" ht="90">
      <c r="A138" s="141">
        <v>6351</v>
      </c>
      <c r="B138" s="142">
        <v>45191</v>
      </c>
      <c r="C138" s="141">
        <v>4247</v>
      </c>
      <c r="D138" s="141">
        <v>1110537556</v>
      </c>
      <c r="E138" s="143" t="s">
        <v>509</v>
      </c>
      <c r="F138" s="151">
        <v>5</v>
      </c>
      <c r="G138" s="143" t="s">
        <v>502</v>
      </c>
      <c r="H138" s="146">
        <v>3674000</v>
      </c>
      <c r="I138" s="147">
        <v>0</v>
      </c>
      <c r="J138" s="147">
        <v>0</v>
      </c>
      <c r="K138" s="146">
        <v>3674000</v>
      </c>
      <c r="L138" s="147" t="s">
        <v>438</v>
      </c>
      <c r="M138" s="143" t="s">
        <v>484</v>
      </c>
    </row>
    <row r="139" spans="1:15" s="136" customFormat="1" ht="102.75">
      <c r="A139" s="141">
        <v>6401</v>
      </c>
      <c r="B139" s="142">
        <v>45194</v>
      </c>
      <c r="C139" s="141">
        <v>4263</v>
      </c>
      <c r="D139" s="141">
        <v>1110553018</v>
      </c>
      <c r="E139" s="143" t="s">
        <v>510</v>
      </c>
      <c r="F139" s="151">
        <v>1</v>
      </c>
      <c r="G139" s="143" t="s">
        <v>495</v>
      </c>
      <c r="H139" s="146">
        <v>6283333</v>
      </c>
      <c r="I139" s="147">
        <v>0</v>
      </c>
      <c r="J139" s="147">
        <v>0</v>
      </c>
      <c r="K139" s="146">
        <v>6283333</v>
      </c>
      <c r="L139" s="147" t="s">
        <v>438</v>
      </c>
      <c r="M139" s="143" t="s">
        <v>484</v>
      </c>
    </row>
    <row r="140" spans="1:15" s="136" customFormat="1" ht="90">
      <c r="A140" s="141">
        <v>6402</v>
      </c>
      <c r="B140" s="142">
        <v>45194</v>
      </c>
      <c r="C140" s="141">
        <v>4321</v>
      </c>
      <c r="D140" s="141">
        <v>1110584543</v>
      </c>
      <c r="E140" s="143" t="s">
        <v>511</v>
      </c>
      <c r="F140" s="151">
        <v>2</v>
      </c>
      <c r="G140" s="143" t="s">
        <v>512</v>
      </c>
      <c r="H140" s="146">
        <v>5525000</v>
      </c>
      <c r="I140" s="147">
        <v>0</v>
      </c>
      <c r="J140" s="147">
        <v>0</v>
      </c>
      <c r="K140" s="146">
        <v>5525000</v>
      </c>
      <c r="L140" s="147" t="s">
        <v>438</v>
      </c>
      <c r="M140" s="143" t="s">
        <v>513</v>
      </c>
    </row>
    <row r="141" spans="1:15" s="136" customFormat="1" ht="102.75">
      <c r="A141" s="141">
        <v>6406</v>
      </c>
      <c r="B141" s="142">
        <v>45194</v>
      </c>
      <c r="C141" s="141">
        <v>4245</v>
      </c>
      <c r="D141" s="141">
        <v>1015427692</v>
      </c>
      <c r="E141" s="143" t="s">
        <v>514</v>
      </c>
      <c r="F141" s="151">
        <v>1</v>
      </c>
      <c r="G141" s="143" t="s">
        <v>495</v>
      </c>
      <c r="H141" s="146">
        <v>7920000</v>
      </c>
      <c r="I141" s="147">
        <v>0</v>
      </c>
      <c r="J141" s="147">
        <v>0</v>
      </c>
      <c r="K141" s="146">
        <v>7920000</v>
      </c>
      <c r="L141" s="147" t="s">
        <v>438</v>
      </c>
      <c r="M141" s="143" t="s">
        <v>484</v>
      </c>
    </row>
    <row r="142" spans="1:15" s="136" customFormat="1" ht="102.75">
      <c r="A142" s="141">
        <v>6415</v>
      </c>
      <c r="B142" s="142">
        <v>45195</v>
      </c>
      <c r="C142" s="141">
        <v>4239</v>
      </c>
      <c r="D142" s="141">
        <v>1110572727</v>
      </c>
      <c r="E142" s="143" t="s">
        <v>515</v>
      </c>
      <c r="F142" s="151">
        <v>1</v>
      </c>
      <c r="G142" s="143" t="s">
        <v>495</v>
      </c>
      <c r="H142" s="146">
        <v>9183333</v>
      </c>
      <c r="I142" s="147">
        <v>0</v>
      </c>
      <c r="J142" s="147">
        <v>0</v>
      </c>
      <c r="K142" s="146">
        <v>9183333</v>
      </c>
      <c r="L142" s="147" t="s">
        <v>438</v>
      </c>
      <c r="M142" s="143" t="s">
        <v>484</v>
      </c>
    </row>
    <row r="143" spans="1:15" s="136" customFormat="1" ht="90">
      <c r="A143" s="141">
        <v>6433</v>
      </c>
      <c r="B143" s="142">
        <v>45195</v>
      </c>
      <c r="C143" s="141">
        <v>4310</v>
      </c>
      <c r="D143" s="141">
        <v>1110561337</v>
      </c>
      <c r="E143" s="143" t="s">
        <v>516</v>
      </c>
      <c r="F143" s="151">
        <v>4</v>
      </c>
      <c r="G143" s="143" t="s">
        <v>500</v>
      </c>
      <c r="H143" s="146">
        <v>7920000</v>
      </c>
      <c r="I143" s="147">
        <v>0</v>
      </c>
      <c r="J143" s="147">
        <v>0</v>
      </c>
      <c r="K143" s="146">
        <v>7920000</v>
      </c>
      <c r="L143" s="147" t="s">
        <v>438</v>
      </c>
      <c r="M143" s="143" t="s">
        <v>517</v>
      </c>
      <c r="O143" s="154"/>
    </row>
    <row r="144" spans="1:15" s="136" customFormat="1" ht="77.25">
      <c r="A144" s="141">
        <v>6447</v>
      </c>
      <c r="B144" s="142">
        <v>45196</v>
      </c>
      <c r="C144" s="141">
        <v>4417</v>
      </c>
      <c r="D144" s="141">
        <v>1110448627</v>
      </c>
      <c r="E144" s="143" t="s">
        <v>518</v>
      </c>
      <c r="F144" s="151">
        <v>2</v>
      </c>
      <c r="G144" s="143" t="s">
        <v>512</v>
      </c>
      <c r="H144" s="146">
        <v>7800000</v>
      </c>
      <c r="I144" s="147">
        <v>0</v>
      </c>
      <c r="J144" s="147">
        <v>0</v>
      </c>
      <c r="K144" s="146">
        <v>7800000</v>
      </c>
      <c r="L144" s="147" t="s">
        <v>438</v>
      </c>
      <c r="M144" s="143" t="s">
        <v>484</v>
      </c>
    </row>
    <row r="145" spans="1:22" s="136" customFormat="1" ht="102.75">
      <c r="A145" s="141">
        <v>6475</v>
      </c>
      <c r="B145" s="142">
        <v>45197</v>
      </c>
      <c r="C145" s="141">
        <v>4237</v>
      </c>
      <c r="D145" s="141">
        <v>1110564168</v>
      </c>
      <c r="E145" s="143" t="s">
        <v>519</v>
      </c>
      <c r="F145" s="151">
        <v>1</v>
      </c>
      <c r="G145" s="143" t="s">
        <v>495</v>
      </c>
      <c r="H145" s="146">
        <v>11280000</v>
      </c>
      <c r="I145" s="147">
        <v>0</v>
      </c>
      <c r="J145" s="147">
        <v>0</v>
      </c>
      <c r="K145" s="146">
        <v>11280000</v>
      </c>
      <c r="L145" s="147" t="s">
        <v>438</v>
      </c>
      <c r="M145" s="143" t="s">
        <v>484</v>
      </c>
    </row>
    <row r="146" spans="1:22" s="136" customFormat="1" ht="102.75">
      <c r="A146" s="141">
        <v>6503</v>
      </c>
      <c r="B146" s="142">
        <v>45198</v>
      </c>
      <c r="C146" s="141">
        <v>4322</v>
      </c>
      <c r="D146" s="141">
        <v>1110596663</v>
      </c>
      <c r="E146" s="143" t="s">
        <v>520</v>
      </c>
      <c r="F146" s="151">
        <v>1</v>
      </c>
      <c r="G146" s="143" t="s">
        <v>495</v>
      </c>
      <c r="H146" s="146">
        <v>8298700</v>
      </c>
      <c r="I146" s="147">
        <v>0</v>
      </c>
      <c r="J146" s="147">
        <v>0</v>
      </c>
      <c r="K146" s="146">
        <v>8298700</v>
      </c>
      <c r="L146" s="147" t="s">
        <v>438</v>
      </c>
      <c r="M146" s="143" t="s">
        <v>513</v>
      </c>
    </row>
    <row r="147" spans="1:22" s="136" customFormat="1" ht="102.75">
      <c r="A147" s="141">
        <v>6504</v>
      </c>
      <c r="B147" s="142">
        <v>45198</v>
      </c>
      <c r="C147" s="141">
        <v>4323</v>
      </c>
      <c r="D147" s="141">
        <v>1110466132</v>
      </c>
      <c r="E147" s="143" t="s">
        <v>521</v>
      </c>
      <c r="F147" s="151">
        <v>1</v>
      </c>
      <c r="G147" s="143" t="s">
        <v>495</v>
      </c>
      <c r="H147" s="146">
        <v>7560000</v>
      </c>
      <c r="I147" s="147">
        <v>0</v>
      </c>
      <c r="J147" s="147">
        <v>0</v>
      </c>
      <c r="K147" s="146">
        <v>7560000</v>
      </c>
      <c r="L147" s="147" t="s">
        <v>438</v>
      </c>
      <c r="M147" s="143" t="s">
        <v>484</v>
      </c>
    </row>
    <row r="148" spans="1:22" s="136" customFormat="1" ht="102.75">
      <c r="A148" s="141">
        <v>6507</v>
      </c>
      <c r="B148" s="142">
        <v>45198</v>
      </c>
      <c r="C148" s="141">
        <v>4429</v>
      </c>
      <c r="D148" s="141">
        <v>65631426</v>
      </c>
      <c r="E148" s="143" t="s">
        <v>522</v>
      </c>
      <c r="F148" s="151">
        <v>1</v>
      </c>
      <c r="G148" s="143" t="s">
        <v>495</v>
      </c>
      <c r="H148" s="146">
        <v>3215500</v>
      </c>
      <c r="I148" s="147">
        <v>0</v>
      </c>
      <c r="J148" s="147">
        <v>0</v>
      </c>
      <c r="K148" s="146">
        <v>3215500</v>
      </c>
      <c r="L148" s="147" t="s">
        <v>438</v>
      </c>
      <c r="M148" s="143" t="s">
        <v>484</v>
      </c>
    </row>
    <row r="149" spans="1:22">
      <c r="F149" s="94"/>
      <c r="G149" s="94" t="s">
        <v>523</v>
      </c>
      <c r="H149" s="155">
        <f>SUM(H107:H148)</f>
        <v>385460566</v>
      </c>
      <c r="I149" s="94"/>
      <c r="J149" s="94"/>
      <c r="K149" s="94">
        <f>SUM(K107:K148)</f>
        <v>306165566</v>
      </c>
      <c r="L149" s="94"/>
      <c r="M149" s="94"/>
    </row>
    <row r="150" spans="1:22">
      <c r="F150" s="94"/>
      <c r="G150" s="94"/>
      <c r="H150" s="94"/>
      <c r="I150" s="94"/>
      <c r="J150" s="94"/>
      <c r="K150" s="94"/>
      <c r="L150" s="94"/>
      <c r="M150" s="94"/>
    </row>
    <row r="151" spans="1:22">
      <c r="F151" s="94"/>
      <c r="G151" s="94"/>
      <c r="H151" s="94"/>
      <c r="I151" s="94"/>
      <c r="J151" s="94"/>
      <c r="K151" s="94"/>
      <c r="L151" s="94"/>
      <c r="M151" s="94"/>
    </row>
    <row r="152" spans="1:22">
      <c r="F152" s="94"/>
      <c r="G152" s="156" t="s">
        <v>524</v>
      </c>
      <c r="H152" s="157">
        <f>+G100+H149</f>
        <v>2265548566</v>
      </c>
      <c r="I152" s="94"/>
      <c r="J152" s="94"/>
      <c r="K152" s="94"/>
      <c r="L152" s="94"/>
      <c r="M152" s="94"/>
    </row>
    <row r="153" spans="1:22">
      <c r="F153" s="94"/>
      <c r="G153" s="94"/>
      <c r="H153" s="94"/>
      <c r="I153" s="94"/>
      <c r="J153" s="94"/>
      <c r="K153" s="94"/>
      <c r="L153" s="94"/>
      <c r="M153" s="94"/>
    </row>
    <row r="154" spans="1:22" s="136" customFormat="1" ht="30.75" thickBot="1">
      <c r="B154" s="158"/>
      <c r="D154" s="159"/>
      <c r="E154" s="160" t="s">
        <v>525</v>
      </c>
      <c r="F154" s="161">
        <f>+H152-11258500</f>
        <v>2254290066</v>
      </c>
      <c r="G154" s="162" t="s">
        <v>526</v>
      </c>
    </row>
    <row r="155" spans="1:22" s="136" customFormat="1" ht="16.5" thickBot="1">
      <c r="A155" s="163">
        <v>90</v>
      </c>
      <c r="B155" s="164" t="s">
        <v>412</v>
      </c>
      <c r="C155" s="165" t="s">
        <v>413</v>
      </c>
      <c r="D155" s="166" t="s">
        <v>414</v>
      </c>
      <c r="E155" s="167">
        <v>12282000</v>
      </c>
      <c r="F155" s="168" t="s">
        <v>415</v>
      </c>
      <c r="G155" s="165"/>
      <c r="H155" s="165"/>
      <c r="I155" s="165"/>
      <c r="J155" s="165"/>
      <c r="K155" s="165"/>
      <c r="L155" s="165"/>
      <c r="M155" s="165"/>
      <c r="N155" s="165"/>
      <c r="O155" s="165"/>
      <c r="P155" s="165"/>
      <c r="Q155" s="165"/>
      <c r="R155" s="165"/>
      <c r="S155" s="165"/>
      <c r="T155" s="165"/>
      <c r="U155" s="165"/>
      <c r="V155" s="165"/>
    </row>
    <row r="156" spans="1:22" s="136" customFormat="1" ht="60">
      <c r="B156" s="158"/>
      <c r="D156" s="159"/>
      <c r="E156" s="160" t="s">
        <v>527</v>
      </c>
      <c r="F156" s="169"/>
    </row>
    <row r="157" spans="1:22" ht="16.149999999999999" customHeight="1">
      <c r="F157" s="94"/>
      <c r="G157" s="94"/>
      <c r="H157" s="94"/>
      <c r="I157" s="94"/>
      <c r="J157" s="94"/>
      <c r="K157" s="94"/>
      <c r="L157" s="94"/>
      <c r="M157" s="94"/>
    </row>
    <row r="158" spans="1:22" s="136" customFormat="1">
      <c r="A158" s="170" t="s">
        <v>429</v>
      </c>
      <c r="F158" s="169"/>
      <c r="G158" s="171" t="s">
        <v>528</v>
      </c>
      <c r="H158" s="169"/>
      <c r="I158" s="169"/>
      <c r="J158" s="169"/>
      <c r="K158" s="169"/>
      <c r="L158" s="169"/>
      <c r="M158" s="169"/>
    </row>
    <row r="159" spans="1:22" s="136" customFormat="1">
      <c r="A159" s="137">
        <v>1</v>
      </c>
      <c r="B159" s="137">
        <v>6544</v>
      </c>
      <c r="C159" s="172" t="s">
        <v>529</v>
      </c>
      <c r="D159" s="136">
        <v>5821602</v>
      </c>
      <c r="E159" s="136" t="s">
        <v>139</v>
      </c>
      <c r="F159" s="173" t="s">
        <v>140</v>
      </c>
      <c r="G159" s="173">
        <v>8358333</v>
      </c>
      <c r="H159" s="169">
        <v>8358333</v>
      </c>
      <c r="I159" s="169">
        <v>0</v>
      </c>
      <c r="J159" s="169">
        <v>0</v>
      </c>
      <c r="K159" s="169" t="s">
        <v>530</v>
      </c>
    </row>
    <row r="160" spans="1:22" s="136" customFormat="1">
      <c r="A160" s="137">
        <v>2</v>
      </c>
      <c r="B160" s="137">
        <v>6546</v>
      </c>
      <c r="C160" s="172" t="s">
        <v>529</v>
      </c>
      <c r="D160" s="136">
        <v>80849475</v>
      </c>
      <c r="E160" s="136" t="s">
        <v>149</v>
      </c>
      <c r="F160" s="173" t="s">
        <v>150</v>
      </c>
      <c r="G160" s="173">
        <v>8358333</v>
      </c>
      <c r="H160" s="169">
        <v>8358333</v>
      </c>
      <c r="I160" s="169">
        <v>0</v>
      </c>
      <c r="J160" s="169">
        <v>0</v>
      </c>
      <c r="K160" s="169" t="s">
        <v>531</v>
      </c>
    </row>
    <row r="161" spans="1:11" s="136" customFormat="1">
      <c r="A161" s="137">
        <v>4</v>
      </c>
      <c r="B161" s="137">
        <v>6551</v>
      </c>
      <c r="C161" s="172" t="s">
        <v>529</v>
      </c>
      <c r="D161" s="136">
        <v>93359751</v>
      </c>
      <c r="E161" s="136" t="s">
        <v>142</v>
      </c>
      <c r="F161" s="173" t="s">
        <v>143</v>
      </c>
      <c r="G161" s="173">
        <v>7080000</v>
      </c>
      <c r="H161" s="169">
        <v>7080000</v>
      </c>
      <c r="I161" s="169">
        <v>0</v>
      </c>
      <c r="J161" s="169">
        <v>0</v>
      </c>
      <c r="K161" s="169" t="s">
        <v>532</v>
      </c>
    </row>
    <row r="162" spans="1:11" s="136" customFormat="1">
      <c r="A162" s="174">
        <v>4</v>
      </c>
      <c r="B162" s="137">
        <v>6559</v>
      </c>
      <c r="C162" s="172" t="s">
        <v>529</v>
      </c>
      <c r="D162" s="136">
        <v>1005753423</v>
      </c>
      <c r="E162" s="136" t="s">
        <v>533</v>
      </c>
      <c r="F162" s="173" t="s">
        <v>534</v>
      </c>
      <c r="G162" s="173">
        <v>4905000</v>
      </c>
      <c r="H162" s="169">
        <v>4905000</v>
      </c>
      <c r="I162" s="169">
        <v>0</v>
      </c>
      <c r="J162" s="169">
        <v>0</v>
      </c>
      <c r="K162" s="169" t="s">
        <v>535</v>
      </c>
    </row>
    <row r="163" spans="1:11" s="136" customFormat="1">
      <c r="A163" s="137">
        <v>2</v>
      </c>
      <c r="B163" s="137">
        <v>6582</v>
      </c>
      <c r="C163" s="172" t="s">
        <v>536</v>
      </c>
      <c r="D163" s="136">
        <v>14399615</v>
      </c>
      <c r="E163" s="136" t="s">
        <v>152</v>
      </c>
      <c r="F163" s="173" t="s">
        <v>153</v>
      </c>
      <c r="G163" s="173">
        <v>6960000</v>
      </c>
      <c r="H163" s="169">
        <v>6960000</v>
      </c>
      <c r="I163" s="169">
        <v>0</v>
      </c>
      <c r="J163" s="169">
        <v>0</v>
      </c>
      <c r="K163" s="169" t="s">
        <v>537</v>
      </c>
    </row>
    <row r="164" spans="1:11" s="136" customFormat="1">
      <c r="A164" s="137">
        <v>1</v>
      </c>
      <c r="B164" s="137">
        <v>6597</v>
      </c>
      <c r="C164" s="172" t="s">
        <v>536</v>
      </c>
      <c r="D164" s="136">
        <v>1128424650</v>
      </c>
      <c r="E164" s="136" t="s">
        <v>267</v>
      </c>
      <c r="F164" s="173" t="s">
        <v>268</v>
      </c>
      <c r="G164" s="173">
        <v>5413333</v>
      </c>
      <c r="H164" s="169">
        <v>5413333</v>
      </c>
      <c r="I164" s="169">
        <v>0</v>
      </c>
      <c r="J164" s="169">
        <v>0</v>
      </c>
      <c r="K164" s="169" t="s">
        <v>538</v>
      </c>
    </row>
    <row r="165" spans="1:11" s="136" customFormat="1">
      <c r="A165" s="137">
        <v>2</v>
      </c>
      <c r="B165" s="137">
        <v>6636</v>
      </c>
      <c r="C165" s="172" t="s">
        <v>539</v>
      </c>
      <c r="D165" s="136">
        <v>39578540</v>
      </c>
      <c r="E165" s="136" t="s">
        <v>273</v>
      </c>
      <c r="F165" s="173" t="s">
        <v>274</v>
      </c>
      <c r="G165" s="173">
        <v>4800000</v>
      </c>
      <c r="H165" s="169">
        <v>4800000</v>
      </c>
      <c r="I165" s="169">
        <v>0</v>
      </c>
      <c r="J165" s="169">
        <v>0</v>
      </c>
      <c r="K165" s="169" t="s">
        <v>540</v>
      </c>
    </row>
    <row r="166" spans="1:11" s="136" customFormat="1">
      <c r="A166" s="137">
        <v>1</v>
      </c>
      <c r="B166" s="137">
        <v>6669</v>
      </c>
      <c r="C166" s="172" t="s">
        <v>539</v>
      </c>
      <c r="D166" s="136">
        <v>14297972</v>
      </c>
      <c r="E166" s="136" t="s">
        <v>164</v>
      </c>
      <c r="F166" s="173" t="s">
        <v>165</v>
      </c>
      <c r="G166" s="173">
        <v>6360000</v>
      </c>
      <c r="H166" s="169">
        <v>6360000</v>
      </c>
      <c r="I166" s="169">
        <v>0</v>
      </c>
      <c r="J166" s="169">
        <v>0</v>
      </c>
      <c r="K166" s="169" t="s">
        <v>541</v>
      </c>
    </row>
    <row r="167" spans="1:11" s="136" customFormat="1">
      <c r="A167" s="137">
        <v>4</v>
      </c>
      <c r="B167" s="137">
        <v>6678</v>
      </c>
      <c r="C167" s="172" t="s">
        <v>539</v>
      </c>
      <c r="D167" s="136">
        <v>1105059374</v>
      </c>
      <c r="E167" s="136" t="s">
        <v>285</v>
      </c>
      <c r="F167" s="173" t="s">
        <v>286</v>
      </c>
      <c r="G167" s="173">
        <v>6480000</v>
      </c>
      <c r="H167" s="169">
        <v>3600000</v>
      </c>
      <c r="I167" s="169">
        <v>0</v>
      </c>
      <c r="J167" s="169">
        <v>2880000</v>
      </c>
      <c r="K167" s="169" t="s">
        <v>542</v>
      </c>
    </row>
    <row r="168" spans="1:11" s="136" customFormat="1">
      <c r="A168" s="137">
        <v>2</v>
      </c>
      <c r="B168" s="137">
        <v>6681</v>
      </c>
      <c r="C168" s="172" t="s">
        <v>539</v>
      </c>
      <c r="D168" s="136">
        <v>93413323</v>
      </c>
      <c r="E168" s="136" t="s">
        <v>289</v>
      </c>
      <c r="F168" s="173" t="s">
        <v>290</v>
      </c>
      <c r="G168" s="173">
        <v>5220000</v>
      </c>
      <c r="H168" s="169">
        <v>0</v>
      </c>
      <c r="I168" s="169">
        <v>0</v>
      </c>
      <c r="J168" s="169">
        <v>5220000</v>
      </c>
      <c r="K168" s="169" t="s">
        <v>543</v>
      </c>
    </row>
    <row r="169" spans="1:11" s="136" customFormat="1">
      <c r="A169" s="137">
        <v>3</v>
      </c>
      <c r="B169" s="137">
        <v>6693</v>
      </c>
      <c r="C169" s="172" t="s">
        <v>544</v>
      </c>
      <c r="D169" s="136">
        <v>900317973</v>
      </c>
      <c r="E169" s="136" t="s">
        <v>545</v>
      </c>
      <c r="F169" s="173" t="s">
        <v>546</v>
      </c>
      <c r="G169" s="173">
        <v>698000000</v>
      </c>
      <c r="H169" s="169">
        <v>488600000</v>
      </c>
      <c r="I169" s="169">
        <v>0</v>
      </c>
      <c r="J169" s="169">
        <v>209400000</v>
      </c>
      <c r="K169" s="169" t="s">
        <v>547</v>
      </c>
    </row>
    <row r="170" spans="1:11" s="136" customFormat="1">
      <c r="A170" s="137">
        <v>1</v>
      </c>
      <c r="B170" s="137">
        <v>6730</v>
      </c>
      <c r="C170" s="172" t="s">
        <v>548</v>
      </c>
      <c r="D170" s="136">
        <v>65766101</v>
      </c>
      <c r="E170" s="136" t="s">
        <v>180</v>
      </c>
      <c r="F170" s="173" t="s">
        <v>181</v>
      </c>
      <c r="G170" s="173">
        <v>6240000</v>
      </c>
      <c r="H170" s="169">
        <v>6240000</v>
      </c>
      <c r="I170" s="169">
        <v>0</v>
      </c>
      <c r="J170" s="169">
        <v>0</v>
      </c>
      <c r="K170" s="169" t="s">
        <v>549</v>
      </c>
    </row>
    <row r="171" spans="1:11" s="136" customFormat="1">
      <c r="A171" s="137">
        <v>1</v>
      </c>
      <c r="B171" s="137">
        <v>6731</v>
      </c>
      <c r="C171" s="172" t="s">
        <v>548</v>
      </c>
      <c r="D171" s="136">
        <v>14238228</v>
      </c>
      <c r="E171" s="136" t="s">
        <v>177</v>
      </c>
      <c r="F171" s="173" t="s">
        <v>178</v>
      </c>
      <c r="G171" s="173">
        <v>11758333</v>
      </c>
      <c r="H171" s="169">
        <v>11758333</v>
      </c>
      <c r="I171" s="169">
        <v>0</v>
      </c>
      <c r="J171" s="169">
        <v>0</v>
      </c>
      <c r="K171" s="169" t="s">
        <v>550</v>
      </c>
    </row>
    <row r="172" spans="1:11" s="136" customFormat="1">
      <c r="A172" s="137">
        <v>1</v>
      </c>
      <c r="B172" s="137">
        <v>6732</v>
      </c>
      <c r="C172" s="172" t="s">
        <v>548</v>
      </c>
      <c r="D172" s="136">
        <v>1110489553</v>
      </c>
      <c r="E172" s="136" t="s">
        <v>174</v>
      </c>
      <c r="F172" s="173" t="s">
        <v>175</v>
      </c>
      <c r="G172" s="173">
        <v>3548133</v>
      </c>
      <c r="H172" s="169">
        <v>3548133</v>
      </c>
      <c r="I172" s="169">
        <v>0</v>
      </c>
      <c r="J172" s="169">
        <v>0</v>
      </c>
      <c r="K172" s="169" t="s">
        <v>551</v>
      </c>
    </row>
    <row r="173" spans="1:11" s="136" customFormat="1">
      <c r="A173" s="137">
        <v>1</v>
      </c>
      <c r="B173" s="137">
        <v>6734</v>
      </c>
      <c r="C173" s="172" t="s">
        <v>548</v>
      </c>
      <c r="D173" s="136">
        <v>65767814</v>
      </c>
      <c r="E173" s="136" t="s">
        <v>293</v>
      </c>
      <c r="F173" s="173" t="s">
        <v>294</v>
      </c>
      <c r="G173" s="173">
        <v>6240000</v>
      </c>
      <c r="H173" s="169">
        <v>6240000</v>
      </c>
      <c r="I173" s="169">
        <v>0</v>
      </c>
      <c r="J173" s="169">
        <v>0</v>
      </c>
      <c r="K173" s="169" t="s">
        <v>552</v>
      </c>
    </row>
    <row r="174" spans="1:11" s="136" customFormat="1">
      <c r="A174" s="137">
        <v>1</v>
      </c>
      <c r="B174" s="137">
        <v>6736</v>
      </c>
      <c r="C174" s="172" t="s">
        <v>548</v>
      </c>
      <c r="D174" s="136">
        <v>1110503949</v>
      </c>
      <c r="E174" s="136" t="s">
        <v>340</v>
      </c>
      <c r="F174" s="173" t="s">
        <v>341</v>
      </c>
      <c r="G174" s="173">
        <v>6000000</v>
      </c>
      <c r="H174" s="169">
        <v>6000000</v>
      </c>
      <c r="I174" s="169">
        <v>0</v>
      </c>
      <c r="J174" s="169">
        <v>0</v>
      </c>
      <c r="K174" s="169" t="s">
        <v>553</v>
      </c>
    </row>
    <row r="175" spans="1:11" s="136" customFormat="1">
      <c r="A175" s="137">
        <v>2</v>
      </c>
      <c r="B175" s="137">
        <v>6745</v>
      </c>
      <c r="C175" s="172" t="s">
        <v>548</v>
      </c>
      <c r="D175" s="136">
        <v>93401947</v>
      </c>
      <c r="E175" s="136" t="s">
        <v>346</v>
      </c>
      <c r="F175" s="173" t="s">
        <v>347</v>
      </c>
      <c r="G175" s="173">
        <v>7800000</v>
      </c>
      <c r="H175" s="169">
        <v>7800000</v>
      </c>
      <c r="I175" s="169">
        <v>0</v>
      </c>
      <c r="J175" s="169">
        <v>0</v>
      </c>
      <c r="K175" s="169" t="s">
        <v>554</v>
      </c>
    </row>
    <row r="176" spans="1:11" s="136" customFormat="1">
      <c r="A176" s="137">
        <v>2</v>
      </c>
      <c r="B176" s="137">
        <v>6807</v>
      </c>
      <c r="C176" s="172" t="s">
        <v>555</v>
      </c>
      <c r="D176" s="136">
        <v>79005279</v>
      </c>
      <c r="E176" s="136" t="s">
        <v>187</v>
      </c>
      <c r="F176" s="173" t="s">
        <v>188</v>
      </c>
      <c r="G176" s="173">
        <v>5400000</v>
      </c>
      <c r="H176" s="169">
        <v>5400000</v>
      </c>
      <c r="I176" s="169">
        <v>0</v>
      </c>
      <c r="J176" s="169">
        <v>0</v>
      </c>
      <c r="K176" s="169" t="s">
        <v>556</v>
      </c>
    </row>
    <row r="177" spans="1:11" s="136" customFormat="1">
      <c r="A177" s="174">
        <v>2</v>
      </c>
      <c r="B177" s="137">
        <v>6808</v>
      </c>
      <c r="C177" s="172" t="s">
        <v>555</v>
      </c>
      <c r="D177" s="136">
        <v>38210348</v>
      </c>
      <c r="E177" s="136" t="s">
        <v>557</v>
      </c>
      <c r="F177" s="173" t="s">
        <v>558</v>
      </c>
      <c r="G177" s="173">
        <v>8120000</v>
      </c>
      <c r="H177" s="169">
        <v>8120000</v>
      </c>
      <c r="I177" s="169">
        <v>0</v>
      </c>
      <c r="J177" s="169">
        <v>0</v>
      </c>
      <c r="K177" s="169" t="s">
        <v>559</v>
      </c>
    </row>
    <row r="178" spans="1:11" s="136" customFormat="1">
      <c r="A178" s="137">
        <v>1</v>
      </c>
      <c r="B178" s="137">
        <v>6890</v>
      </c>
      <c r="C178" s="172" t="s">
        <v>560</v>
      </c>
      <c r="D178" s="136">
        <v>38140384</v>
      </c>
      <c r="E178" s="136" t="s">
        <v>103</v>
      </c>
      <c r="F178" s="173" t="s">
        <v>104</v>
      </c>
      <c r="G178" s="173">
        <v>9198000</v>
      </c>
      <c r="H178" s="169">
        <v>9198000</v>
      </c>
      <c r="I178" s="169">
        <v>0</v>
      </c>
      <c r="J178" s="169">
        <v>0</v>
      </c>
      <c r="K178" s="169" t="s">
        <v>561</v>
      </c>
    </row>
    <row r="179" spans="1:11" s="136" customFormat="1">
      <c r="A179" s="137">
        <v>1</v>
      </c>
      <c r="B179" s="137">
        <v>6902</v>
      </c>
      <c r="C179" s="172" t="s">
        <v>562</v>
      </c>
      <c r="D179" s="136">
        <v>14135850</v>
      </c>
      <c r="E179" s="136" t="s">
        <v>211</v>
      </c>
      <c r="F179" s="173" t="s">
        <v>212</v>
      </c>
      <c r="G179" s="173">
        <v>5040000</v>
      </c>
      <c r="H179" s="169">
        <v>5040000</v>
      </c>
      <c r="I179" s="169">
        <v>0</v>
      </c>
      <c r="J179" s="169">
        <v>0</v>
      </c>
      <c r="K179" s="169" t="s">
        <v>563</v>
      </c>
    </row>
    <row r="180" spans="1:11" s="136" customFormat="1">
      <c r="A180" s="137">
        <v>2</v>
      </c>
      <c r="B180" s="137">
        <v>6903</v>
      </c>
      <c r="C180" s="172" t="s">
        <v>562</v>
      </c>
      <c r="D180" s="136">
        <v>1110481508</v>
      </c>
      <c r="E180" s="136" t="s">
        <v>370</v>
      </c>
      <c r="F180" s="173" t="s">
        <v>371</v>
      </c>
      <c r="G180" s="173">
        <v>4060000</v>
      </c>
      <c r="H180" s="169">
        <v>4060000</v>
      </c>
      <c r="I180" s="169">
        <v>0</v>
      </c>
      <c r="J180" s="169">
        <v>0</v>
      </c>
      <c r="K180" s="169" t="s">
        <v>564</v>
      </c>
    </row>
    <row r="181" spans="1:11" s="136" customFormat="1">
      <c r="A181" s="137">
        <v>1</v>
      </c>
      <c r="B181" s="137">
        <v>6904</v>
      </c>
      <c r="C181" s="172" t="s">
        <v>562</v>
      </c>
      <c r="D181" s="136">
        <v>1109385652</v>
      </c>
      <c r="E181" s="136" t="s">
        <v>201</v>
      </c>
      <c r="F181" s="173" t="s">
        <v>202</v>
      </c>
      <c r="G181" s="173">
        <v>5292000</v>
      </c>
      <c r="H181" s="169">
        <v>5292000</v>
      </c>
      <c r="I181" s="169">
        <v>0</v>
      </c>
      <c r="J181" s="169">
        <v>0</v>
      </c>
      <c r="K181" s="169" t="s">
        <v>565</v>
      </c>
    </row>
    <row r="182" spans="1:11" s="136" customFormat="1">
      <c r="A182" s="137">
        <v>1</v>
      </c>
      <c r="B182" s="137">
        <v>6908</v>
      </c>
      <c r="C182" s="172" t="s">
        <v>562</v>
      </c>
      <c r="D182" s="136">
        <v>65766461</v>
      </c>
      <c r="E182" s="136" t="s">
        <v>208</v>
      </c>
      <c r="F182" s="173" t="s">
        <v>209</v>
      </c>
      <c r="G182" s="173">
        <v>2454200</v>
      </c>
      <c r="H182" s="169">
        <v>2454200</v>
      </c>
      <c r="I182" s="169">
        <v>0</v>
      </c>
      <c r="J182" s="169">
        <v>0</v>
      </c>
      <c r="K182" s="169" t="s">
        <v>566</v>
      </c>
    </row>
    <row r="183" spans="1:11" s="136" customFormat="1">
      <c r="A183" s="137">
        <v>1</v>
      </c>
      <c r="B183" s="137">
        <v>6923</v>
      </c>
      <c r="C183" s="172" t="s">
        <v>567</v>
      </c>
      <c r="D183" s="136">
        <v>1110444690</v>
      </c>
      <c r="E183" s="136" t="s">
        <v>316</v>
      </c>
      <c r="F183" s="173" t="s">
        <v>271</v>
      </c>
      <c r="G183" s="173">
        <v>4440000</v>
      </c>
      <c r="H183" s="169">
        <v>4440000</v>
      </c>
      <c r="I183" s="169">
        <v>0</v>
      </c>
      <c r="J183" s="169">
        <v>0</v>
      </c>
      <c r="K183" s="169" t="s">
        <v>568</v>
      </c>
    </row>
    <row r="184" spans="1:11" s="136" customFormat="1">
      <c r="A184" s="137">
        <v>2</v>
      </c>
      <c r="B184" s="137">
        <v>6924</v>
      </c>
      <c r="C184" s="172" t="s">
        <v>567</v>
      </c>
      <c r="D184" s="136">
        <v>1110553741</v>
      </c>
      <c r="E184" s="136" t="s">
        <v>374</v>
      </c>
      <c r="F184" s="173" t="s">
        <v>375</v>
      </c>
      <c r="G184" s="173">
        <v>3963333</v>
      </c>
      <c r="H184" s="169">
        <v>3963333</v>
      </c>
      <c r="I184" s="169">
        <v>0</v>
      </c>
      <c r="J184" s="169">
        <v>0</v>
      </c>
      <c r="K184" s="169" t="s">
        <v>569</v>
      </c>
    </row>
    <row r="185" spans="1:11" s="136" customFormat="1">
      <c r="A185" s="137">
        <v>1</v>
      </c>
      <c r="B185" s="137">
        <v>6938</v>
      </c>
      <c r="C185" s="172" t="s">
        <v>567</v>
      </c>
      <c r="D185" s="136">
        <v>1110545257</v>
      </c>
      <c r="E185" s="136" t="s">
        <v>107</v>
      </c>
      <c r="F185" s="173" t="s">
        <v>108</v>
      </c>
      <c r="G185" s="173">
        <v>2797566</v>
      </c>
      <c r="H185" s="169">
        <v>2797566</v>
      </c>
      <c r="I185" s="169">
        <v>0</v>
      </c>
      <c r="J185" s="169">
        <v>0</v>
      </c>
      <c r="K185" s="169" t="s">
        <v>570</v>
      </c>
    </row>
    <row r="186" spans="1:11" s="136" customFormat="1">
      <c r="A186" s="137">
        <v>1</v>
      </c>
      <c r="B186" s="137">
        <v>6945</v>
      </c>
      <c r="C186" s="172" t="s">
        <v>567</v>
      </c>
      <c r="D186" s="136">
        <v>93088804</v>
      </c>
      <c r="E186" s="136" t="s">
        <v>571</v>
      </c>
      <c r="F186" s="173" t="s">
        <v>572</v>
      </c>
      <c r="G186" s="173">
        <v>10411333</v>
      </c>
      <c r="H186" s="169">
        <v>8924000</v>
      </c>
      <c r="I186" s="169">
        <v>0</v>
      </c>
      <c r="J186" s="169">
        <v>1487333</v>
      </c>
      <c r="K186" s="169" t="s">
        <v>573</v>
      </c>
    </row>
    <row r="187" spans="1:11" s="136" customFormat="1">
      <c r="A187" s="137">
        <v>2</v>
      </c>
      <c r="B187" s="137">
        <v>7003</v>
      </c>
      <c r="C187" s="172" t="s">
        <v>574</v>
      </c>
      <c r="D187" s="136">
        <v>1110531910</v>
      </c>
      <c r="E187" s="136" t="s">
        <v>575</v>
      </c>
      <c r="F187" s="173" t="s">
        <v>576</v>
      </c>
      <c r="G187" s="173">
        <v>4531333</v>
      </c>
      <c r="H187" s="169">
        <v>4531333</v>
      </c>
      <c r="I187" s="169">
        <v>0</v>
      </c>
      <c r="J187" s="169">
        <v>0</v>
      </c>
      <c r="K187" s="169" t="s">
        <v>577</v>
      </c>
    </row>
    <row r="188" spans="1:11" s="136" customFormat="1">
      <c r="A188" s="137">
        <v>2</v>
      </c>
      <c r="B188" s="137">
        <v>7151</v>
      </c>
      <c r="C188" s="172" t="s">
        <v>578</v>
      </c>
      <c r="D188" s="136">
        <v>1047472790</v>
      </c>
      <c r="E188" s="136" t="s">
        <v>381</v>
      </c>
      <c r="F188" s="173" t="s">
        <v>382</v>
      </c>
      <c r="G188" s="173">
        <v>4284000</v>
      </c>
      <c r="H188" s="169">
        <v>4284000</v>
      </c>
      <c r="I188" s="169">
        <v>0</v>
      </c>
      <c r="J188" s="169">
        <v>0</v>
      </c>
      <c r="K188" s="169" t="s">
        <v>579</v>
      </c>
    </row>
    <row r="189" spans="1:11" s="136" customFormat="1">
      <c r="A189" s="137">
        <v>2</v>
      </c>
      <c r="B189" s="137">
        <v>7282</v>
      </c>
      <c r="C189" s="172" t="s">
        <v>580</v>
      </c>
      <c r="D189" s="136">
        <v>1104936677</v>
      </c>
      <c r="E189" s="136" t="s">
        <v>581</v>
      </c>
      <c r="F189" s="173" t="s">
        <v>582</v>
      </c>
      <c r="G189" s="173">
        <v>3270000</v>
      </c>
      <c r="H189" s="169">
        <v>3270000</v>
      </c>
      <c r="I189" s="169">
        <v>0</v>
      </c>
      <c r="J189" s="169">
        <v>0</v>
      </c>
      <c r="K189" s="169" t="s">
        <v>583</v>
      </c>
    </row>
    <row r="190" spans="1:11" s="136" customFormat="1">
      <c r="A190" s="137">
        <v>1</v>
      </c>
      <c r="B190" s="137">
        <v>7307</v>
      </c>
      <c r="C190" s="172" t="s">
        <v>584</v>
      </c>
      <c r="D190" s="136">
        <v>1110560397</v>
      </c>
      <c r="E190" s="136" t="s">
        <v>394</v>
      </c>
      <c r="F190" s="173" t="s">
        <v>395</v>
      </c>
      <c r="G190" s="173">
        <v>2900000</v>
      </c>
      <c r="H190" s="169">
        <v>2900000</v>
      </c>
      <c r="I190" s="169">
        <v>0</v>
      </c>
      <c r="J190" s="169">
        <v>0</v>
      </c>
      <c r="K190" s="169" t="s">
        <v>585</v>
      </c>
    </row>
    <row r="191" spans="1:11" s="136" customFormat="1">
      <c r="A191" s="137">
        <v>2</v>
      </c>
      <c r="B191" s="137">
        <v>7335</v>
      </c>
      <c r="C191" s="172" t="s">
        <v>586</v>
      </c>
      <c r="D191" s="136">
        <v>1098783841</v>
      </c>
      <c r="E191" s="136" t="s">
        <v>328</v>
      </c>
      <c r="F191" s="173" t="s">
        <v>329</v>
      </c>
      <c r="G191" s="173">
        <v>2677000</v>
      </c>
      <c r="H191" s="169">
        <v>2677000</v>
      </c>
      <c r="I191" s="169">
        <v>0</v>
      </c>
      <c r="J191" s="169">
        <v>0</v>
      </c>
      <c r="K191" s="169" t="s">
        <v>587</v>
      </c>
    </row>
    <row r="192" spans="1:11" s="136" customFormat="1">
      <c r="A192" s="137">
        <v>5</v>
      </c>
      <c r="B192" s="137">
        <v>7342</v>
      </c>
      <c r="C192" s="172" t="s">
        <v>586</v>
      </c>
      <c r="D192" s="136">
        <v>28796648</v>
      </c>
      <c r="E192" s="136" t="s">
        <v>336</v>
      </c>
      <c r="F192" s="173" t="s">
        <v>337</v>
      </c>
      <c r="G192" s="173">
        <v>2592866</v>
      </c>
      <c r="H192" s="169">
        <v>2592866</v>
      </c>
      <c r="I192" s="169">
        <v>0</v>
      </c>
      <c r="J192" s="169">
        <v>0</v>
      </c>
      <c r="K192" s="169" t="s">
        <v>588</v>
      </c>
    </row>
    <row r="193" spans="1:11" s="136" customFormat="1">
      <c r="A193" s="137">
        <v>1</v>
      </c>
      <c r="B193" s="137">
        <v>7470</v>
      </c>
      <c r="C193" s="172" t="s">
        <v>589</v>
      </c>
      <c r="D193" s="136">
        <v>1110517355</v>
      </c>
      <c r="E193" s="136" t="s">
        <v>409</v>
      </c>
      <c r="F193" s="173" t="s">
        <v>410</v>
      </c>
      <c r="G193" s="173">
        <v>2047000</v>
      </c>
      <c r="H193" s="169">
        <v>2047000</v>
      </c>
      <c r="I193" s="169">
        <v>0</v>
      </c>
      <c r="J193" s="169">
        <v>0</v>
      </c>
      <c r="K193" s="169" t="s">
        <v>590</v>
      </c>
    </row>
    <row r="194" spans="1:11" s="136" customFormat="1">
      <c r="A194" s="137">
        <v>1</v>
      </c>
      <c r="B194" s="137">
        <v>7562</v>
      </c>
      <c r="C194" s="172" t="s">
        <v>591</v>
      </c>
      <c r="D194" s="136">
        <v>1234639319</v>
      </c>
      <c r="E194" s="170" t="s">
        <v>592</v>
      </c>
      <c r="F194" s="173" t="s">
        <v>593</v>
      </c>
      <c r="G194" s="173">
        <v>2047000</v>
      </c>
      <c r="H194" s="169">
        <v>2047000</v>
      </c>
      <c r="I194" s="169">
        <v>0</v>
      </c>
      <c r="J194" s="169">
        <v>0</v>
      </c>
      <c r="K194" s="169" t="s">
        <v>594</v>
      </c>
    </row>
    <row r="195" spans="1:11" s="136" customFormat="1">
      <c r="A195" s="137">
        <v>2</v>
      </c>
      <c r="B195" s="137">
        <v>7704</v>
      </c>
      <c r="C195" s="172" t="s">
        <v>595</v>
      </c>
      <c r="D195" s="136">
        <v>1110538518</v>
      </c>
      <c r="E195" s="136" t="s">
        <v>596</v>
      </c>
      <c r="F195" s="173" t="s">
        <v>597</v>
      </c>
      <c r="G195" s="173">
        <v>3045000</v>
      </c>
      <c r="H195" s="169">
        <v>3045000</v>
      </c>
      <c r="I195" s="169">
        <v>0</v>
      </c>
      <c r="J195" s="169">
        <v>0</v>
      </c>
      <c r="K195" s="169" t="s">
        <v>598</v>
      </c>
    </row>
    <row r="196" spans="1:11" s="136" customFormat="1">
      <c r="A196" s="137">
        <v>4</v>
      </c>
      <c r="B196" s="137">
        <v>7799</v>
      </c>
      <c r="C196" s="172" t="s">
        <v>599</v>
      </c>
      <c r="D196" s="136">
        <v>1110487488</v>
      </c>
      <c r="E196" s="170" t="s">
        <v>600</v>
      </c>
      <c r="F196" s="173" t="s">
        <v>601</v>
      </c>
      <c r="G196" s="173">
        <v>3654000</v>
      </c>
      <c r="H196" s="169">
        <v>3654000</v>
      </c>
      <c r="I196" s="169">
        <v>0</v>
      </c>
      <c r="J196" s="169">
        <v>0</v>
      </c>
      <c r="K196" s="169" t="s">
        <v>602</v>
      </c>
    </row>
    <row r="197" spans="1:11" s="136" customFormat="1">
      <c r="A197" s="137">
        <v>1</v>
      </c>
      <c r="B197" s="137">
        <v>7849</v>
      </c>
      <c r="C197" s="172" t="s">
        <v>603</v>
      </c>
      <c r="D197" s="136">
        <v>1110462195</v>
      </c>
      <c r="E197" s="136" t="s">
        <v>604</v>
      </c>
      <c r="F197" s="173" t="s">
        <v>605</v>
      </c>
      <c r="G197" s="173">
        <v>3600000</v>
      </c>
      <c r="H197" s="169">
        <v>3600000</v>
      </c>
      <c r="I197" s="169">
        <v>0</v>
      </c>
      <c r="J197" s="169">
        <v>0</v>
      </c>
      <c r="K197" s="169" t="s">
        <v>606</v>
      </c>
    </row>
    <row r="198" spans="1:11" s="136" customFormat="1">
      <c r="A198" s="137">
        <v>1</v>
      </c>
      <c r="B198" s="137">
        <v>7925</v>
      </c>
      <c r="C198" s="172" t="s">
        <v>607</v>
      </c>
      <c r="D198" s="136">
        <v>1110503949</v>
      </c>
      <c r="E198" s="136" t="s">
        <v>340</v>
      </c>
      <c r="F198" s="173" t="s">
        <v>341</v>
      </c>
      <c r="G198" s="173">
        <v>3000000</v>
      </c>
      <c r="H198" s="169">
        <v>3000000</v>
      </c>
      <c r="I198" s="169">
        <v>0</v>
      </c>
      <c r="J198" s="169">
        <v>0</v>
      </c>
      <c r="K198" s="169" t="s">
        <v>608</v>
      </c>
    </row>
    <row r="199" spans="1:11" s="136" customFormat="1">
      <c r="A199" s="137">
        <v>2</v>
      </c>
      <c r="B199" s="137">
        <v>7979</v>
      </c>
      <c r="C199" s="172" t="s">
        <v>609</v>
      </c>
      <c r="D199" s="136">
        <v>1110579050</v>
      </c>
      <c r="E199" s="136" t="s">
        <v>194</v>
      </c>
      <c r="F199" s="173" t="s">
        <v>195</v>
      </c>
      <c r="G199" s="173">
        <v>1800000</v>
      </c>
      <c r="H199" s="169">
        <v>1800000</v>
      </c>
      <c r="I199" s="169">
        <v>0</v>
      </c>
      <c r="J199" s="169">
        <v>0</v>
      </c>
      <c r="K199" s="169" t="s">
        <v>610</v>
      </c>
    </row>
    <row r="200" spans="1:11" s="136" customFormat="1">
      <c r="A200" s="137">
        <v>1</v>
      </c>
      <c r="B200" s="137">
        <v>8019</v>
      </c>
      <c r="C200" s="172" t="s">
        <v>611</v>
      </c>
      <c r="D200" s="136">
        <v>1109385652</v>
      </c>
      <c r="E200" s="136" t="s">
        <v>201</v>
      </c>
      <c r="F200" s="173" t="s">
        <v>202</v>
      </c>
      <c r="G200" s="173">
        <v>1890000</v>
      </c>
      <c r="H200" s="169">
        <v>1890000</v>
      </c>
      <c r="I200" s="169">
        <v>0</v>
      </c>
      <c r="J200" s="169">
        <v>0</v>
      </c>
      <c r="K200" s="169" t="s">
        <v>612</v>
      </c>
    </row>
    <row r="201" spans="1:11" s="136" customFormat="1">
      <c r="A201" s="137">
        <v>2</v>
      </c>
      <c r="B201" s="137">
        <v>8025</v>
      </c>
      <c r="C201" s="172" t="s">
        <v>611</v>
      </c>
      <c r="D201" s="136">
        <v>1110553741</v>
      </c>
      <c r="E201" s="136" t="s">
        <v>374</v>
      </c>
      <c r="F201" s="173" t="s">
        <v>375</v>
      </c>
      <c r="G201" s="173">
        <v>1933333</v>
      </c>
      <c r="H201" s="169">
        <v>1933333</v>
      </c>
      <c r="I201" s="169">
        <v>0</v>
      </c>
      <c r="J201" s="169">
        <v>0</v>
      </c>
      <c r="K201" s="169" t="s">
        <v>613</v>
      </c>
    </row>
    <row r="202" spans="1:11" s="136" customFormat="1">
      <c r="A202" s="137">
        <v>1</v>
      </c>
      <c r="B202" s="137">
        <v>8028</v>
      </c>
      <c r="C202" s="172" t="s">
        <v>611</v>
      </c>
      <c r="D202" s="136">
        <v>1110545257</v>
      </c>
      <c r="E202" s="136" t="s">
        <v>107</v>
      </c>
      <c r="F202" s="173" t="s">
        <v>108</v>
      </c>
      <c r="G202" s="173">
        <v>1023500</v>
      </c>
      <c r="H202" s="169">
        <v>1023500</v>
      </c>
      <c r="I202" s="169">
        <v>0</v>
      </c>
      <c r="J202" s="169">
        <v>0</v>
      </c>
      <c r="K202" s="169" t="s">
        <v>614</v>
      </c>
    </row>
    <row r="203" spans="1:11" s="136" customFormat="1">
      <c r="A203" s="137">
        <v>2</v>
      </c>
      <c r="B203" s="137">
        <v>8029</v>
      </c>
      <c r="C203" s="172" t="s">
        <v>611</v>
      </c>
      <c r="D203" s="136">
        <v>1047472790</v>
      </c>
      <c r="E203" s="136" t="s">
        <v>381</v>
      </c>
      <c r="F203" s="173" t="s">
        <v>382</v>
      </c>
      <c r="G203" s="173">
        <v>2898000</v>
      </c>
      <c r="H203" s="169">
        <v>0</v>
      </c>
      <c r="I203" s="169">
        <v>0</v>
      </c>
      <c r="J203" s="169">
        <v>2898000</v>
      </c>
      <c r="K203" s="169" t="s">
        <v>615</v>
      </c>
    </row>
    <row r="204" spans="1:11" s="136" customFormat="1">
      <c r="A204" s="137">
        <v>4</v>
      </c>
      <c r="B204" s="137">
        <v>8031</v>
      </c>
      <c r="C204" s="172" t="s">
        <v>611</v>
      </c>
      <c r="D204" s="136">
        <v>93359751</v>
      </c>
      <c r="E204" s="136" t="s">
        <v>142</v>
      </c>
      <c r="F204" s="173" t="s">
        <v>143</v>
      </c>
      <c r="G204" s="173">
        <v>1800000</v>
      </c>
      <c r="H204" s="169">
        <v>1800000</v>
      </c>
      <c r="I204" s="169">
        <v>0</v>
      </c>
      <c r="J204" s="169">
        <v>0</v>
      </c>
      <c r="K204" s="169" t="s">
        <v>616</v>
      </c>
    </row>
    <row r="205" spans="1:11" s="136" customFormat="1">
      <c r="A205" s="137">
        <v>1</v>
      </c>
      <c r="B205" s="137">
        <v>8032</v>
      </c>
      <c r="C205" s="172" t="s">
        <v>611</v>
      </c>
      <c r="D205" s="136">
        <v>5829099</v>
      </c>
      <c r="E205" s="136" t="s">
        <v>111</v>
      </c>
      <c r="F205" s="173" t="s">
        <v>112</v>
      </c>
      <c r="G205" s="173">
        <v>1800000</v>
      </c>
      <c r="H205" s="169">
        <v>1800000</v>
      </c>
      <c r="I205" s="169">
        <v>0</v>
      </c>
      <c r="J205" s="169">
        <v>0</v>
      </c>
      <c r="K205" s="169" t="s">
        <v>617</v>
      </c>
    </row>
    <row r="206" spans="1:11" s="136" customFormat="1">
      <c r="A206" s="137">
        <v>2</v>
      </c>
      <c r="B206" s="137">
        <v>8034</v>
      </c>
      <c r="C206" s="172" t="s">
        <v>611</v>
      </c>
      <c r="D206" s="136">
        <v>80849475</v>
      </c>
      <c r="E206" s="136" t="s">
        <v>149</v>
      </c>
      <c r="F206" s="173" t="s">
        <v>150</v>
      </c>
      <c r="G206" s="173">
        <v>2833333</v>
      </c>
      <c r="H206" s="169">
        <v>2833333</v>
      </c>
      <c r="I206" s="169">
        <v>0</v>
      </c>
      <c r="J206" s="169">
        <v>0</v>
      </c>
      <c r="K206" s="169" t="s">
        <v>618</v>
      </c>
    </row>
    <row r="207" spans="1:11" s="136" customFormat="1">
      <c r="A207" s="137">
        <v>2</v>
      </c>
      <c r="B207" s="137">
        <v>8073</v>
      </c>
      <c r="C207" s="172" t="s">
        <v>611</v>
      </c>
      <c r="D207" s="136">
        <v>93401947</v>
      </c>
      <c r="E207" s="136" t="s">
        <v>346</v>
      </c>
      <c r="F207" s="173" t="s">
        <v>347</v>
      </c>
      <c r="G207" s="173">
        <v>1200000</v>
      </c>
      <c r="H207" s="169">
        <v>1200000</v>
      </c>
      <c r="I207" s="169">
        <v>0</v>
      </c>
      <c r="J207" s="169">
        <v>0</v>
      </c>
      <c r="K207" s="169" t="s">
        <v>619</v>
      </c>
    </row>
    <row r="208" spans="1:11" s="136" customFormat="1">
      <c r="A208" s="137">
        <v>4</v>
      </c>
      <c r="B208" s="137">
        <v>8086</v>
      </c>
      <c r="C208" s="172" t="s">
        <v>611</v>
      </c>
      <c r="D208" s="136">
        <v>1110479872</v>
      </c>
      <c r="E208" s="136" t="s">
        <v>218</v>
      </c>
      <c r="F208" s="173" t="s">
        <v>620</v>
      </c>
      <c r="G208" s="173">
        <v>3600000</v>
      </c>
      <c r="H208" s="169">
        <v>3600000</v>
      </c>
      <c r="I208" s="169">
        <v>0</v>
      </c>
      <c r="J208" s="169">
        <v>0</v>
      </c>
      <c r="K208" s="169" t="s">
        <v>621</v>
      </c>
    </row>
    <row r="209" spans="1:13" s="136" customFormat="1" ht="13.15" customHeight="1">
      <c r="A209" s="137">
        <v>2</v>
      </c>
      <c r="B209" s="137">
        <v>8127</v>
      </c>
      <c r="C209" s="172" t="s">
        <v>611</v>
      </c>
      <c r="D209" s="136">
        <v>65786592</v>
      </c>
      <c r="E209" s="136" t="s">
        <v>622</v>
      </c>
      <c r="F209" s="173" t="s">
        <v>623</v>
      </c>
      <c r="G209" s="173">
        <v>1635000</v>
      </c>
      <c r="H209" s="169">
        <v>0</v>
      </c>
      <c r="I209" s="169">
        <v>0</v>
      </c>
      <c r="J209" s="169">
        <v>1635000</v>
      </c>
      <c r="K209" s="169" t="s">
        <v>624</v>
      </c>
    </row>
    <row r="210" spans="1:13" s="136" customFormat="1">
      <c r="A210" s="137">
        <v>2</v>
      </c>
      <c r="B210" s="137">
        <v>8129</v>
      </c>
      <c r="C210" s="172" t="s">
        <v>611</v>
      </c>
      <c r="D210" s="136">
        <v>1032494845</v>
      </c>
      <c r="E210" s="136" t="s">
        <v>625</v>
      </c>
      <c r="F210" s="173" t="s">
        <v>626</v>
      </c>
      <c r="G210" s="173">
        <v>3600000</v>
      </c>
      <c r="H210" s="169">
        <v>0</v>
      </c>
      <c r="I210" s="169">
        <v>0</v>
      </c>
      <c r="J210" s="169">
        <v>3600000</v>
      </c>
      <c r="K210" s="169" t="s">
        <v>627</v>
      </c>
    </row>
    <row r="211" spans="1:13" s="136" customFormat="1">
      <c r="A211" s="137">
        <v>1</v>
      </c>
      <c r="B211" s="137">
        <v>8362</v>
      </c>
      <c r="C211" s="172" t="s">
        <v>628</v>
      </c>
      <c r="D211" s="136">
        <v>1110517355</v>
      </c>
      <c r="E211" s="136" t="s">
        <v>409</v>
      </c>
      <c r="F211" s="173" t="s">
        <v>410</v>
      </c>
      <c r="G211" s="173">
        <v>1023500</v>
      </c>
      <c r="H211" s="169">
        <v>1023500</v>
      </c>
      <c r="I211" s="169">
        <v>0</v>
      </c>
      <c r="J211" s="169">
        <v>0</v>
      </c>
      <c r="K211" s="169" t="s">
        <v>629</v>
      </c>
    </row>
    <row r="212" spans="1:13" s="136" customFormat="1">
      <c r="A212" s="137">
        <v>1</v>
      </c>
      <c r="B212" s="137">
        <v>8363</v>
      </c>
      <c r="C212" s="172" t="s">
        <v>628</v>
      </c>
      <c r="D212" s="136">
        <v>14228722</v>
      </c>
      <c r="E212" s="136" t="s">
        <v>353</v>
      </c>
      <c r="F212" s="173" t="s">
        <v>354</v>
      </c>
      <c r="G212" s="173">
        <v>918600</v>
      </c>
      <c r="H212" s="169">
        <v>918600</v>
      </c>
      <c r="I212" s="169">
        <v>0</v>
      </c>
      <c r="J212" s="169">
        <v>0</v>
      </c>
      <c r="K212" s="169" t="s">
        <v>630</v>
      </c>
    </row>
    <row r="213" spans="1:13" s="136" customFormat="1">
      <c r="A213" s="137">
        <v>1</v>
      </c>
      <c r="B213" s="137">
        <v>8455</v>
      </c>
      <c r="C213" s="172" t="s">
        <v>631</v>
      </c>
      <c r="D213" s="136">
        <v>1234639319</v>
      </c>
      <c r="E213" s="136" t="s">
        <v>592</v>
      </c>
      <c r="F213" s="173" t="s">
        <v>593</v>
      </c>
      <c r="G213" s="173">
        <v>1023500</v>
      </c>
      <c r="H213" s="169">
        <v>1023500</v>
      </c>
      <c r="I213" s="169">
        <v>0</v>
      </c>
      <c r="J213" s="169">
        <v>0</v>
      </c>
      <c r="K213" s="169" t="s">
        <v>632</v>
      </c>
    </row>
    <row r="214" spans="1:13" s="136" customFormat="1">
      <c r="A214" s="137">
        <v>1</v>
      </c>
      <c r="B214" s="137">
        <v>8456</v>
      </c>
      <c r="C214" s="172" t="s">
        <v>631</v>
      </c>
      <c r="D214" s="136">
        <v>1110530833</v>
      </c>
      <c r="E214" s="136" t="s">
        <v>205</v>
      </c>
      <c r="F214" s="173" t="s">
        <v>206</v>
      </c>
      <c r="G214" s="173">
        <v>720000</v>
      </c>
      <c r="H214" s="169">
        <v>720000</v>
      </c>
      <c r="I214" s="169">
        <v>0</v>
      </c>
      <c r="J214" s="169">
        <v>0</v>
      </c>
      <c r="K214" s="169" t="s">
        <v>633</v>
      </c>
    </row>
    <row r="215" spans="1:13" s="136" customFormat="1">
      <c r="A215" s="137">
        <v>3</v>
      </c>
      <c r="B215" s="137">
        <v>8854</v>
      </c>
      <c r="C215" s="172" t="s">
        <v>634</v>
      </c>
      <c r="D215" s="136">
        <v>900317973</v>
      </c>
      <c r="E215" s="136" t="s">
        <v>545</v>
      </c>
      <c r="F215" s="173" t="s">
        <v>546</v>
      </c>
      <c r="G215" s="173">
        <v>200000000</v>
      </c>
      <c r="H215" s="169">
        <v>0</v>
      </c>
      <c r="I215" s="169">
        <v>0</v>
      </c>
      <c r="J215" s="169">
        <v>200000000</v>
      </c>
      <c r="K215" s="169" t="s">
        <v>635</v>
      </c>
    </row>
    <row r="216" spans="1:13" s="136" customFormat="1">
      <c r="G216" s="175">
        <f>SUM(G159:G215)</f>
        <v>1132044862</v>
      </c>
      <c r="H216" s="169"/>
    </row>
    <row r="217" spans="1:13" s="136" customFormat="1">
      <c r="G217" s="175">
        <f>+G216+F154</f>
        <v>3386334928</v>
      </c>
      <c r="H217" s="169"/>
    </row>
    <row r="218" spans="1:13" s="136" customFormat="1">
      <c r="F218" s="171"/>
      <c r="G218" s="176"/>
    </row>
    <row r="219" spans="1:13">
      <c r="F219" s="94"/>
      <c r="G219" s="94"/>
      <c r="H219" s="94"/>
      <c r="I219" s="94"/>
      <c r="J219" s="94"/>
      <c r="K219" s="94"/>
      <c r="L219" s="94"/>
      <c r="M219" s="94"/>
    </row>
    <row r="220" spans="1:13">
      <c r="F220" s="94"/>
      <c r="G220" s="94"/>
      <c r="H220" s="94"/>
      <c r="I220" s="94"/>
      <c r="J220" s="94"/>
      <c r="K220" s="94"/>
      <c r="L220" s="94"/>
      <c r="M220" s="94"/>
    </row>
    <row r="221" spans="1:13">
      <c r="F221" s="94"/>
      <c r="G221" s="94"/>
      <c r="H221" s="94"/>
      <c r="I221" s="94"/>
      <c r="J221" s="94"/>
      <c r="K221" s="94"/>
      <c r="L221" s="94"/>
      <c r="M221" s="94"/>
    </row>
    <row r="222" spans="1:13">
      <c r="F222" s="94"/>
      <c r="G222" s="94"/>
      <c r="H222" s="94"/>
      <c r="I222" s="94"/>
      <c r="J222" s="94"/>
      <c r="K222" s="94"/>
      <c r="L222" s="94"/>
      <c r="M222" s="94"/>
    </row>
    <row r="223" spans="1:13">
      <c r="F223" s="94"/>
      <c r="G223" s="94"/>
      <c r="H223" s="94"/>
      <c r="I223" s="94"/>
      <c r="J223" s="94"/>
      <c r="K223" s="94"/>
      <c r="L223" s="94"/>
      <c r="M223" s="94"/>
    </row>
    <row r="224" spans="1:13">
      <c r="F224" s="94"/>
      <c r="G224" s="94"/>
      <c r="H224" s="94"/>
      <c r="I224" s="94"/>
      <c r="J224" s="94"/>
      <c r="K224" s="94"/>
      <c r="L224" s="94"/>
      <c r="M224" s="94"/>
    </row>
    <row r="225" spans="6:13">
      <c r="F225" s="94"/>
      <c r="G225" s="94"/>
      <c r="H225" s="94"/>
      <c r="I225" s="94"/>
      <c r="J225" s="94"/>
      <c r="K225" s="94"/>
      <c r="L225" s="94"/>
      <c r="M225" s="94"/>
    </row>
    <row r="226" spans="6:13">
      <c r="F226" s="94"/>
      <c r="G226" s="94"/>
      <c r="H226" s="94"/>
      <c r="I226" s="94"/>
      <c r="J226" s="94"/>
      <c r="K226" s="94"/>
      <c r="L226" s="94"/>
      <c r="M226" s="94"/>
    </row>
    <row r="227" spans="6:13">
      <c r="F227" s="94"/>
      <c r="G227" s="94"/>
      <c r="H227" s="94"/>
      <c r="I227" s="94"/>
      <c r="J227" s="94"/>
      <c r="K227" s="94"/>
      <c r="L227" s="94"/>
      <c r="M227" s="94"/>
    </row>
    <row r="228" spans="6:13">
      <c r="F228" s="94"/>
      <c r="G228" s="94"/>
      <c r="H228" s="94"/>
      <c r="I228" s="94"/>
      <c r="J228" s="94"/>
      <c r="K228" s="94"/>
      <c r="L228" s="94"/>
      <c r="M228" s="94"/>
    </row>
    <row r="229" spans="6:13">
      <c r="F229" s="94"/>
      <c r="G229" s="94"/>
      <c r="H229" s="94"/>
      <c r="I229" s="94"/>
      <c r="J229" s="94"/>
      <c r="K229" s="94"/>
      <c r="L229" s="94"/>
      <c r="M229" s="94"/>
    </row>
    <row r="230" spans="6:13">
      <c r="F230" s="94"/>
      <c r="G230" s="94"/>
      <c r="H230" s="94"/>
      <c r="I230" s="94"/>
      <c r="J230" s="94"/>
      <c r="K230" s="94"/>
      <c r="L230" s="94"/>
      <c r="M230" s="94"/>
    </row>
    <row r="231" spans="6:13">
      <c r="F231" s="94"/>
      <c r="G231" s="94"/>
      <c r="H231" s="94"/>
      <c r="I231" s="94"/>
      <c r="J231" s="94"/>
      <c r="K231" s="94"/>
      <c r="L231" s="94"/>
      <c r="M231" s="94"/>
    </row>
    <row r="232" spans="6:13">
      <c r="F232" s="94"/>
      <c r="G232" s="94"/>
      <c r="H232" s="94"/>
      <c r="I232" s="94"/>
      <c r="J232" s="94"/>
      <c r="K232" s="94"/>
      <c r="L232" s="94"/>
      <c r="M232" s="94"/>
    </row>
    <row r="233" spans="6:13">
      <c r="F233" s="94"/>
      <c r="G233" s="94"/>
      <c r="H233" s="94"/>
      <c r="I233" s="94"/>
      <c r="J233" s="94"/>
      <c r="K233" s="94"/>
      <c r="L233" s="94"/>
      <c r="M233" s="94"/>
    </row>
    <row r="234" spans="6:13">
      <c r="F234" s="94"/>
      <c r="G234" s="94"/>
      <c r="H234" s="94"/>
      <c r="I234" s="94"/>
      <c r="J234" s="94"/>
      <c r="K234" s="94"/>
      <c r="L234" s="94"/>
      <c r="M234" s="94"/>
    </row>
    <row r="235" spans="6:13">
      <c r="F235" s="94"/>
      <c r="G235" s="94"/>
      <c r="H235" s="94"/>
      <c r="I235" s="94"/>
      <c r="J235" s="94"/>
      <c r="K235" s="94"/>
      <c r="L235" s="94"/>
      <c r="M235" s="94"/>
    </row>
    <row r="236" spans="6:13">
      <c r="F236" s="94"/>
      <c r="G236" s="94"/>
      <c r="H236" s="94"/>
      <c r="I236" s="94"/>
      <c r="J236" s="94"/>
      <c r="K236" s="94"/>
      <c r="L236" s="94"/>
      <c r="M236" s="94"/>
    </row>
    <row r="237" spans="6:13">
      <c r="F237" s="94"/>
      <c r="G237" s="94"/>
      <c r="H237" s="94"/>
      <c r="I237" s="94"/>
      <c r="J237" s="94"/>
      <c r="K237" s="94"/>
      <c r="L237" s="94"/>
      <c r="M237" s="94"/>
    </row>
    <row r="238" spans="6:13">
      <c r="F238" s="94"/>
      <c r="G238" s="94"/>
      <c r="H238" s="94"/>
      <c r="I238" s="94"/>
      <c r="J238" s="94"/>
      <c r="K238" s="94"/>
      <c r="L238" s="94"/>
      <c r="M238" s="94"/>
    </row>
    <row r="239" spans="6:13">
      <c r="F239" s="94"/>
      <c r="G239" s="94"/>
      <c r="H239" s="94"/>
      <c r="I239" s="94"/>
      <c r="J239" s="94"/>
      <c r="K239" s="94"/>
      <c r="L239" s="94"/>
      <c r="M239" s="94"/>
    </row>
    <row r="240" spans="6:13">
      <c r="F240" s="94"/>
      <c r="G240" s="94"/>
      <c r="H240" s="94"/>
      <c r="I240" s="94"/>
      <c r="J240" s="94"/>
      <c r="K240" s="94"/>
      <c r="L240" s="94"/>
      <c r="M240" s="94"/>
    </row>
    <row r="241" spans="6:13">
      <c r="F241" s="94"/>
      <c r="G241" s="94"/>
      <c r="H241" s="94"/>
      <c r="I241" s="94"/>
      <c r="J241" s="94"/>
      <c r="K241" s="94"/>
      <c r="L241" s="94"/>
      <c r="M241" s="94"/>
    </row>
    <row r="242" spans="6:13">
      <c r="F242" s="94"/>
      <c r="G242" s="94"/>
      <c r="H242" s="94"/>
      <c r="I242" s="94"/>
      <c r="J242" s="94"/>
      <c r="K242" s="94"/>
      <c r="L242" s="94"/>
      <c r="M242" s="94"/>
    </row>
    <row r="243" spans="6:13">
      <c r="F243" s="94"/>
      <c r="G243" s="94"/>
      <c r="H243" s="94"/>
      <c r="I243" s="94"/>
      <c r="J243" s="94"/>
      <c r="K243" s="94"/>
      <c r="L243" s="94"/>
      <c r="M243" s="94"/>
    </row>
    <row r="244" spans="6:13">
      <c r="F244" s="94"/>
      <c r="G244" s="94"/>
      <c r="H244" s="94"/>
      <c r="I244" s="94"/>
      <c r="J244" s="94"/>
      <c r="K244" s="94"/>
      <c r="L244" s="94"/>
      <c r="M244" s="94"/>
    </row>
    <row r="245" spans="6:13">
      <c r="F245" s="94"/>
      <c r="G245" s="94"/>
      <c r="H245" s="94"/>
      <c r="I245" s="94"/>
      <c r="J245" s="94"/>
      <c r="K245" s="94"/>
      <c r="L245" s="94"/>
      <c r="M245" s="94"/>
    </row>
    <row r="246" spans="6:13">
      <c r="F246" s="94"/>
      <c r="G246" s="94"/>
      <c r="H246" s="94"/>
      <c r="I246" s="94"/>
      <c r="J246" s="94"/>
      <c r="K246" s="94"/>
      <c r="L246" s="94"/>
      <c r="M246" s="94"/>
    </row>
    <row r="247" spans="6:13">
      <c r="F247" s="94"/>
      <c r="G247" s="94"/>
      <c r="H247" s="94"/>
      <c r="I247" s="94"/>
      <c r="J247" s="94"/>
      <c r="K247" s="94"/>
      <c r="L247" s="94"/>
      <c r="M247" s="94"/>
    </row>
    <row r="248" spans="6:13">
      <c r="F248" s="94"/>
      <c r="G248" s="94"/>
      <c r="H248" s="94"/>
      <c r="I248" s="94"/>
      <c r="J248" s="94"/>
      <c r="K248" s="94"/>
      <c r="L248" s="94"/>
      <c r="M248" s="94"/>
    </row>
    <row r="249" spans="6:13">
      <c r="F249" s="94"/>
      <c r="G249" s="94"/>
      <c r="H249" s="94"/>
      <c r="I249" s="94"/>
      <c r="J249" s="94"/>
      <c r="K249" s="94"/>
      <c r="L249" s="94"/>
      <c r="M249" s="94"/>
    </row>
    <row r="250" spans="6:13">
      <c r="F250" s="94"/>
      <c r="G250" s="94"/>
      <c r="H250" s="94"/>
      <c r="I250" s="94"/>
      <c r="J250" s="94"/>
      <c r="K250" s="94"/>
      <c r="L250" s="94"/>
      <c r="M250" s="94"/>
    </row>
    <row r="251" spans="6:13">
      <c r="F251" s="94"/>
      <c r="G251" s="94"/>
      <c r="H251" s="94"/>
      <c r="I251" s="94"/>
      <c r="J251" s="94"/>
      <c r="K251" s="94"/>
      <c r="L251" s="94"/>
      <c r="M251" s="94"/>
    </row>
    <row r="252" spans="6:13">
      <c r="F252" s="94"/>
      <c r="G252" s="94"/>
      <c r="H252" s="94"/>
      <c r="I252" s="94"/>
      <c r="J252" s="94"/>
      <c r="K252" s="94"/>
      <c r="L252" s="94"/>
      <c r="M252" s="94"/>
    </row>
    <row r="253" spans="6:13">
      <c r="F253" s="94"/>
      <c r="G253" s="94"/>
      <c r="H253" s="94"/>
      <c r="I253" s="94"/>
      <c r="J253" s="94"/>
      <c r="K253" s="94"/>
      <c r="L253" s="94"/>
      <c r="M253" s="94"/>
    </row>
    <row r="254" spans="6:13">
      <c r="F254" s="94"/>
      <c r="G254" s="94"/>
      <c r="H254" s="94"/>
      <c r="I254" s="94"/>
      <c r="J254" s="94"/>
      <c r="K254" s="94"/>
      <c r="L254" s="94"/>
      <c r="M254" s="94"/>
    </row>
    <row r="255" spans="6:13">
      <c r="F255" s="94"/>
      <c r="G255" s="94"/>
      <c r="H255" s="94"/>
      <c r="I255" s="94"/>
      <c r="J255" s="94"/>
      <c r="K255" s="94"/>
      <c r="L255" s="94"/>
      <c r="M255" s="94"/>
    </row>
    <row r="256" spans="6:13">
      <c r="F256" s="94"/>
      <c r="G256" s="94"/>
      <c r="H256" s="94"/>
      <c r="I256" s="94"/>
      <c r="J256" s="94"/>
      <c r="K256" s="94"/>
      <c r="L256" s="94"/>
      <c r="M256" s="94"/>
    </row>
    <row r="257" spans="6:13">
      <c r="F257" s="94"/>
      <c r="G257" s="94"/>
      <c r="H257" s="94"/>
      <c r="I257" s="94"/>
      <c r="J257" s="94"/>
      <c r="K257" s="94"/>
      <c r="L257" s="94"/>
      <c r="M257" s="94"/>
    </row>
    <row r="258" spans="6:13">
      <c r="F258" s="94"/>
      <c r="G258" s="94"/>
      <c r="H258" s="94"/>
      <c r="I258" s="94"/>
      <c r="J258" s="94"/>
      <c r="K258" s="94"/>
      <c r="L258" s="94"/>
      <c r="M258" s="94"/>
    </row>
    <row r="259" spans="6:13">
      <c r="F259" s="94"/>
      <c r="G259" s="94"/>
      <c r="H259" s="94"/>
      <c r="I259" s="94"/>
      <c r="J259" s="94"/>
      <c r="K259" s="94"/>
      <c r="L259" s="94"/>
      <c r="M259" s="94"/>
    </row>
    <row r="260" spans="6:13">
      <c r="F260" s="94"/>
      <c r="G260" s="94"/>
      <c r="H260" s="94"/>
      <c r="I260" s="94"/>
      <c r="J260" s="94"/>
      <c r="K260" s="94"/>
      <c r="L260" s="94"/>
      <c r="M260" s="94"/>
    </row>
    <row r="261" spans="6:13">
      <c r="F261" s="94"/>
      <c r="G261" s="94"/>
      <c r="H261" s="94"/>
      <c r="I261" s="94"/>
      <c r="J261" s="94"/>
      <c r="K261" s="94"/>
      <c r="L261" s="94"/>
      <c r="M261" s="94"/>
    </row>
    <row r="262" spans="6:13">
      <c r="F262" s="94"/>
      <c r="G262" s="94"/>
      <c r="H262" s="94"/>
      <c r="I262" s="94"/>
      <c r="J262" s="94"/>
      <c r="K262" s="94"/>
      <c r="L262" s="94"/>
      <c r="M262" s="94"/>
    </row>
    <row r="263" spans="6:13">
      <c r="F263" s="94"/>
      <c r="G263" s="94"/>
      <c r="H263" s="94"/>
      <c r="I263" s="94"/>
      <c r="J263" s="94"/>
      <c r="K263" s="94"/>
      <c r="L263" s="94"/>
      <c r="M263" s="94"/>
    </row>
    <row r="264" spans="6:13">
      <c r="F264" s="94"/>
      <c r="G264" s="94"/>
      <c r="H264" s="94"/>
      <c r="I264" s="94"/>
      <c r="J264" s="94"/>
      <c r="K264" s="94"/>
      <c r="L264" s="94"/>
      <c r="M264" s="94"/>
    </row>
    <row r="265" spans="6:13">
      <c r="F265" s="94"/>
      <c r="G265" s="94"/>
      <c r="H265" s="94"/>
      <c r="I265" s="94"/>
      <c r="J265" s="94"/>
      <c r="K265" s="94"/>
      <c r="L265" s="94"/>
      <c r="M265" s="94"/>
    </row>
    <row r="266" spans="6:13">
      <c r="F266" s="94"/>
      <c r="G266" s="94"/>
      <c r="H266" s="94"/>
      <c r="I266" s="94"/>
      <c r="J266" s="94"/>
      <c r="K266" s="94"/>
      <c r="L266" s="94"/>
      <c r="M266" s="94"/>
    </row>
    <row r="267" spans="6:13">
      <c r="F267" s="94"/>
      <c r="G267" s="94"/>
      <c r="H267" s="94"/>
      <c r="I267" s="94"/>
      <c r="J267" s="94"/>
      <c r="K267" s="94"/>
      <c r="L267" s="94"/>
      <c r="M267" s="94"/>
    </row>
    <row r="268" spans="6:13">
      <c r="F268" s="94"/>
      <c r="G268" s="94"/>
      <c r="H268" s="94"/>
      <c r="I268" s="94"/>
      <c r="J268" s="94"/>
      <c r="K268" s="94"/>
      <c r="L268" s="94"/>
      <c r="M268" s="94"/>
    </row>
    <row r="269" spans="6:13">
      <c r="F269" s="94"/>
      <c r="G269" s="94"/>
      <c r="H269" s="94"/>
      <c r="I269" s="94"/>
      <c r="J269" s="94"/>
      <c r="K269" s="94"/>
      <c r="L269" s="94"/>
      <c r="M269" s="94"/>
    </row>
    <row r="270" spans="6:13">
      <c r="F270" s="94"/>
      <c r="G270" s="94"/>
      <c r="H270" s="94"/>
      <c r="I270" s="94"/>
      <c r="J270" s="94"/>
      <c r="K270" s="94"/>
      <c r="L270" s="94"/>
      <c r="M270" s="94"/>
    </row>
    <row r="271" spans="6:13">
      <c r="F271" s="94"/>
      <c r="G271" s="94"/>
      <c r="H271" s="94"/>
      <c r="I271" s="94"/>
      <c r="J271" s="94"/>
      <c r="K271" s="94"/>
      <c r="L271" s="94"/>
      <c r="M271" s="94"/>
    </row>
    <row r="272" spans="6:13">
      <c r="F272" s="94"/>
      <c r="G272" s="94"/>
      <c r="H272" s="94"/>
      <c r="I272" s="94"/>
      <c r="J272" s="94"/>
      <c r="K272" s="94"/>
      <c r="L272" s="94"/>
      <c r="M272" s="94"/>
    </row>
    <row r="273" spans="6:13">
      <c r="F273" s="94"/>
      <c r="G273" s="94"/>
      <c r="H273" s="94"/>
      <c r="I273" s="94"/>
      <c r="J273" s="94"/>
      <c r="K273" s="94"/>
      <c r="L273" s="94"/>
      <c r="M273" s="94"/>
    </row>
    <row r="274" spans="6:13">
      <c r="F274" s="94"/>
      <c r="G274" s="94"/>
      <c r="H274" s="94"/>
      <c r="I274" s="94"/>
      <c r="J274" s="94"/>
      <c r="K274" s="94"/>
      <c r="L274" s="94"/>
      <c r="M274" s="94"/>
    </row>
    <row r="275" spans="6:13">
      <c r="F275" s="94"/>
      <c r="G275" s="94"/>
      <c r="H275" s="94"/>
      <c r="I275" s="94"/>
      <c r="J275" s="94"/>
      <c r="K275" s="94"/>
      <c r="L275" s="94"/>
      <c r="M275" s="94"/>
    </row>
    <row r="276" spans="6:13">
      <c r="F276" s="94"/>
      <c r="G276" s="94"/>
      <c r="H276" s="94"/>
      <c r="I276" s="94"/>
      <c r="J276" s="94"/>
      <c r="K276" s="94"/>
      <c r="L276" s="94"/>
      <c r="M276" s="94"/>
    </row>
    <row r="277" spans="6:13">
      <c r="F277" s="94"/>
      <c r="G277" s="94"/>
      <c r="H277" s="94"/>
      <c r="I277" s="94"/>
      <c r="J277" s="94"/>
      <c r="K277" s="94"/>
      <c r="L277" s="94"/>
      <c r="M277" s="94"/>
    </row>
    <row r="278" spans="6:13">
      <c r="F278" s="94"/>
      <c r="G278" s="94"/>
      <c r="H278" s="94"/>
      <c r="I278" s="94"/>
      <c r="J278" s="94"/>
      <c r="K278" s="94"/>
      <c r="L278" s="94"/>
      <c r="M278" s="94"/>
    </row>
    <row r="279" spans="6:13">
      <c r="F279" s="94"/>
      <c r="G279" s="94"/>
      <c r="H279" s="94"/>
      <c r="I279" s="94"/>
      <c r="J279" s="94"/>
      <c r="K279" s="94"/>
      <c r="L279" s="94"/>
      <c r="M279" s="94"/>
    </row>
    <row r="280" spans="6:13">
      <c r="F280" s="94"/>
      <c r="G280" s="94"/>
      <c r="H280" s="94"/>
      <c r="I280" s="94"/>
      <c r="J280" s="94"/>
      <c r="K280" s="94"/>
      <c r="L280" s="94"/>
      <c r="M280" s="94"/>
    </row>
    <row r="281" spans="6:13">
      <c r="F281" s="94"/>
      <c r="G281" s="94"/>
      <c r="H281" s="94"/>
      <c r="I281" s="94"/>
      <c r="J281" s="94"/>
      <c r="K281" s="94"/>
      <c r="L281" s="94"/>
      <c r="M281" s="94"/>
    </row>
    <row r="282" spans="6:13">
      <c r="F282" s="94"/>
      <c r="G282" s="94"/>
      <c r="H282" s="94"/>
      <c r="I282" s="94"/>
      <c r="J282" s="94"/>
      <c r="K282" s="94"/>
      <c r="L282" s="94"/>
      <c r="M282" s="94"/>
    </row>
    <row r="283" spans="6:13">
      <c r="F283" s="94"/>
      <c r="G283" s="94"/>
      <c r="H283" s="94"/>
      <c r="I283" s="94"/>
      <c r="J283" s="94"/>
      <c r="K283" s="94"/>
      <c r="L283" s="94"/>
      <c r="M283" s="94"/>
    </row>
    <row r="284" spans="6:13">
      <c r="F284" s="94"/>
      <c r="G284" s="94"/>
      <c r="H284" s="94"/>
      <c r="I284" s="94"/>
      <c r="J284" s="94"/>
      <c r="K284" s="94"/>
      <c r="L284" s="94"/>
      <c r="M284" s="94"/>
    </row>
    <row r="285" spans="6:13">
      <c r="F285" s="94"/>
      <c r="G285" s="94"/>
      <c r="H285" s="94"/>
      <c r="I285" s="94"/>
      <c r="J285" s="94"/>
      <c r="K285" s="94"/>
      <c r="L285" s="94"/>
      <c r="M285" s="94"/>
    </row>
    <row r="286" spans="6:13">
      <c r="F286" s="94"/>
      <c r="G286" s="94"/>
      <c r="H286" s="94"/>
      <c r="I286" s="94"/>
      <c r="J286" s="94"/>
      <c r="K286" s="94"/>
      <c r="L286" s="94"/>
      <c r="M286" s="94"/>
    </row>
    <row r="287" spans="6:13">
      <c r="F287" s="94"/>
      <c r="G287" s="94"/>
      <c r="H287" s="94"/>
      <c r="I287" s="94"/>
      <c r="J287" s="94"/>
      <c r="K287" s="94"/>
      <c r="L287" s="94"/>
      <c r="M287" s="94"/>
    </row>
    <row r="288" spans="6:13">
      <c r="F288" s="94"/>
      <c r="G288" s="94"/>
      <c r="H288" s="94"/>
      <c r="I288" s="94"/>
      <c r="J288" s="94"/>
      <c r="K288" s="94"/>
      <c r="L288" s="94"/>
      <c r="M288" s="94"/>
    </row>
    <row r="289" spans="6:13">
      <c r="F289" s="94"/>
      <c r="G289" s="94"/>
      <c r="H289" s="94"/>
      <c r="I289" s="94"/>
      <c r="J289" s="94"/>
      <c r="K289" s="94"/>
      <c r="L289" s="94"/>
      <c r="M289" s="94"/>
    </row>
    <row r="290" spans="6:13">
      <c r="F290" s="94"/>
      <c r="G290" s="94"/>
      <c r="H290" s="94"/>
      <c r="I290" s="94"/>
      <c r="J290" s="94"/>
      <c r="K290" s="94"/>
      <c r="L290" s="94"/>
      <c r="M290" s="94"/>
    </row>
    <row r="291" spans="6:13">
      <c r="F291" s="94"/>
      <c r="G291" s="94"/>
      <c r="H291" s="94"/>
      <c r="I291" s="94"/>
      <c r="J291" s="94"/>
      <c r="K291" s="94"/>
      <c r="L291" s="94"/>
      <c r="M291" s="94"/>
    </row>
    <row r="292" spans="6:13">
      <c r="F292" s="94"/>
      <c r="G292" s="94"/>
      <c r="H292" s="94"/>
      <c r="I292" s="94"/>
      <c r="J292" s="94"/>
      <c r="K292" s="94"/>
      <c r="L292" s="94"/>
      <c r="M292" s="94"/>
    </row>
    <row r="293" spans="6:13">
      <c r="F293" s="94"/>
      <c r="G293" s="94"/>
      <c r="H293" s="94"/>
      <c r="I293" s="94"/>
      <c r="J293" s="94"/>
      <c r="K293" s="94"/>
      <c r="L293" s="94"/>
      <c r="M293" s="94"/>
    </row>
    <row r="294" spans="6:13">
      <c r="F294" s="94"/>
      <c r="G294" s="94"/>
      <c r="H294" s="94"/>
      <c r="I294" s="94"/>
      <c r="J294" s="94"/>
      <c r="K294" s="94"/>
      <c r="L294" s="94"/>
      <c r="M294" s="94"/>
    </row>
    <row r="295" spans="6:13">
      <c r="F295" s="94"/>
      <c r="G295" s="94"/>
      <c r="H295" s="94"/>
      <c r="I295" s="94"/>
      <c r="J295" s="94"/>
      <c r="K295" s="94"/>
      <c r="L295" s="94"/>
      <c r="M295" s="94"/>
    </row>
    <row r="296" spans="6:13">
      <c r="F296" s="94"/>
      <c r="G296" s="94"/>
      <c r="H296" s="94"/>
      <c r="I296" s="94"/>
      <c r="J296" s="94"/>
      <c r="K296" s="94"/>
      <c r="L296" s="94"/>
      <c r="M296" s="94"/>
    </row>
    <row r="297" spans="6:13">
      <c r="F297" s="94"/>
      <c r="G297" s="94"/>
      <c r="H297" s="94"/>
      <c r="I297" s="94"/>
      <c r="J297" s="94"/>
      <c r="K297" s="94"/>
      <c r="L297" s="94"/>
      <c r="M297" s="94"/>
    </row>
    <row r="298" spans="6:13">
      <c r="F298" s="94"/>
      <c r="G298" s="94"/>
      <c r="H298" s="94"/>
      <c r="I298" s="94"/>
      <c r="J298" s="94"/>
      <c r="K298" s="94"/>
      <c r="L298" s="94"/>
      <c r="M298" s="94"/>
    </row>
    <row r="299" spans="6:13">
      <c r="F299" s="94"/>
      <c r="G299" s="94"/>
      <c r="H299" s="94"/>
      <c r="I299" s="94"/>
      <c r="J299" s="94"/>
      <c r="K299" s="94"/>
      <c r="L299" s="94"/>
      <c r="M299" s="94"/>
    </row>
    <row r="300" spans="6:13">
      <c r="F300" s="94"/>
      <c r="G300" s="94"/>
      <c r="H300" s="94"/>
      <c r="I300" s="94"/>
      <c r="J300" s="94"/>
      <c r="K300" s="94"/>
      <c r="L300" s="94"/>
      <c r="M300" s="94"/>
    </row>
    <row r="301" spans="6:13">
      <c r="F301" s="94"/>
      <c r="G301" s="94"/>
      <c r="H301" s="94"/>
      <c r="I301" s="94"/>
      <c r="J301" s="94"/>
      <c r="K301" s="94"/>
      <c r="L301" s="94"/>
      <c r="M301" s="94"/>
    </row>
    <row r="302" spans="6:13">
      <c r="F302" s="94"/>
      <c r="G302" s="94"/>
      <c r="H302" s="94"/>
      <c r="I302" s="94"/>
      <c r="J302" s="94"/>
      <c r="K302" s="94"/>
      <c r="L302" s="94"/>
      <c r="M302" s="94"/>
    </row>
    <row r="303" spans="6:13">
      <c r="F303" s="94"/>
      <c r="G303" s="94"/>
      <c r="H303" s="94"/>
      <c r="I303" s="94"/>
      <c r="J303" s="94"/>
      <c r="K303" s="94"/>
      <c r="L303" s="94"/>
      <c r="M303" s="94"/>
    </row>
    <row r="304" spans="6:13">
      <c r="F304" s="94"/>
      <c r="G304" s="94"/>
      <c r="H304" s="94"/>
      <c r="I304" s="94"/>
      <c r="J304" s="94"/>
      <c r="K304" s="94"/>
      <c r="L304" s="94"/>
      <c r="M304" s="94"/>
    </row>
    <row r="305" spans="6:13">
      <c r="F305" s="94"/>
      <c r="G305" s="94"/>
      <c r="H305" s="94"/>
      <c r="I305" s="94"/>
      <c r="J305" s="94"/>
      <c r="K305" s="94"/>
      <c r="L305" s="94"/>
      <c r="M305" s="94"/>
    </row>
    <row r="306" spans="6:13">
      <c r="F306" s="94"/>
      <c r="G306" s="94"/>
      <c r="H306" s="94"/>
      <c r="I306" s="94"/>
      <c r="J306" s="94"/>
      <c r="K306" s="94"/>
      <c r="L306" s="94"/>
      <c r="M306" s="94"/>
    </row>
    <row r="307" spans="6:13">
      <c r="F307" s="94"/>
      <c r="G307" s="94"/>
      <c r="H307" s="94"/>
      <c r="I307" s="94"/>
      <c r="J307" s="94"/>
      <c r="K307" s="94"/>
      <c r="L307" s="94"/>
      <c r="M307" s="94"/>
    </row>
    <row r="308" spans="6:13">
      <c r="F308" s="94"/>
      <c r="G308" s="94"/>
      <c r="H308" s="94"/>
      <c r="I308" s="94"/>
      <c r="J308" s="94"/>
      <c r="K308" s="94"/>
      <c r="L308" s="94"/>
      <c r="M308" s="94"/>
    </row>
    <row r="309" spans="6:13">
      <c r="F309" s="94"/>
      <c r="G309" s="94"/>
      <c r="H309" s="94"/>
      <c r="I309" s="94"/>
      <c r="J309" s="94"/>
      <c r="K309" s="94"/>
      <c r="L309" s="94"/>
      <c r="M309" s="94"/>
    </row>
    <row r="310" spans="6:13">
      <c r="F310" s="94"/>
      <c r="G310" s="94"/>
      <c r="H310" s="94"/>
      <c r="I310" s="94"/>
      <c r="J310" s="94"/>
      <c r="K310" s="94"/>
      <c r="L310" s="94"/>
      <c r="M310" s="94"/>
    </row>
    <row r="311" spans="6:13">
      <c r="F311" s="94"/>
      <c r="G311" s="94"/>
      <c r="H311" s="94"/>
      <c r="I311" s="94"/>
      <c r="J311" s="94"/>
      <c r="K311" s="94"/>
      <c r="L311" s="94"/>
      <c r="M311" s="94"/>
    </row>
    <row r="312" spans="6:13">
      <c r="F312" s="94"/>
      <c r="G312" s="94"/>
      <c r="H312" s="94"/>
      <c r="I312" s="94"/>
      <c r="J312" s="94"/>
      <c r="K312" s="94"/>
      <c r="L312" s="94"/>
      <c r="M312" s="94"/>
    </row>
    <row r="313" spans="6:13">
      <c r="F313" s="94"/>
      <c r="G313" s="94"/>
      <c r="H313" s="94"/>
      <c r="I313" s="94"/>
      <c r="J313" s="94"/>
      <c r="K313" s="94"/>
      <c r="L313" s="94"/>
      <c r="M313" s="94"/>
    </row>
    <row r="314" spans="6:13">
      <c r="F314" s="94"/>
      <c r="G314" s="94"/>
      <c r="H314" s="94"/>
      <c r="I314" s="94"/>
      <c r="J314" s="94"/>
      <c r="K314" s="94"/>
      <c r="L314" s="94"/>
      <c r="M314" s="94"/>
    </row>
    <row r="315" spans="6:13">
      <c r="F315" s="94"/>
      <c r="G315" s="94"/>
      <c r="H315" s="94"/>
      <c r="I315" s="94"/>
      <c r="J315" s="94"/>
      <c r="K315" s="94"/>
      <c r="L315" s="94"/>
      <c r="M315" s="94"/>
    </row>
    <row r="316" spans="6:13">
      <c r="F316" s="94"/>
      <c r="G316" s="94"/>
      <c r="H316" s="94"/>
      <c r="I316" s="94"/>
      <c r="J316" s="94"/>
      <c r="K316" s="94"/>
      <c r="L316" s="94"/>
      <c r="M316" s="94"/>
    </row>
    <row r="317" spans="6:13">
      <c r="F317" s="94"/>
      <c r="G317" s="94"/>
      <c r="H317" s="94"/>
      <c r="I317" s="94"/>
      <c r="J317" s="94"/>
      <c r="K317" s="94"/>
      <c r="L317" s="94"/>
      <c r="M317" s="94"/>
    </row>
    <row r="318" spans="6:13">
      <c r="F318" s="94"/>
      <c r="G318" s="94"/>
      <c r="H318" s="94"/>
      <c r="I318" s="94"/>
      <c r="J318" s="94"/>
      <c r="K318" s="94"/>
      <c r="L318" s="94"/>
      <c r="M318" s="94"/>
    </row>
    <row r="319" spans="6:13">
      <c r="F319" s="94"/>
      <c r="G319" s="94"/>
      <c r="H319" s="94"/>
      <c r="I319" s="94"/>
      <c r="J319" s="94"/>
      <c r="K319" s="94"/>
      <c r="L319" s="94"/>
      <c r="M319" s="94"/>
    </row>
    <row r="320" spans="6:13">
      <c r="F320" s="94"/>
      <c r="G320" s="94"/>
      <c r="H320" s="94"/>
      <c r="I320" s="94"/>
      <c r="J320" s="94"/>
      <c r="K320" s="94"/>
      <c r="L320" s="94"/>
      <c r="M320" s="94"/>
    </row>
    <row r="321" spans="6:13">
      <c r="F321" s="94"/>
      <c r="G321" s="94"/>
      <c r="H321" s="94"/>
      <c r="I321" s="94"/>
      <c r="J321" s="94"/>
      <c r="K321" s="94"/>
      <c r="L321" s="94"/>
      <c r="M321" s="94"/>
    </row>
    <row r="322" spans="6:13">
      <c r="F322" s="94"/>
      <c r="G322" s="94"/>
      <c r="H322" s="94"/>
      <c r="I322" s="94"/>
      <c r="J322" s="94"/>
      <c r="K322" s="94"/>
      <c r="L322" s="94"/>
      <c r="M322" s="94"/>
    </row>
    <row r="323" spans="6:13">
      <c r="F323" s="94"/>
      <c r="G323" s="94"/>
      <c r="H323" s="94"/>
      <c r="I323" s="94"/>
      <c r="J323" s="94"/>
      <c r="K323" s="94"/>
      <c r="L323" s="94"/>
      <c r="M323" s="94"/>
    </row>
    <row r="324" spans="6:13">
      <c r="F324" s="94"/>
      <c r="G324" s="94"/>
      <c r="H324" s="94"/>
      <c r="I324" s="94"/>
      <c r="J324" s="94"/>
      <c r="K324" s="94"/>
      <c r="L324" s="94"/>
      <c r="M324" s="94"/>
    </row>
    <row r="325" spans="6:13">
      <c r="F325" s="94"/>
      <c r="G325" s="94"/>
      <c r="H325" s="94"/>
      <c r="I325" s="94"/>
      <c r="J325" s="94"/>
      <c r="K325" s="94"/>
      <c r="L325" s="94"/>
      <c r="M325" s="94"/>
    </row>
    <row r="326" spans="6:13">
      <c r="F326" s="94"/>
      <c r="G326" s="94"/>
      <c r="H326" s="94"/>
      <c r="I326" s="94"/>
      <c r="J326" s="94"/>
      <c r="K326" s="94"/>
      <c r="L326" s="94"/>
      <c r="M326" s="94"/>
    </row>
    <row r="327" spans="6:13">
      <c r="F327" s="94"/>
      <c r="G327" s="94"/>
      <c r="H327" s="94"/>
      <c r="I327" s="94"/>
      <c r="J327" s="94"/>
      <c r="K327" s="94"/>
      <c r="L327" s="94"/>
      <c r="M327" s="94"/>
    </row>
    <row r="328" spans="6:13">
      <c r="F328" s="94"/>
      <c r="G328" s="94"/>
      <c r="H328" s="94"/>
      <c r="I328" s="94"/>
      <c r="J328" s="94"/>
      <c r="K328" s="94"/>
      <c r="L328" s="94"/>
      <c r="M328" s="94"/>
    </row>
    <row r="329" spans="6:13">
      <c r="F329" s="94"/>
      <c r="G329" s="94"/>
      <c r="H329" s="94"/>
      <c r="I329" s="94"/>
      <c r="J329" s="94"/>
      <c r="K329" s="94"/>
      <c r="L329" s="94"/>
      <c r="M329" s="94"/>
    </row>
    <row r="330" spans="6:13">
      <c r="F330" s="94"/>
      <c r="G330" s="94"/>
      <c r="H330" s="94"/>
      <c r="I330" s="94"/>
      <c r="J330" s="94"/>
      <c r="K330" s="94"/>
      <c r="L330" s="94"/>
      <c r="M330" s="94"/>
    </row>
    <row r="331" spans="6:13">
      <c r="F331" s="94"/>
      <c r="G331" s="94"/>
      <c r="H331" s="94"/>
      <c r="I331" s="94"/>
      <c r="J331" s="94"/>
      <c r="K331" s="94"/>
      <c r="L331" s="94"/>
      <c r="M331" s="94"/>
    </row>
    <row r="332" spans="6:13">
      <c r="F332" s="94"/>
      <c r="G332" s="94"/>
      <c r="H332" s="94"/>
      <c r="I332" s="94"/>
      <c r="J332" s="94"/>
      <c r="K332" s="94"/>
      <c r="L332" s="94"/>
      <c r="M332" s="94"/>
    </row>
    <row r="333" spans="6:13">
      <c r="F333" s="94"/>
      <c r="G333" s="94"/>
      <c r="H333" s="94"/>
      <c r="I333" s="94"/>
      <c r="J333" s="94"/>
      <c r="K333" s="94"/>
      <c r="L333" s="94"/>
      <c r="M333" s="94"/>
    </row>
    <row r="334" spans="6:13">
      <c r="F334" s="94"/>
      <c r="G334" s="94"/>
      <c r="H334" s="94"/>
      <c r="I334" s="94"/>
      <c r="J334" s="94"/>
      <c r="K334" s="94"/>
      <c r="L334" s="94"/>
      <c r="M334" s="94"/>
    </row>
    <row r="335" spans="6:13">
      <c r="F335" s="94"/>
      <c r="G335" s="94"/>
      <c r="H335" s="94"/>
      <c r="I335" s="94"/>
      <c r="J335" s="94"/>
      <c r="K335" s="94"/>
      <c r="L335" s="94"/>
      <c r="M335" s="94"/>
    </row>
    <row r="336" spans="6:13">
      <c r="F336" s="94"/>
      <c r="G336" s="94"/>
      <c r="H336" s="94"/>
      <c r="I336" s="94"/>
      <c r="J336" s="94"/>
      <c r="K336" s="94"/>
      <c r="L336" s="94"/>
      <c r="M336" s="94"/>
    </row>
    <row r="337" spans="6:13">
      <c r="F337" s="94"/>
      <c r="G337" s="94"/>
      <c r="H337" s="94"/>
      <c r="I337" s="94"/>
      <c r="J337" s="94"/>
      <c r="K337" s="94"/>
      <c r="L337" s="94"/>
      <c r="M337" s="94"/>
    </row>
    <row r="338" spans="6:13">
      <c r="F338" s="94"/>
      <c r="G338" s="94"/>
      <c r="H338" s="94"/>
      <c r="I338" s="94"/>
      <c r="J338" s="94"/>
      <c r="K338" s="94"/>
      <c r="L338" s="94"/>
      <c r="M338" s="94"/>
    </row>
    <row r="339" spans="6:13">
      <c r="F339" s="94"/>
      <c r="G339" s="94"/>
      <c r="H339" s="94"/>
      <c r="I339" s="94"/>
      <c r="J339" s="94"/>
      <c r="K339" s="94"/>
      <c r="L339" s="94"/>
      <c r="M339" s="94"/>
    </row>
    <row r="340" spans="6:13">
      <c r="F340" s="94"/>
      <c r="G340" s="94"/>
      <c r="H340" s="94"/>
      <c r="I340" s="94"/>
      <c r="J340" s="94"/>
      <c r="K340" s="94"/>
      <c r="L340" s="94"/>
      <c r="M340" s="94"/>
    </row>
    <row r="341" spans="6:13">
      <c r="F341" s="94"/>
      <c r="G341" s="94"/>
      <c r="H341" s="94"/>
      <c r="I341" s="94"/>
      <c r="J341" s="94"/>
      <c r="K341" s="94"/>
      <c r="L341" s="94"/>
      <c r="M341" s="94"/>
    </row>
    <row r="342" spans="6:13">
      <c r="F342" s="94"/>
      <c r="G342" s="94"/>
      <c r="H342" s="94"/>
      <c r="I342" s="94"/>
      <c r="J342" s="94"/>
      <c r="K342" s="94"/>
      <c r="L342" s="94"/>
      <c r="M342" s="94"/>
    </row>
    <row r="343" spans="6:13">
      <c r="F343" s="94"/>
      <c r="G343" s="94"/>
      <c r="H343" s="94"/>
      <c r="I343" s="94"/>
      <c r="J343" s="94"/>
      <c r="K343" s="94"/>
      <c r="L343" s="94"/>
      <c r="M343" s="94"/>
    </row>
    <row r="344" spans="6:13">
      <c r="F344" s="94"/>
      <c r="G344" s="94"/>
      <c r="H344" s="94"/>
      <c r="I344" s="94"/>
      <c r="J344" s="94"/>
      <c r="K344" s="94"/>
      <c r="L344" s="94"/>
      <c r="M344" s="94"/>
    </row>
    <row r="345" spans="6:13">
      <c r="F345" s="94"/>
      <c r="G345" s="94"/>
      <c r="H345" s="94"/>
      <c r="I345" s="94"/>
      <c r="J345" s="94"/>
      <c r="K345" s="94"/>
      <c r="L345" s="94"/>
      <c r="M345" s="94"/>
    </row>
    <row r="346" spans="6:13">
      <c r="F346" s="94"/>
      <c r="G346" s="94"/>
      <c r="H346" s="94"/>
      <c r="I346" s="94"/>
      <c r="J346" s="94"/>
      <c r="K346" s="94"/>
      <c r="L346" s="94"/>
      <c r="M346" s="94"/>
    </row>
    <row r="347" spans="6:13">
      <c r="F347" s="94"/>
      <c r="G347" s="94"/>
      <c r="H347" s="94"/>
      <c r="I347" s="94"/>
      <c r="J347" s="94"/>
      <c r="K347" s="94"/>
      <c r="L347" s="94"/>
      <c r="M347" s="94"/>
    </row>
    <row r="348" spans="6:13">
      <c r="F348" s="94"/>
      <c r="G348" s="94"/>
      <c r="H348" s="94"/>
      <c r="I348" s="94"/>
      <c r="J348" s="94"/>
      <c r="K348" s="94"/>
      <c r="L348" s="94"/>
      <c r="M348" s="94"/>
    </row>
    <row r="349" spans="6:13">
      <c r="F349" s="94"/>
      <c r="G349" s="94"/>
      <c r="H349" s="94"/>
      <c r="I349" s="94"/>
      <c r="J349" s="94"/>
      <c r="K349" s="94"/>
      <c r="L349" s="94"/>
      <c r="M349" s="94"/>
    </row>
    <row r="350" spans="6:13">
      <c r="F350" s="94"/>
      <c r="G350" s="94"/>
      <c r="H350" s="94"/>
      <c r="I350" s="94"/>
      <c r="J350" s="94"/>
      <c r="K350" s="94"/>
      <c r="L350" s="94"/>
      <c r="M350" s="94"/>
    </row>
    <row r="351" spans="6:13">
      <c r="F351" s="94"/>
      <c r="G351" s="94"/>
      <c r="H351" s="94"/>
      <c r="I351" s="94"/>
      <c r="J351" s="94"/>
      <c r="K351" s="94"/>
      <c r="L351" s="94"/>
      <c r="M351" s="94"/>
    </row>
    <row r="352" spans="6:13">
      <c r="F352" s="94"/>
      <c r="G352" s="94"/>
      <c r="H352" s="94"/>
      <c r="I352" s="94"/>
      <c r="J352" s="94"/>
      <c r="K352" s="94"/>
      <c r="L352" s="94"/>
      <c r="M352" s="94"/>
    </row>
    <row r="353" spans="6:13">
      <c r="F353" s="94"/>
      <c r="G353" s="94"/>
      <c r="H353" s="94"/>
      <c r="I353" s="94"/>
      <c r="J353" s="94"/>
      <c r="K353" s="94"/>
      <c r="L353" s="94"/>
      <c r="M353" s="94"/>
    </row>
    <row r="354" spans="6:13">
      <c r="F354" s="94"/>
      <c r="G354" s="94"/>
      <c r="H354" s="94"/>
      <c r="I354" s="94"/>
      <c r="J354" s="94"/>
      <c r="K354" s="94"/>
      <c r="L354" s="94"/>
      <c r="M354" s="94"/>
    </row>
    <row r="355" spans="6:13">
      <c r="F355" s="94"/>
      <c r="G355" s="94"/>
      <c r="H355" s="94"/>
      <c r="I355" s="94"/>
      <c r="J355" s="94"/>
      <c r="K355" s="94"/>
      <c r="L355" s="94"/>
      <c r="M355" s="94"/>
    </row>
    <row r="356" spans="6:13">
      <c r="F356" s="94"/>
      <c r="G356" s="94"/>
      <c r="H356" s="94"/>
      <c r="I356" s="94"/>
      <c r="J356" s="94"/>
      <c r="K356" s="94"/>
      <c r="L356" s="94"/>
      <c r="M356" s="94"/>
    </row>
    <row r="357" spans="6:13">
      <c r="F357" s="94"/>
      <c r="G357" s="94"/>
      <c r="H357" s="94"/>
      <c r="I357" s="94"/>
      <c r="J357" s="94"/>
      <c r="K357" s="94"/>
      <c r="L357" s="94"/>
      <c r="M357" s="94"/>
    </row>
    <row r="358" spans="6:13">
      <c r="F358" s="94"/>
      <c r="G358" s="94"/>
      <c r="H358" s="94"/>
      <c r="I358" s="94"/>
      <c r="J358" s="94"/>
      <c r="K358" s="94"/>
      <c r="L358" s="94"/>
      <c r="M358" s="94"/>
    </row>
    <row r="359" spans="6:13">
      <c r="F359" s="94"/>
      <c r="G359" s="94"/>
      <c r="H359" s="94"/>
      <c r="I359" s="94"/>
      <c r="J359" s="94"/>
      <c r="K359" s="94"/>
      <c r="L359" s="94"/>
      <c r="M359" s="94"/>
    </row>
    <row r="360" spans="6:13">
      <c r="F360" s="94"/>
      <c r="G360" s="94"/>
      <c r="H360" s="94"/>
      <c r="I360" s="94"/>
      <c r="J360" s="94"/>
      <c r="K360" s="94"/>
      <c r="L360" s="94"/>
      <c r="M360" s="94"/>
    </row>
    <row r="361" spans="6:13">
      <c r="F361" s="94"/>
      <c r="G361" s="94"/>
      <c r="H361" s="94"/>
      <c r="I361" s="94"/>
      <c r="J361" s="94"/>
      <c r="K361" s="94"/>
      <c r="L361" s="94"/>
      <c r="M361" s="94"/>
    </row>
    <row r="362" spans="6:13">
      <c r="F362" s="94"/>
      <c r="G362" s="94"/>
      <c r="H362" s="94"/>
      <c r="I362" s="94"/>
      <c r="J362" s="94"/>
      <c r="K362" s="94"/>
      <c r="L362" s="94"/>
      <c r="M362" s="94"/>
    </row>
    <row r="363" spans="6:13">
      <c r="F363" s="94"/>
      <c r="G363" s="94"/>
      <c r="H363" s="94"/>
      <c r="I363" s="94"/>
      <c r="J363" s="94"/>
      <c r="K363" s="94"/>
      <c r="L363" s="94"/>
      <c r="M363" s="94"/>
    </row>
    <row r="364" spans="6:13">
      <c r="F364" s="94"/>
      <c r="G364" s="94"/>
      <c r="H364" s="94"/>
      <c r="I364" s="94"/>
      <c r="J364" s="94"/>
      <c r="K364" s="94"/>
      <c r="L364" s="94"/>
      <c r="M364" s="94"/>
    </row>
    <row r="365" spans="6:13">
      <c r="F365" s="94"/>
      <c r="G365" s="94"/>
      <c r="H365" s="94"/>
      <c r="I365" s="94"/>
      <c r="J365" s="94"/>
      <c r="K365" s="94"/>
      <c r="L365" s="94"/>
      <c r="M365" s="94"/>
    </row>
    <row r="366" spans="6:13">
      <c r="F366" s="94"/>
      <c r="G366" s="94"/>
      <c r="H366" s="94"/>
      <c r="I366" s="94"/>
      <c r="J366" s="94"/>
      <c r="K366" s="94"/>
      <c r="L366" s="94"/>
      <c r="M366" s="94"/>
    </row>
    <row r="367" spans="6:13">
      <c r="F367" s="94"/>
      <c r="G367" s="94"/>
      <c r="H367" s="94"/>
      <c r="I367" s="94"/>
      <c r="J367" s="94"/>
      <c r="K367" s="94"/>
      <c r="L367" s="94"/>
      <c r="M367" s="94"/>
    </row>
    <row r="368" spans="6:13">
      <c r="F368" s="94"/>
      <c r="G368" s="94"/>
      <c r="H368" s="94"/>
      <c r="I368" s="94"/>
      <c r="J368" s="94"/>
      <c r="K368" s="94"/>
      <c r="L368" s="94"/>
      <c r="M368" s="94"/>
    </row>
    <row r="369" spans="6:13">
      <c r="F369" s="94"/>
      <c r="G369" s="94"/>
      <c r="H369" s="94"/>
      <c r="I369" s="94"/>
      <c r="J369" s="94"/>
      <c r="K369" s="94"/>
      <c r="L369" s="94"/>
      <c r="M369" s="94"/>
    </row>
    <row r="370" spans="6:13">
      <c r="F370" s="94"/>
      <c r="G370" s="94"/>
      <c r="H370" s="94"/>
      <c r="I370" s="94"/>
      <c r="J370" s="94"/>
      <c r="K370" s="94"/>
      <c r="L370" s="94"/>
      <c r="M370" s="94"/>
    </row>
    <row r="371" spans="6:13">
      <c r="F371" s="94"/>
      <c r="G371" s="94"/>
      <c r="H371" s="94"/>
      <c r="I371" s="94"/>
      <c r="J371" s="94"/>
      <c r="K371" s="94"/>
      <c r="L371" s="94"/>
      <c r="M371" s="94"/>
    </row>
    <row r="372" spans="6:13">
      <c r="F372" s="94"/>
      <c r="G372" s="94"/>
      <c r="H372" s="94"/>
      <c r="I372" s="94"/>
      <c r="J372" s="94"/>
      <c r="K372" s="94"/>
      <c r="L372" s="94"/>
      <c r="M372" s="94"/>
    </row>
    <row r="373" spans="6:13">
      <c r="F373" s="94"/>
      <c r="G373" s="94"/>
      <c r="H373" s="94"/>
      <c r="I373" s="94"/>
      <c r="J373" s="94"/>
      <c r="K373" s="94"/>
      <c r="L373" s="94"/>
      <c r="M373" s="94"/>
    </row>
    <row r="374" spans="6:13">
      <c r="F374" s="94"/>
      <c r="G374" s="94"/>
      <c r="H374" s="94"/>
      <c r="I374" s="94"/>
      <c r="J374" s="94"/>
      <c r="K374" s="94"/>
      <c r="L374" s="94"/>
      <c r="M374" s="94"/>
    </row>
    <row r="375" spans="6:13">
      <c r="F375" s="94"/>
      <c r="G375" s="94"/>
      <c r="H375" s="94"/>
      <c r="I375" s="94"/>
      <c r="J375" s="94"/>
      <c r="K375" s="94"/>
      <c r="L375" s="94"/>
      <c r="M375" s="94"/>
    </row>
    <row r="376" spans="6:13">
      <c r="F376" s="94"/>
      <c r="G376" s="94"/>
      <c r="H376" s="94"/>
      <c r="I376" s="94"/>
      <c r="J376" s="94"/>
      <c r="K376" s="94"/>
      <c r="L376" s="94"/>
      <c r="M376" s="94"/>
    </row>
    <row r="377" spans="6:13">
      <c r="F377" s="94"/>
      <c r="G377" s="94"/>
      <c r="H377" s="94"/>
      <c r="I377" s="94"/>
      <c r="J377" s="94"/>
      <c r="K377" s="94"/>
      <c r="L377" s="94"/>
      <c r="M377" s="94"/>
    </row>
    <row r="378" spans="6:13">
      <c r="F378" s="94"/>
      <c r="G378" s="94"/>
      <c r="H378" s="94"/>
      <c r="I378" s="94"/>
      <c r="J378" s="94"/>
      <c r="K378" s="94"/>
      <c r="L378" s="94"/>
      <c r="M378" s="94"/>
    </row>
    <row r="379" spans="6:13">
      <c r="F379" s="94"/>
      <c r="G379" s="94"/>
      <c r="H379" s="94"/>
      <c r="I379" s="94"/>
      <c r="J379" s="94"/>
      <c r="K379" s="94"/>
      <c r="L379" s="94"/>
      <c r="M379" s="94"/>
    </row>
    <row r="380" spans="6:13">
      <c r="F380" s="94"/>
      <c r="G380" s="94"/>
      <c r="H380" s="94"/>
      <c r="I380" s="94"/>
      <c r="J380" s="94"/>
      <c r="K380" s="94"/>
      <c r="L380" s="94"/>
      <c r="M380" s="94"/>
    </row>
    <row r="381" spans="6:13">
      <c r="F381" s="94"/>
      <c r="G381" s="94"/>
      <c r="H381" s="94"/>
      <c r="I381" s="94"/>
      <c r="J381" s="94"/>
      <c r="K381" s="94"/>
      <c r="L381" s="94"/>
      <c r="M381" s="94"/>
    </row>
    <row r="382" spans="6:13">
      <c r="F382" s="94"/>
      <c r="G382" s="94"/>
      <c r="H382" s="94"/>
      <c r="I382" s="94"/>
      <c r="J382" s="94"/>
      <c r="K382" s="94"/>
      <c r="L382" s="94"/>
      <c r="M382" s="94"/>
    </row>
    <row r="383" spans="6:13">
      <c r="F383" s="94"/>
      <c r="G383" s="94"/>
      <c r="H383" s="94"/>
      <c r="I383" s="94"/>
      <c r="J383" s="94"/>
      <c r="K383" s="94"/>
      <c r="L383" s="94"/>
      <c r="M383" s="94"/>
    </row>
    <row r="384" spans="6:13">
      <c r="F384" s="94"/>
      <c r="G384" s="94"/>
      <c r="H384" s="94"/>
      <c r="I384" s="94"/>
      <c r="J384" s="94"/>
      <c r="K384" s="94"/>
      <c r="L384" s="94"/>
      <c r="M384" s="94"/>
    </row>
    <row r="385" spans="6:13">
      <c r="F385" s="94"/>
      <c r="G385" s="94"/>
      <c r="H385" s="94"/>
      <c r="I385" s="94"/>
      <c r="J385" s="94"/>
      <c r="K385" s="94"/>
      <c r="L385" s="94"/>
      <c r="M385" s="94"/>
    </row>
    <row r="386" spans="6:13">
      <c r="F386" s="94"/>
      <c r="G386" s="94"/>
      <c r="H386" s="94"/>
      <c r="I386" s="94"/>
      <c r="J386" s="94"/>
      <c r="K386" s="94"/>
      <c r="L386" s="94"/>
      <c r="M386" s="94"/>
    </row>
    <row r="387" spans="6:13">
      <c r="F387" s="94"/>
      <c r="G387" s="94"/>
      <c r="H387" s="94"/>
      <c r="I387" s="94"/>
      <c r="J387" s="94"/>
      <c r="K387" s="94"/>
      <c r="L387" s="94"/>
      <c r="M387" s="94"/>
    </row>
    <row r="388" spans="6:13">
      <c r="F388" s="94"/>
      <c r="G388" s="94"/>
      <c r="H388" s="94"/>
      <c r="I388" s="94"/>
      <c r="J388" s="94"/>
      <c r="K388" s="94"/>
      <c r="L388" s="94"/>
      <c r="M388" s="94"/>
    </row>
    <row r="389" spans="6:13">
      <c r="F389" s="94"/>
      <c r="G389" s="94"/>
      <c r="H389" s="94"/>
      <c r="I389" s="94"/>
      <c r="J389" s="94"/>
      <c r="K389" s="94"/>
      <c r="L389" s="94"/>
      <c r="M389" s="94"/>
    </row>
    <row r="390" spans="6:13">
      <c r="F390" s="94"/>
      <c r="G390" s="94"/>
      <c r="H390" s="94"/>
      <c r="I390" s="94"/>
      <c r="J390" s="94"/>
      <c r="K390" s="94"/>
      <c r="L390" s="94"/>
      <c r="M390" s="94"/>
    </row>
    <row r="391" spans="6:13">
      <c r="F391" s="94"/>
      <c r="G391" s="94"/>
      <c r="H391" s="94"/>
      <c r="I391" s="94"/>
      <c r="J391" s="94"/>
      <c r="K391" s="94"/>
      <c r="L391" s="94"/>
      <c r="M391" s="94"/>
    </row>
    <row r="392" spans="6:13">
      <c r="F392" s="94"/>
      <c r="G392" s="94"/>
      <c r="H392" s="94"/>
      <c r="I392" s="94"/>
      <c r="J392" s="94"/>
      <c r="K392" s="94"/>
      <c r="L392" s="94"/>
      <c r="M392" s="94"/>
    </row>
    <row r="393" spans="6:13">
      <c r="F393" s="94"/>
      <c r="G393" s="94"/>
      <c r="H393" s="94"/>
      <c r="I393" s="94"/>
      <c r="J393" s="94"/>
      <c r="K393" s="94"/>
      <c r="L393" s="94"/>
      <c r="M393" s="94"/>
    </row>
    <row r="394" spans="6:13">
      <c r="F394" s="94"/>
      <c r="G394" s="94"/>
      <c r="H394" s="94"/>
      <c r="I394" s="94"/>
      <c r="J394" s="94"/>
      <c r="K394" s="94"/>
      <c r="L394" s="94"/>
      <c r="M394" s="94"/>
    </row>
    <row r="395" spans="6:13">
      <c r="F395" s="94"/>
      <c r="G395" s="94"/>
      <c r="H395" s="94"/>
      <c r="I395" s="94"/>
      <c r="J395" s="94"/>
      <c r="K395" s="94"/>
      <c r="L395" s="94"/>
      <c r="M395" s="94"/>
    </row>
    <row r="396" spans="6:13">
      <c r="F396" s="94"/>
      <c r="G396" s="94"/>
      <c r="H396" s="94"/>
      <c r="I396" s="94"/>
      <c r="J396" s="94"/>
      <c r="K396" s="94"/>
      <c r="L396" s="94"/>
      <c r="M396" s="94"/>
    </row>
    <row r="397" spans="6:13">
      <c r="F397" s="94"/>
      <c r="G397" s="94"/>
      <c r="H397" s="94"/>
      <c r="I397" s="94"/>
      <c r="J397" s="94"/>
      <c r="K397" s="94"/>
      <c r="L397" s="94"/>
      <c r="M397" s="94"/>
    </row>
    <row r="398" spans="6:13">
      <c r="F398" s="94"/>
      <c r="G398" s="94"/>
      <c r="H398" s="94"/>
      <c r="I398" s="94"/>
      <c r="J398" s="94"/>
      <c r="K398" s="94"/>
      <c r="L398" s="94"/>
      <c r="M398" s="94"/>
    </row>
    <row r="399" spans="6:13">
      <c r="F399" s="94"/>
      <c r="G399" s="94"/>
      <c r="H399" s="94"/>
      <c r="I399" s="94"/>
      <c r="J399" s="94"/>
      <c r="K399" s="94"/>
      <c r="L399" s="94"/>
      <c r="M399" s="94"/>
    </row>
    <row r="400" spans="6:13">
      <c r="F400" s="94"/>
      <c r="G400" s="94"/>
      <c r="H400" s="94"/>
      <c r="I400" s="94"/>
      <c r="J400" s="94"/>
      <c r="K400" s="94"/>
      <c r="L400" s="94"/>
      <c r="M400" s="94"/>
    </row>
    <row r="401" spans="6:13">
      <c r="F401" s="94"/>
      <c r="G401" s="94"/>
      <c r="H401" s="94"/>
      <c r="I401" s="94"/>
      <c r="J401" s="94"/>
      <c r="K401" s="94"/>
      <c r="L401" s="94"/>
      <c r="M401" s="94"/>
    </row>
    <row r="402" spans="6:13">
      <c r="F402" s="94"/>
      <c r="G402" s="94"/>
      <c r="H402" s="94"/>
      <c r="I402" s="94"/>
      <c r="J402" s="94"/>
      <c r="K402" s="94"/>
      <c r="L402" s="94"/>
      <c r="M402" s="94"/>
    </row>
    <row r="403" spans="6:13">
      <c r="F403" s="94"/>
      <c r="G403" s="94"/>
      <c r="H403" s="94"/>
      <c r="I403" s="94"/>
      <c r="J403" s="94"/>
      <c r="K403" s="94"/>
      <c r="L403" s="94"/>
      <c r="M403" s="94"/>
    </row>
    <row r="404" spans="6:13">
      <c r="F404" s="94"/>
      <c r="G404" s="94"/>
      <c r="H404" s="94"/>
      <c r="I404" s="94"/>
      <c r="J404" s="94"/>
      <c r="K404" s="94"/>
      <c r="L404" s="94"/>
      <c r="M404" s="94"/>
    </row>
    <row r="405" spans="6:13">
      <c r="F405" s="94"/>
      <c r="G405" s="94"/>
      <c r="H405" s="94"/>
      <c r="I405" s="94"/>
      <c r="J405" s="94"/>
      <c r="K405" s="94"/>
      <c r="L405" s="94"/>
      <c r="M405" s="94"/>
    </row>
    <row r="406" spans="6:13">
      <c r="F406" s="94"/>
      <c r="G406" s="94"/>
      <c r="H406" s="94"/>
      <c r="I406" s="94"/>
      <c r="J406" s="94"/>
      <c r="K406" s="94"/>
      <c r="L406" s="94"/>
      <c r="M406" s="94"/>
    </row>
    <row r="407" spans="6:13">
      <c r="F407" s="94"/>
      <c r="G407" s="94"/>
      <c r="H407" s="94"/>
      <c r="I407" s="94"/>
      <c r="J407" s="94"/>
      <c r="K407" s="94"/>
      <c r="L407" s="94"/>
      <c r="M407" s="94"/>
    </row>
    <row r="408" spans="6:13">
      <c r="F408" s="94"/>
      <c r="G408" s="94"/>
      <c r="H408" s="94"/>
      <c r="I408" s="94"/>
      <c r="J408" s="94"/>
      <c r="K408" s="94"/>
      <c r="L408" s="94"/>
      <c r="M408" s="94"/>
    </row>
    <row r="409" spans="6:13">
      <c r="F409" s="94"/>
      <c r="G409" s="94"/>
      <c r="H409" s="94"/>
      <c r="I409" s="94"/>
      <c r="J409" s="94"/>
      <c r="K409" s="94"/>
      <c r="L409" s="94"/>
      <c r="M409" s="94"/>
    </row>
    <row r="410" spans="6:13">
      <c r="F410" s="94"/>
      <c r="G410" s="94"/>
      <c r="H410" s="94"/>
      <c r="I410" s="94"/>
      <c r="J410" s="94"/>
      <c r="K410" s="94"/>
      <c r="L410" s="94"/>
      <c r="M410" s="94"/>
    </row>
    <row r="411" spans="6:13">
      <c r="F411" s="94"/>
      <c r="G411" s="94"/>
      <c r="H411" s="94"/>
      <c r="I411" s="94"/>
      <c r="J411" s="94"/>
      <c r="K411" s="94"/>
      <c r="L411" s="94"/>
      <c r="M411" s="94"/>
    </row>
    <row r="412" spans="6:13">
      <c r="F412" s="94"/>
      <c r="G412" s="94"/>
      <c r="H412" s="94"/>
      <c r="I412" s="94"/>
      <c r="J412" s="94"/>
      <c r="K412" s="94"/>
      <c r="L412" s="94"/>
      <c r="M412" s="94"/>
    </row>
    <row r="413" spans="6:13">
      <c r="F413" s="94"/>
      <c r="G413" s="94"/>
      <c r="H413" s="94"/>
      <c r="I413" s="94"/>
      <c r="J413" s="94"/>
      <c r="K413" s="94"/>
      <c r="L413" s="94"/>
      <c r="M413" s="94"/>
    </row>
    <row r="414" spans="6:13">
      <c r="F414" s="94"/>
      <c r="G414" s="94"/>
      <c r="H414" s="94"/>
      <c r="I414" s="94"/>
      <c r="J414" s="94"/>
      <c r="K414" s="94"/>
      <c r="L414" s="94"/>
      <c r="M414" s="94"/>
    </row>
    <row r="415" spans="6:13">
      <c r="F415" s="94"/>
      <c r="G415" s="94"/>
      <c r="H415" s="94"/>
      <c r="I415" s="94"/>
      <c r="J415" s="94"/>
      <c r="K415" s="94"/>
      <c r="L415" s="94"/>
      <c r="M415" s="94"/>
    </row>
    <row r="416" spans="6:13">
      <c r="F416" s="94"/>
      <c r="G416" s="94"/>
      <c r="H416" s="94"/>
      <c r="I416" s="94"/>
      <c r="J416" s="94"/>
      <c r="K416" s="94"/>
      <c r="L416" s="94"/>
      <c r="M416" s="94"/>
    </row>
    <row r="417" spans="6:13">
      <c r="F417" s="94"/>
      <c r="G417" s="94"/>
      <c r="H417" s="94"/>
      <c r="I417" s="94"/>
      <c r="J417" s="94"/>
      <c r="K417" s="94"/>
      <c r="L417" s="94"/>
      <c r="M417" s="94"/>
    </row>
    <row r="418" spans="6:13">
      <c r="F418" s="94"/>
      <c r="G418" s="94"/>
      <c r="H418" s="94"/>
      <c r="I418" s="94"/>
      <c r="J418" s="94"/>
      <c r="K418" s="94"/>
      <c r="L418" s="94"/>
      <c r="M418" s="94"/>
    </row>
    <row r="419" spans="6:13">
      <c r="F419" s="94"/>
      <c r="G419" s="94"/>
      <c r="H419" s="94"/>
      <c r="I419" s="94"/>
      <c r="J419" s="94"/>
      <c r="K419" s="94"/>
      <c r="L419" s="94"/>
      <c r="M419" s="94"/>
    </row>
    <row r="420" spans="6:13">
      <c r="F420" s="94"/>
      <c r="G420" s="94"/>
      <c r="H420" s="94"/>
      <c r="I420" s="94"/>
      <c r="J420" s="94"/>
      <c r="K420" s="94"/>
      <c r="L420" s="94"/>
      <c r="M420" s="94"/>
    </row>
    <row r="421" spans="6:13">
      <c r="F421" s="94"/>
      <c r="G421" s="94"/>
      <c r="H421" s="94"/>
      <c r="I421" s="94"/>
      <c r="J421" s="94"/>
      <c r="K421" s="94"/>
      <c r="L421" s="94"/>
      <c r="M421" s="94"/>
    </row>
    <row r="422" spans="6:13">
      <c r="F422" s="94"/>
      <c r="G422" s="94"/>
      <c r="H422" s="94"/>
      <c r="I422" s="94"/>
      <c r="J422" s="94"/>
      <c r="K422" s="94"/>
      <c r="L422" s="94"/>
      <c r="M422" s="94"/>
    </row>
    <row r="423" spans="6:13">
      <c r="F423" s="94"/>
      <c r="G423" s="94"/>
      <c r="H423" s="94"/>
      <c r="I423" s="94"/>
      <c r="J423" s="94"/>
      <c r="K423" s="94"/>
      <c r="L423" s="94"/>
      <c r="M423" s="94"/>
    </row>
    <row r="424" spans="6:13">
      <c r="F424" s="94"/>
      <c r="G424" s="94"/>
      <c r="H424" s="94"/>
      <c r="I424" s="94"/>
      <c r="J424" s="94"/>
      <c r="K424" s="94"/>
      <c r="L424" s="94"/>
      <c r="M424" s="94"/>
    </row>
    <row r="425" spans="6:13">
      <c r="F425" s="94"/>
      <c r="G425" s="94"/>
      <c r="H425" s="94"/>
      <c r="I425" s="94"/>
      <c r="J425" s="94"/>
      <c r="K425" s="94"/>
      <c r="L425" s="94"/>
      <c r="M425" s="94"/>
    </row>
    <row r="426" spans="6:13">
      <c r="F426" s="94"/>
      <c r="G426" s="94"/>
      <c r="H426" s="94"/>
      <c r="I426" s="94"/>
      <c r="J426" s="94"/>
      <c r="K426" s="94"/>
      <c r="L426" s="94"/>
      <c r="M426" s="94"/>
    </row>
    <row r="427" spans="6:13">
      <c r="F427" s="94"/>
      <c r="G427" s="94"/>
      <c r="H427" s="94"/>
      <c r="I427" s="94"/>
      <c r="J427" s="94"/>
      <c r="K427" s="94"/>
      <c r="L427" s="94"/>
      <c r="M427" s="94"/>
    </row>
    <row r="428" spans="6:13">
      <c r="F428" s="94"/>
      <c r="G428" s="94"/>
      <c r="H428" s="94"/>
      <c r="I428" s="94"/>
      <c r="J428" s="94"/>
      <c r="K428" s="94"/>
      <c r="L428" s="94"/>
      <c r="M428" s="94"/>
    </row>
    <row r="429" spans="6:13">
      <c r="F429" s="94"/>
      <c r="G429" s="94"/>
      <c r="H429" s="94"/>
      <c r="I429" s="94"/>
      <c r="J429" s="94"/>
      <c r="K429" s="94"/>
      <c r="L429" s="94"/>
      <c r="M429" s="94"/>
    </row>
    <row r="430" spans="6:13">
      <c r="F430" s="94"/>
      <c r="G430" s="94"/>
      <c r="H430" s="94"/>
      <c r="I430" s="94"/>
      <c r="J430" s="94"/>
      <c r="K430" s="94"/>
      <c r="L430" s="94"/>
      <c r="M430" s="94"/>
    </row>
    <row r="431" spans="6:13">
      <c r="F431" s="94"/>
      <c r="G431" s="94"/>
      <c r="H431" s="94"/>
      <c r="I431" s="94"/>
      <c r="J431" s="94"/>
      <c r="K431" s="94"/>
      <c r="L431" s="94"/>
      <c r="M431" s="94"/>
    </row>
    <row r="432" spans="6:13">
      <c r="F432" s="94"/>
      <c r="G432" s="94"/>
      <c r="H432" s="94"/>
      <c r="I432" s="94"/>
      <c r="J432" s="94"/>
      <c r="K432" s="94"/>
      <c r="L432" s="94"/>
      <c r="M432" s="94"/>
    </row>
    <row r="433" spans="6:13">
      <c r="F433" s="94"/>
      <c r="G433" s="94"/>
      <c r="H433" s="94"/>
      <c r="I433" s="94"/>
      <c r="J433" s="94"/>
      <c r="K433" s="94"/>
      <c r="L433" s="94"/>
      <c r="M433" s="94"/>
    </row>
    <row r="434" spans="6:13">
      <c r="F434" s="94"/>
      <c r="G434" s="94"/>
      <c r="H434" s="94"/>
      <c r="I434" s="94"/>
      <c r="J434" s="94"/>
      <c r="K434" s="94"/>
      <c r="L434" s="94"/>
      <c r="M434" s="94"/>
    </row>
    <row r="435" spans="6:13">
      <c r="F435" s="94"/>
      <c r="G435" s="94"/>
      <c r="H435" s="94"/>
      <c r="I435" s="94"/>
      <c r="J435" s="94"/>
      <c r="K435" s="94"/>
      <c r="L435" s="94"/>
      <c r="M435" s="94"/>
    </row>
    <row r="436" spans="6:13">
      <c r="F436" s="94"/>
      <c r="G436" s="94"/>
      <c r="H436" s="94"/>
      <c r="I436" s="94"/>
      <c r="J436" s="94"/>
      <c r="K436" s="94"/>
      <c r="L436" s="94"/>
      <c r="M436" s="94"/>
    </row>
    <row r="437" spans="6:13">
      <c r="F437" s="94"/>
      <c r="G437" s="94"/>
      <c r="H437" s="94"/>
      <c r="I437" s="94"/>
      <c r="J437" s="94"/>
      <c r="K437" s="94"/>
      <c r="L437" s="94"/>
      <c r="M437" s="94"/>
    </row>
    <row r="438" spans="6:13">
      <c r="F438" s="94"/>
      <c r="G438" s="94"/>
      <c r="H438" s="94"/>
      <c r="I438" s="94"/>
      <c r="J438" s="94"/>
      <c r="K438" s="94"/>
      <c r="L438" s="94"/>
      <c r="M438" s="94"/>
    </row>
    <row r="439" spans="6:13">
      <c r="F439" s="94"/>
      <c r="G439" s="94"/>
      <c r="H439" s="94"/>
      <c r="I439" s="94"/>
      <c r="J439" s="94"/>
      <c r="K439" s="94"/>
      <c r="L439" s="94"/>
      <c r="M439" s="94"/>
    </row>
    <row r="440" spans="6:13">
      <c r="F440" s="94"/>
      <c r="G440" s="94"/>
      <c r="H440" s="94"/>
      <c r="I440" s="94"/>
      <c r="J440" s="94"/>
      <c r="K440" s="94"/>
      <c r="L440" s="94"/>
      <c r="M440" s="94"/>
    </row>
    <row r="441" spans="6:13">
      <c r="F441" s="94"/>
      <c r="G441" s="94"/>
      <c r="H441" s="94"/>
      <c r="I441" s="94"/>
      <c r="J441" s="94"/>
      <c r="K441" s="94"/>
      <c r="L441" s="94"/>
      <c r="M441" s="94"/>
    </row>
    <row r="442" spans="6:13">
      <c r="F442" s="94"/>
      <c r="G442" s="94"/>
      <c r="H442" s="94"/>
      <c r="I442" s="94"/>
      <c r="J442" s="94"/>
      <c r="K442" s="94"/>
      <c r="L442" s="94"/>
      <c r="M442" s="94"/>
    </row>
    <row r="443" spans="6:13">
      <c r="F443" s="94"/>
      <c r="G443" s="94"/>
      <c r="H443" s="94"/>
      <c r="I443" s="94"/>
      <c r="J443" s="94"/>
      <c r="K443" s="94"/>
      <c r="L443" s="94"/>
      <c r="M443" s="94"/>
    </row>
    <row r="444" spans="6:13">
      <c r="F444" s="94"/>
      <c r="G444" s="94"/>
      <c r="H444" s="94"/>
      <c r="I444" s="94"/>
      <c r="J444" s="94"/>
      <c r="K444" s="94"/>
      <c r="L444" s="94"/>
      <c r="M444" s="94"/>
    </row>
    <row r="445" spans="6:13">
      <c r="F445" s="94"/>
      <c r="G445" s="94"/>
      <c r="H445" s="94"/>
      <c r="I445" s="94"/>
      <c r="J445" s="94"/>
      <c r="K445" s="94"/>
      <c r="L445" s="94"/>
      <c r="M445" s="94"/>
    </row>
    <row r="446" spans="6:13">
      <c r="F446" s="94"/>
      <c r="G446" s="94"/>
      <c r="H446" s="94"/>
      <c r="I446" s="94"/>
      <c r="J446" s="94"/>
      <c r="K446" s="94"/>
      <c r="L446" s="94"/>
      <c r="M446" s="94"/>
    </row>
    <row r="447" spans="6:13">
      <c r="F447" s="94"/>
      <c r="G447" s="94"/>
      <c r="H447" s="94"/>
      <c r="I447" s="94"/>
      <c r="J447" s="94"/>
      <c r="K447" s="94"/>
      <c r="L447" s="94"/>
      <c r="M447" s="94"/>
    </row>
    <row r="448" spans="6:13">
      <c r="F448" s="94"/>
      <c r="G448" s="94"/>
      <c r="H448" s="94"/>
      <c r="I448" s="94"/>
      <c r="J448" s="94"/>
      <c r="K448" s="94"/>
      <c r="L448" s="94"/>
      <c r="M448" s="94"/>
    </row>
    <row r="449" spans="6:13">
      <c r="F449" s="94"/>
      <c r="G449" s="94"/>
      <c r="H449" s="94"/>
      <c r="I449" s="94"/>
      <c r="J449" s="94"/>
      <c r="K449" s="94"/>
      <c r="L449" s="94"/>
      <c r="M449" s="94"/>
    </row>
    <row r="450" spans="6:13">
      <c r="F450" s="94"/>
      <c r="G450" s="94"/>
      <c r="H450" s="94"/>
      <c r="I450" s="94"/>
      <c r="J450" s="94"/>
      <c r="K450" s="94"/>
      <c r="L450" s="94"/>
      <c r="M450" s="94"/>
    </row>
    <row r="451" spans="6:13">
      <c r="F451" s="94"/>
      <c r="G451" s="94"/>
      <c r="H451" s="94"/>
      <c r="I451" s="94"/>
      <c r="J451" s="94"/>
      <c r="K451" s="94"/>
      <c r="L451" s="94"/>
      <c r="M451" s="94"/>
    </row>
    <row r="452" spans="6:13">
      <c r="F452" s="94"/>
      <c r="G452" s="94"/>
      <c r="H452" s="94"/>
      <c r="I452" s="94"/>
      <c r="J452" s="94"/>
      <c r="K452" s="94"/>
      <c r="L452" s="94"/>
      <c r="M452" s="94"/>
    </row>
    <row r="453" spans="6:13">
      <c r="F453" s="94"/>
      <c r="G453" s="94"/>
      <c r="H453" s="94"/>
      <c r="I453" s="94"/>
      <c r="J453" s="94"/>
      <c r="K453" s="94"/>
      <c r="L453" s="94"/>
      <c r="M453" s="94"/>
    </row>
    <row r="454" spans="6:13">
      <c r="F454" s="94"/>
      <c r="G454" s="94"/>
      <c r="H454" s="94"/>
      <c r="I454" s="94"/>
      <c r="J454" s="94"/>
      <c r="K454" s="94"/>
      <c r="L454" s="94"/>
      <c r="M454" s="94"/>
    </row>
    <row r="455" spans="6:13">
      <c r="F455" s="94"/>
      <c r="G455" s="94"/>
      <c r="H455" s="94"/>
      <c r="I455" s="94"/>
      <c r="J455" s="94"/>
      <c r="K455" s="94"/>
      <c r="L455" s="94"/>
      <c r="M455" s="94"/>
    </row>
    <row r="456" spans="6:13">
      <c r="F456" s="94"/>
      <c r="G456" s="94"/>
      <c r="H456" s="94"/>
      <c r="I456" s="94"/>
      <c r="J456" s="94"/>
      <c r="K456" s="94"/>
      <c r="L456" s="94"/>
      <c r="M456" s="94"/>
    </row>
    <row r="457" spans="6:13">
      <c r="F457" s="94"/>
      <c r="G457" s="94"/>
      <c r="H457" s="94"/>
      <c r="I457" s="94"/>
      <c r="J457" s="94"/>
      <c r="K457" s="94"/>
      <c r="L457" s="94"/>
      <c r="M457" s="94"/>
    </row>
    <row r="458" spans="6:13">
      <c r="F458" s="94"/>
      <c r="G458" s="94"/>
      <c r="H458" s="94"/>
      <c r="I458" s="94"/>
      <c r="J458" s="94"/>
      <c r="K458" s="94"/>
      <c r="L458" s="94"/>
      <c r="M458" s="94"/>
    </row>
    <row r="459" spans="6:13">
      <c r="F459" s="94"/>
      <c r="G459" s="94"/>
      <c r="H459" s="94"/>
      <c r="I459" s="94"/>
      <c r="J459" s="94"/>
      <c r="K459" s="94"/>
      <c r="L459" s="94"/>
      <c r="M459" s="94"/>
    </row>
    <row r="460" spans="6:13">
      <c r="F460" s="94"/>
      <c r="G460" s="94"/>
      <c r="H460" s="94"/>
      <c r="I460" s="94"/>
      <c r="J460" s="94"/>
      <c r="K460" s="94"/>
      <c r="L460" s="94"/>
      <c r="M460" s="94"/>
    </row>
    <row r="461" spans="6:13">
      <c r="F461" s="94"/>
      <c r="G461" s="94"/>
      <c r="H461" s="94"/>
      <c r="I461" s="94"/>
      <c r="J461" s="94"/>
      <c r="K461" s="94"/>
      <c r="L461" s="94"/>
      <c r="M461" s="94"/>
    </row>
    <row r="462" spans="6:13">
      <c r="F462" s="94"/>
      <c r="G462" s="94"/>
      <c r="H462" s="94"/>
      <c r="I462" s="94"/>
      <c r="J462" s="94"/>
      <c r="K462" s="94"/>
      <c r="L462" s="94"/>
      <c r="M462" s="94"/>
    </row>
    <row r="463" spans="6:13">
      <c r="F463" s="94"/>
      <c r="G463" s="94"/>
      <c r="H463" s="94"/>
      <c r="I463" s="94"/>
      <c r="J463" s="94"/>
      <c r="K463" s="94"/>
      <c r="L463" s="94"/>
      <c r="M463" s="94"/>
    </row>
    <row r="464" spans="6:13">
      <c r="F464" s="94"/>
      <c r="G464" s="94"/>
      <c r="H464" s="94"/>
      <c r="I464" s="94"/>
      <c r="J464" s="94"/>
      <c r="K464" s="94"/>
      <c r="L464" s="94"/>
      <c r="M464" s="94"/>
    </row>
    <row r="465" spans="6:13">
      <c r="F465" s="94"/>
      <c r="G465" s="94"/>
      <c r="H465" s="94"/>
      <c r="I465" s="94"/>
      <c r="J465" s="94"/>
      <c r="K465" s="94"/>
      <c r="L465" s="94"/>
      <c r="M465" s="94"/>
    </row>
    <row r="466" spans="6:13">
      <c r="F466" s="94"/>
      <c r="G466" s="94"/>
      <c r="H466" s="94"/>
      <c r="I466" s="94"/>
      <c r="J466" s="94"/>
      <c r="K466" s="94"/>
      <c r="L466" s="94"/>
      <c r="M466" s="94"/>
    </row>
    <row r="467" spans="6:13">
      <c r="F467" s="94"/>
      <c r="G467" s="94"/>
      <c r="H467" s="94"/>
      <c r="I467" s="94"/>
      <c r="J467" s="94"/>
      <c r="K467" s="94"/>
      <c r="L467" s="94"/>
      <c r="M467" s="94"/>
    </row>
    <row r="468" spans="6:13">
      <c r="F468" s="94"/>
      <c r="G468" s="94"/>
      <c r="H468" s="94"/>
      <c r="I468" s="94"/>
      <c r="J468" s="94"/>
      <c r="K468" s="94"/>
      <c r="L468" s="94"/>
      <c r="M468" s="94"/>
    </row>
    <row r="469" spans="6:13">
      <c r="F469" s="94"/>
      <c r="G469" s="94"/>
      <c r="H469" s="94"/>
      <c r="I469" s="94"/>
      <c r="J469" s="94"/>
      <c r="K469" s="94"/>
      <c r="L469" s="94"/>
      <c r="M469" s="94"/>
    </row>
    <row r="470" spans="6:13">
      <c r="F470" s="94"/>
      <c r="G470" s="94"/>
      <c r="H470" s="94"/>
      <c r="I470" s="94"/>
      <c r="J470" s="94"/>
      <c r="K470" s="94"/>
      <c r="L470" s="94"/>
      <c r="M470" s="94"/>
    </row>
    <row r="471" spans="6:13">
      <c r="F471" s="94"/>
      <c r="G471" s="94"/>
      <c r="H471" s="94"/>
      <c r="I471" s="94"/>
      <c r="J471" s="94"/>
      <c r="K471" s="94"/>
      <c r="L471" s="94"/>
      <c r="M471" s="94"/>
    </row>
    <row r="472" spans="6:13">
      <c r="F472" s="94"/>
      <c r="G472" s="94"/>
      <c r="H472" s="94"/>
      <c r="I472" s="94"/>
      <c r="J472" s="94"/>
      <c r="K472" s="94"/>
      <c r="L472" s="94"/>
      <c r="M472" s="94"/>
    </row>
    <row r="473" spans="6:13">
      <c r="F473" s="94"/>
      <c r="G473" s="94"/>
      <c r="H473" s="94"/>
      <c r="I473" s="94"/>
      <c r="J473" s="94"/>
      <c r="K473" s="94"/>
      <c r="L473" s="94"/>
      <c r="M473" s="94"/>
    </row>
    <row r="474" spans="6:13">
      <c r="F474" s="94"/>
      <c r="G474" s="94"/>
      <c r="H474" s="94"/>
      <c r="I474" s="94"/>
      <c r="J474" s="94"/>
      <c r="K474" s="94"/>
      <c r="L474" s="94"/>
      <c r="M474" s="94"/>
    </row>
    <row r="475" spans="6:13">
      <c r="F475" s="94"/>
      <c r="G475" s="94"/>
      <c r="H475" s="94"/>
      <c r="I475" s="94"/>
      <c r="J475" s="94"/>
      <c r="K475" s="94"/>
      <c r="L475" s="94"/>
      <c r="M475" s="94"/>
    </row>
    <row r="476" spans="6:13">
      <c r="F476" s="94"/>
      <c r="G476" s="94"/>
      <c r="H476" s="94"/>
      <c r="I476" s="94"/>
      <c r="J476" s="94"/>
      <c r="K476" s="94"/>
      <c r="L476" s="94"/>
      <c r="M476" s="94"/>
    </row>
    <row r="477" spans="6:13">
      <c r="F477" s="94"/>
      <c r="G477" s="94"/>
      <c r="H477" s="94"/>
      <c r="I477" s="94"/>
      <c r="J477" s="94"/>
      <c r="K477" s="94"/>
      <c r="L477" s="94"/>
      <c r="M477" s="94"/>
    </row>
    <row r="478" spans="6:13">
      <c r="F478" s="94"/>
      <c r="G478" s="94"/>
      <c r="H478" s="94"/>
      <c r="I478" s="94"/>
      <c r="J478" s="94"/>
      <c r="K478" s="94"/>
      <c r="L478" s="94"/>
      <c r="M478" s="94"/>
    </row>
    <row r="479" spans="6:13">
      <c r="F479" s="94"/>
      <c r="G479" s="94"/>
      <c r="H479" s="94"/>
      <c r="I479" s="94"/>
      <c r="J479" s="94"/>
      <c r="K479" s="94"/>
      <c r="L479" s="94"/>
      <c r="M479" s="94"/>
    </row>
    <row r="480" spans="6:13">
      <c r="F480" s="94"/>
      <c r="G480" s="94"/>
      <c r="H480" s="94"/>
      <c r="I480" s="94"/>
      <c r="J480" s="94"/>
      <c r="K480" s="94"/>
      <c r="L480" s="94"/>
      <c r="M480" s="94"/>
    </row>
    <row r="481" spans="6:13">
      <c r="F481" s="94"/>
      <c r="G481" s="94"/>
      <c r="H481" s="94"/>
      <c r="I481" s="94"/>
      <c r="J481" s="94"/>
      <c r="K481" s="94"/>
      <c r="L481" s="94"/>
      <c r="M481" s="94"/>
    </row>
    <row r="482" spans="6:13">
      <c r="F482" s="94"/>
      <c r="G482" s="94"/>
      <c r="H482" s="94"/>
      <c r="I482" s="94"/>
      <c r="J482" s="94"/>
      <c r="K482" s="94"/>
      <c r="L482" s="94"/>
      <c r="M482" s="94"/>
    </row>
    <row r="483" spans="6:13">
      <c r="F483" s="94"/>
      <c r="G483" s="94"/>
      <c r="H483" s="94"/>
      <c r="I483" s="94"/>
      <c r="J483" s="94"/>
      <c r="K483" s="94"/>
      <c r="L483" s="94"/>
      <c r="M483" s="94"/>
    </row>
    <row r="484" spans="6:13">
      <c r="F484" s="94"/>
      <c r="G484" s="94"/>
      <c r="H484" s="94"/>
      <c r="I484" s="94"/>
      <c r="J484" s="94"/>
      <c r="K484" s="94"/>
      <c r="L484" s="94"/>
      <c r="M484" s="94"/>
    </row>
    <row r="485" spans="6:13">
      <c r="F485" s="94"/>
      <c r="G485" s="94"/>
      <c r="H485" s="94"/>
      <c r="I485" s="94"/>
      <c r="J485" s="94"/>
      <c r="K485" s="94"/>
      <c r="L485" s="94"/>
      <c r="M485" s="94"/>
    </row>
    <row r="486" spans="6:13">
      <c r="F486" s="94"/>
      <c r="G486" s="94"/>
      <c r="H486" s="94"/>
      <c r="I486" s="94"/>
      <c r="J486" s="94"/>
      <c r="K486" s="94"/>
      <c r="L486" s="94"/>
      <c r="M486" s="94"/>
    </row>
    <row r="487" spans="6:13">
      <c r="F487" s="94"/>
      <c r="G487" s="94"/>
      <c r="H487" s="94"/>
      <c r="I487" s="94"/>
      <c r="J487" s="94"/>
      <c r="K487" s="94"/>
      <c r="L487" s="94"/>
      <c r="M487" s="94"/>
    </row>
    <row r="488" spans="6:13">
      <c r="F488" s="94"/>
      <c r="G488" s="94"/>
      <c r="H488" s="94"/>
      <c r="I488" s="94"/>
      <c r="J488" s="94"/>
      <c r="K488" s="94"/>
      <c r="L488" s="94"/>
      <c r="M488" s="94"/>
    </row>
    <row r="489" spans="6:13">
      <c r="F489" s="94"/>
      <c r="G489" s="94"/>
      <c r="H489" s="94"/>
      <c r="I489" s="94"/>
      <c r="J489" s="94"/>
      <c r="K489" s="94"/>
      <c r="L489" s="94"/>
      <c r="M489" s="94"/>
    </row>
    <row r="490" spans="6:13">
      <c r="F490" s="94"/>
      <c r="G490" s="94"/>
      <c r="H490" s="94"/>
      <c r="I490" s="94"/>
      <c r="J490" s="94"/>
      <c r="K490" s="94"/>
      <c r="L490" s="94"/>
      <c r="M490" s="94"/>
    </row>
    <row r="491" spans="6:13">
      <c r="F491" s="94"/>
      <c r="G491" s="94"/>
      <c r="H491" s="94"/>
      <c r="I491" s="94"/>
      <c r="J491" s="94"/>
      <c r="K491" s="94"/>
      <c r="L491" s="94"/>
      <c r="M491" s="94"/>
    </row>
    <row r="492" spans="6:13">
      <c r="F492" s="94"/>
      <c r="G492" s="94"/>
      <c r="H492" s="94"/>
      <c r="I492" s="94"/>
      <c r="J492" s="94"/>
      <c r="K492" s="94"/>
      <c r="L492" s="94"/>
      <c r="M492" s="94"/>
    </row>
    <row r="493" spans="6:13">
      <c r="F493" s="94"/>
      <c r="G493" s="94"/>
      <c r="H493" s="94"/>
      <c r="I493" s="94"/>
      <c r="J493" s="94"/>
      <c r="K493" s="94"/>
      <c r="L493" s="94"/>
      <c r="M493" s="94"/>
    </row>
    <row r="494" spans="6:13">
      <c r="F494" s="94"/>
      <c r="G494" s="94"/>
      <c r="H494" s="94"/>
      <c r="I494" s="94"/>
      <c r="J494" s="94"/>
      <c r="K494" s="94"/>
      <c r="L494" s="94"/>
      <c r="M494" s="94"/>
    </row>
    <row r="495" spans="6:13">
      <c r="F495" s="94"/>
      <c r="G495" s="94"/>
      <c r="H495" s="94"/>
      <c r="I495" s="94"/>
      <c r="J495" s="94"/>
      <c r="K495" s="94"/>
      <c r="L495" s="94"/>
      <c r="M495" s="94"/>
    </row>
    <row r="496" spans="6:13">
      <c r="F496" s="94"/>
      <c r="G496" s="94"/>
      <c r="H496" s="94"/>
      <c r="I496" s="94"/>
      <c r="J496" s="94"/>
      <c r="K496" s="94"/>
      <c r="L496" s="94"/>
      <c r="M496" s="94"/>
    </row>
    <row r="497" spans="6:13">
      <c r="F497" s="94"/>
      <c r="G497" s="94"/>
      <c r="H497" s="94"/>
      <c r="I497" s="94"/>
      <c r="J497" s="94"/>
      <c r="K497" s="94"/>
      <c r="L497" s="94"/>
      <c r="M497" s="94"/>
    </row>
    <row r="498" spans="6:13">
      <c r="F498" s="94"/>
      <c r="G498" s="94"/>
      <c r="H498" s="94"/>
      <c r="I498" s="94"/>
      <c r="J498" s="94"/>
      <c r="K498" s="94"/>
      <c r="L498" s="94"/>
      <c r="M498" s="94"/>
    </row>
    <row r="499" spans="6:13">
      <c r="F499" s="94"/>
      <c r="G499" s="94"/>
      <c r="H499" s="94"/>
      <c r="I499" s="94"/>
      <c r="J499" s="94"/>
      <c r="K499" s="94"/>
      <c r="L499" s="94"/>
      <c r="M499" s="94"/>
    </row>
    <row r="500" spans="6:13">
      <c r="F500" s="94"/>
      <c r="G500" s="94"/>
      <c r="H500" s="94"/>
      <c r="I500" s="94"/>
      <c r="J500" s="94"/>
      <c r="K500" s="94"/>
      <c r="L500" s="94"/>
      <c r="M500" s="94"/>
    </row>
    <row r="501" spans="6:13">
      <c r="F501" s="94"/>
      <c r="G501" s="94"/>
      <c r="H501" s="94"/>
      <c r="I501" s="94"/>
      <c r="J501" s="94"/>
      <c r="K501" s="94"/>
      <c r="L501" s="94"/>
      <c r="M501" s="94"/>
    </row>
    <row r="502" spans="6:13">
      <c r="F502" s="94"/>
      <c r="G502" s="94"/>
      <c r="H502" s="94"/>
      <c r="I502" s="94"/>
      <c r="J502" s="94"/>
      <c r="K502" s="94"/>
      <c r="L502" s="94"/>
      <c r="M502" s="94"/>
    </row>
    <row r="503" spans="6:13">
      <c r="F503" s="94"/>
      <c r="G503" s="94"/>
      <c r="H503" s="94"/>
      <c r="I503" s="94"/>
      <c r="J503" s="94"/>
      <c r="K503" s="94"/>
      <c r="L503" s="94"/>
      <c r="M503" s="94"/>
    </row>
    <row r="504" spans="6:13">
      <c r="F504" s="94"/>
      <c r="G504" s="94"/>
      <c r="H504" s="94"/>
      <c r="I504" s="94"/>
      <c r="J504" s="94"/>
      <c r="K504" s="94"/>
      <c r="L504" s="94"/>
      <c r="M504" s="94"/>
    </row>
    <row r="505" spans="6:13">
      <c r="F505" s="94"/>
      <c r="G505" s="94"/>
      <c r="H505" s="94"/>
      <c r="I505" s="94"/>
      <c r="J505" s="94"/>
      <c r="K505" s="94"/>
      <c r="L505" s="94"/>
      <c r="M505" s="94"/>
    </row>
    <row r="506" spans="6:13">
      <c r="F506" s="94"/>
      <c r="G506" s="94"/>
      <c r="H506" s="94"/>
      <c r="I506" s="94"/>
      <c r="J506" s="94"/>
      <c r="K506" s="94"/>
      <c r="L506" s="94"/>
      <c r="M506" s="94"/>
    </row>
    <row r="507" spans="6:13">
      <c r="F507" s="94"/>
      <c r="G507" s="94"/>
      <c r="H507" s="94"/>
      <c r="I507" s="94"/>
      <c r="J507" s="94"/>
      <c r="K507" s="94"/>
      <c r="L507" s="94"/>
      <c r="M507" s="94"/>
    </row>
    <row r="508" spans="6:13">
      <c r="F508" s="94"/>
      <c r="G508" s="94"/>
      <c r="H508" s="94"/>
      <c r="I508" s="94"/>
      <c r="J508" s="94"/>
      <c r="K508" s="94"/>
      <c r="L508" s="94"/>
      <c r="M508" s="94"/>
    </row>
    <row r="509" spans="6:13">
      <c r="F509" s="94"/>
      <c r="G509" s="94"/>
      <c r="H509" s="94"/>
      <c r="I509" s="94"/>
      <c r="J509" s="94"/>
      <c r="K509" s="94"/>
      <c r="L509" s="94"/>
      <c r="M509" s="94"/>
    </row>
    <row r="510" spans="6:13">
      <c r="F510" s="94"/>
      <c r="G510" s="94"/>
      <c r="H510" s="94"/>
      <c r="I510" s="94"/>
      <c r="J510" s="94"/>
      <c r="K510" s="94"/>
      <c r="L510" s="94"/>
      <c r="M510" s="94"/>
    </row>
    <row r="511" spans="6:13">
      <c r="F511" s="94"/>
      <c r="G511" s="94"/>
      <c r="H511" s="94"/>
      <c r="I511" s="94"/>
      <c r="J511" s="94"/>
      <c r="K511" s="94"/>
      <c r="L511" s="94"/>
      <c r="M511" s="94"/>
    </row>
    <row r="512" spans="6:13">
      <c r="F512" s="94"/>
      <c r="G512" s="94"/>
      <c r="H512" s="94"/>
      <c r="I512" s="94"/>
      <c r="J512" s="94"/>
      <c r="K512" s="94"/>
      <c r="L512" s="94"/>
      <c r="M512" s="94"/>
    </row>
    <row r="513" spans="6:13">
      <c r="F513" s="94"/>
      <c r="G513" s="94"/>
      <c r="H513" s="94"/>
      <c r="I513" s="94"/>
      <c r="J513" s="94"/>
      <c r="K513" s="94"/>
      <c r="L513" s="94"/>
      <c r="M513" s="94"/>
    </row>
    <row r="514" spans="6:13">
      <c r="F514" s="94"/>
      <c r="G514" s="94"/>
      <c r="H514" s="94"/>
      <c r="I514" s="94"/>
      <c r="J514" s="94"/>
      <c r="K514" s="94"/>
      <c r="L514" s="94"/>
      <c r="M514" s="94"/>
    </row>
    <row r="515" spans="6:13">
      <c r="F515" s="94"/>
      <c r="G515" s="94"/>
      <c r="H515" s="94"/>
      <c r="I515" s="94"/>
      <c r="J515" s="94"/>
      <c r="K515" s="94"/>
      <c r="L515" s="94"/>
      <c r="M515" s="94"/>
    </row>
    <row r="516" spans="6:13">
      <c r="F516" s="94"/>
      <c r="G516" s="94"/>
      <c r="H516" s="94"/>
      <c r="I516" s="94"/>
      <c r="J516" s="94"/>
      <c r="K516" s="94"/>
      <c r="L516" s="94"/>
      <c r="M516" s="94"/>
    </row>
    <row r="517" spans="6:13">
      <c r="F517" s="94"/>
      <c r="G517" s="94"/>
      <c r="H517" s="94"/>
      <c r="I517" s="94"/>
      <c r="J517" s="94"/>
      <c r="K517" s="94"/>
      <c r="L517" s="94"/>
      <c r="M517" s="94"/>
    </row>
    <row r="518" spans="6:13">
      <c r="F518" s="94"/>
      <c r="G518" s="94"/>
      <c r="H518" s="94"/>
      <c r="I518" s="94"/>
      <c r="J518" s="94"/>
      <c r="K518" s="94"/>
      <c r="L518" s="94"/>
      <c r="M518" s="94"/>
    </row>
    <row r="519" spans="6:13">
      <c r="F519" s="94"/>
      <c r="G519" s="94"/>
      <c r="H519" s="94"/>
      <c r="I519" s="94"/>
      <c r="J519" s="94"/>
      <c r="K519" s="94"/>
      <c r="L519" s="94"/>
      <c r="M519" s="94"/>
    </row>
    <row r="520" spans="6:13">
      <c r="F520" s="94"/>
      <c r="G520" s="94"/>
      <c r="H520" s="94"/>
      <c r="I520" s="94"/>
      <c r="J520" s="94"/>
      <c r="K520" s="94"/>
      <c r="L520" s="94"/>
      <c r="M520" s="94"/>
    </row>
    <row r="521" spans="6:13">
      <c r="F521" s="94"/>
      <c r="G521" s="94"/>
      <c r="H521" s="94"/>
      <c r="I521" s="94"/>
      <c r="J521" s="94"/>
      <c r="K521" s="94"/>
      <c r="L521" s="94"/>
      <c r="M521" s="94"/>
    </row>
    <row r="522" spans="6:13">
      <c r="F522" s="94"/>
      <c r="G522" s="94"/>
      <c r="H522" s="94"/>
      <c r="I522" s="94"/>
      <c r="J522" s="94"/>
      <c r="K522" s="94"/>
      <c r="L522" s="94"/>
      <c r="M522" s="94"/>
    </row>
    <row r="523" spans="6:13">
      <c r="F523" s="94"/>
      <c r="G523" s="94"/>
      <c r="H523" s="94"/>
      <c r="I523" s="94"/>
      <c r="J523" s="94"/>
      <c r="K523" s="94"/>
      <c r="L523" s="94"/>
      <c r="M523" s="94"/>
    </row>
    <row r="524" spans="6:13">
      <c r="F524" s="94"/>
      <c r="G524" s="94"/>
      <c r="H524" s="94"/>
      <c r="I524" s="94"/>
      <c r="J524" s="94"/>
      <c r="K524" s="94"/>
      <c r="L524" s="94"/>
      <c r="M524" s="94"/>
    </row>
    <row r="525" spans="6:13">
      <c r="F525" s="94"/>
      <c r="G525" s="94"/>
      <c r="H525" s="94"/>
      <c r="I525" s="94"/>
      <c r="J525" s="94"/>
      <c r="K525" s="94"/>
      <c r="L525" s="94"/>
      <c r="M525" s="94"/>
    </row>
    <row r="526" spans="6:13">
      <c r="F526" s="94"/>
      <c r="G526" s="94"/>
      <c r="H526" s="94"/>
      <c r="I526" s="94"/>
      <c r="J526" s="94"/>
      <c r="K526" s="94"/>
      <c r="L526" s="94"/>
      <c r="M526" s="94"/>
    </row>
    <row r="527" spans="6:13">
      <c r="F527" s="94"/>
      <c r="G527" s="94"/>
      <c r="H527" s="94"/>
      <c r="I527" s="94"/>
      <c r="J527" s="94"/>
      <c r="K527" s="94"/>
      <c r="L527" s="94"/>
      <c r="M527" s="94"/>
    </row>
    <row r="528" spans="6:13">
      <c r="F528" s="94"/>
      <c r="G528" s="94"/>
      <c r="H528" s="94"/>
      <c r="I528" s="94"/>
      <c r="J528" s="94"/>
      <c r="K528" s="94"/>
      <c r="L528" s="94"/>
      <c r="M528" s="94"/>
    </row>
    <row r="529" spans="6:13">
      <c r="F529" s="94"/>
      <c r="G529" s="94"/>
      <c r="H529" s="94"/>
      <c r="I529" s="94"/>
      <c r="J529" s="94"/>
      <c r="K529" s="94"/>
      <c r="L529" s="94"/>
      <c r="M529" s="94"/>
    </row>
    <row r="530" spans="6:13">
      <c r="F530" s="94"/>
      <c r="G530" s="94"/>
      <c r="H530" s="94"/>
      <c r="I530" s="94"/>
      <c r="J530" s="94"/>
      <c r="K530" s="94"/>
      <c r="L530" s="94"/>
      <c r="M530" s="94"/>
    </row>
    <row r="531" spans="6:13">
      <c r="F531" s="94"/>
      <c r="G531" s="94"/>
      <c r="H531" s="94"/>
      <c r="I531" s="94"/>
      <c r="J531" s="94"/>
      <c r="K531" s="94"/>
      <c r="L531" s="94"/>
      <c r="M531" s="94"/>
    </row>
    <row r="532" spans="6:13">
      <c r="F532" s="94"/>
      <c r="G532" s="94"/>
      <c r="H532" s="94"/>
      <c r="I532" s="94"/>
      <c r="J532" s="94"/>
      <c r="K532" s="94"/>
      <c r="L532" s="94"/>
      <c r="M532" s="94"/>
    </row>
    <row r="533" spans="6:13">
      <c r="F533" s="94"/>
      <c r="G533" s="94"/>
      <c r="H533" s="94"/>
      <c r="I533" s="94"/>
      <c r="J533" s="94"/>
      <c r="K533" s="94"/>
      <c r="L533" s="94"/>
      <c r="M533" s="94"/>
    </row>
    <row r="534" spans="6:13">
      <c r="F534" s="94"/>
      <c r="G534" s="94"/>
      <c r="H534" s="94"/>
      <c r="I534" s="94"/>
      <c r="J534" s="94"/>
      <c r="K534" s="94"/>
      <c r="L534" s="94"/>
      <c r="M534" s="94"/>
    </row>
    <row r="535" spans="6:13">
      <c r="F535" s="94"/>
      <c r="G535" s="94"/>
      <c r="H535" s="94"/>
      <c r="I535" s="94"/>
      <c r="J535" s="94"/>
      <c r="K535" s="94"/>
      <c r="L535" s="94"/>
      <c r="M535" s="94"/>
    </row>
    <row r="536" spans="6:13">
      <c r="F536" s="94"/>
      <c r="G536" s="94"/>
      <c r="H536" s="94"/>
      <c r="I536" s="94"/>
      <c r="J536" s="94"/>
      <c r="K536" s="94"/>
      <c r="L536" s="94"/>
      <c r="M536" s="94"/>
    </row>
    <row r="537" spans="6:13">
      <c r="F537" s="94"/>
      <c r="G537" s="94"/>
      <c r="H537" s="94"/>
      <c r="I537" s="94"/>
      <c r="J537" s="94"/>
      <c r="K537" s="94"/>
      <c r="L537" s="94"/>
      <c r="M537" s="94"/>
    </row>
    <row r="538" spans="6:13">
      <c r="F538" s="94"/>
      <c r="G538" s="94"/>
      <c r="H538" s="94"/>
      <c r="I538" s="94"/>
      <c r="J538" s="94"/>
      <c r="K538" s="94"/>
      <c r="L538" s="94"/>
      <c r="M538" s="94"/>
    </row>
    <row r="539" spans="6:13">
      <c r="F539" s="94"/>
      <c r="G539" s="94"/>
      <c r="H539" s="94"/>
      <c r="I539" s="94"/>
      <c r="J539" s="94"/>
      <c r="K539" s="94"/>
      <c r="L539" s="94"/>
      <c r="M539" s="94"/>
    </row>
    <row r="540" spans="6:13">
      <c r="F540" s="94"/>
      <c r="G540" s="94"/>
      <c r="H540" s="94"/>
      <c r="I540" s="94"/>
      <c r="J540" s="94"/>
      <c r="K540" s="94"/>
      <c r="L540" s="94"/>
      <c r="M540" s="94"/>
    </row>
    <row r="541" spans="6:13">
      <c r="F541" s="94"/>
      <c r="G541" s="94"/>
      <c r="H541" s="94"/>
      <c r="I541" s="94"/>
      <c r="J541" s="94"/>
      <c r="K541" s="94"/>
      <c r="L541" s="94"/>
      <c r="M541" s="94"/>
    </row>
    <row r="542" spans="6:13">
      <c r="F542" s="94"/>
      <c r="G542" s="94"/>
      <c r="H542" s="94"/>
      <c r="I542" s="94"/>
      <c r="J542" s="94"/>
      <c r="K542" s="94"/>
      <c r="L542" s="94"/>
      <c r="M542" s="94"/>
    </row>
    <row r="543" spans="6:13">
      <c r="F543" s="94"/>
      <c r="G543" s="94"/>
      <c r="H543" s="94"/>
      <c r="I543" s="94"/>
      <c r="J543" s="94"/>
      <c r="K543" s="94"/>
      <c r="L543" s="94"/>
      <c r="M543" s="94"/>
    </row>
    <row r="544" spans="6:13">
      <c r="F544" s="94"/>
      <c r="G544" s="94"/>
      <c r="H544" s="94"/>
      <c r="I544" s="94"/>
      <c r="J544" s="94"/>
      <c r="K544" s="94"/>
      <c r="L544" s="94"/>
      <c r="M544" s="94"/>
    </row>
    <row r="545" spans="6:13">
      <c r="F545" s="94"/>
      <c r="G545" s="94"/>
      <c r="H545" s="94"/>
      <c r="I545" s="94"/>
      <c r="J545" s="94"/>
      <c r="K545" s="94"/>
      <c r="L545" s="94"/>
      <c r="M545" s="94"/>
    </row>
    <row r="546" spans="6:13">
      <c r="F546" s="94"/>
      <c r="G546" s="94"/>
      <c r="H546" s="94"/>
      <c r="I546" s="94"/>
      <c r="J546" s="94"/>
      <c r="K546" s="94"/>
      <c r="L546" s="94"/>
      <c r="M546" s="94"/>
    </row>
    <row r="547" spans="6:13">
      <c r="F547" s="94"/>
      <c r="G547" s="94"/>
      <c r="H547" s="94"/>
      <c r="I547" s="94"/>
      <c r="J547" s="94"/>
      <c r="K547" s="94"/>
      <c r="L547" s="94"/>
      <c r="M547" s="94"/>
    </row>
    <row r="548" spans="6:13">
      <c r="F548" s="94"/>
      <c r="G548" s="94"/>
      <c r="H548" s="94"/>
      <c r="I548" s="94"/>
      <c r="J548" s="94"/>
      <c r="K548" s="94"/>
      <c r="L548" s="94"/>
      <c r="M548" s="94"/>
    </row>
    <row r="549" spans="6:13">
      <c r="F549" s="94"/>
      <c r="G549" s="94"/>
      <c r="H549" s="94"/>
      <c r="I549" s="94"/>
      <c r="J549" s="94"/>
      <c r="K549" s="94"/>
      <c r="L549" s="94"/>
      <c r="M549" s="94"/>
    </row>
    <row r="550" spans="6:13">
      <c r="F550" s="94"/>
      <c r="G550" s="94"/>
      <c r="H550" s="94"/>
      <c r="I550" s="94"/>
      <c r="J550" s="94"/>
      <c r="K550" s="94"/>
      <c r="L550" s="94"/>
      <c r="M550" s="94"/>
    </row>
    <row r="551" spans="6:13">
      <c r="F551" s="94"/>
      <c r="G551" s="94"/>
      <c r="H551" s="94"/>
      <c r="I551" s="94"/>
      <c r="J551" s="94"/>
      <c r="K551" s="94"/>
      <c r="L551" s="94"/>
      <c r="M551" s="94"/>
    </row>
    <row r="552" spans="6:13">
      <c r="F552" s="94"/>
      <c r="G552" s="94"/>
      <c r="H552" s="94"/>
      <c r="I552" s="94"/>
      <c r="J552" s="94"/>
      <c r="K552" s="94"/>
      <c r="L552" s="94"/>
      <c r="M552" s="94"/>
    </row>
    <row r="553" spans="6:13">
      <c r="F553" s="94"/>
      <c r="G553" s="94"/>
      <c r="H553" s="94"/>
      <c r="I553" s="94"/>
      <c r="J553" s="94"/>
      <c r="K553" s="94"/>
      <c r="L553" s="94"/>
      <c r="M553" s="94"/>
    </row>
    <row r="554" spans="6:13">
      <c r="F554" s="94"/>
      <c r="G554" s="94"/>
      <c r="H554" s="94"/>
      <c r="I554" s="94"/>
      <c r="J554" s="94"/>
      <c r="K554" s="94"/>
      <c r="L554" s="94"/>
      <c r="M554" s="94"/>
    </row>
    <row r="555" spans="6:13">
      <c r="F555" s="94"/>
      <c r="G555" s="94"/>
      <c r="H555" s="94"/>
      <c r="I555" s="94"/>
      <c r="J555" s="94"/>
      <c r="K555" s="94"/>
      <c r="L555" s="94"/>
      <c r="M555" s="94"/>
    </row>
    <row r="556" spans="6:13">
      <c r="F556" s="94"/>
      <c r="G556" s="94"/>
      <c r="H556" s="94"/>
      <c r="I556" s="94"/>
      <c r="J556" s="94"/>
      <c r="K556" s="94"/>
      <c r="L556" s="94"/>
      <c r="M556" s="94"/>
    </row>
    <row r="557" spans="6:13">
      <c r="F557" s="94"/>
      <c r="G557" s="94"/>
      <c r="H557" s="94"/>
      <c r="I557" s="94"/>
      <c r="J557" s="94"/>
      <c r="K557" s="94"/>
      <c r="L557" s="94"/>
      <c r="M557" s="94"/>
    </row>
    <row r="558" spans="6:13">
      <c r="F558" s="94"/>
      <c r="G558" s="94"/>
      <c r="H558" s="94"/>
      <c r="I558" s="94"/>
      <c r="J558" s="94"/>
      <c r="K558" s="94"/>
      <c r="L558" s="94"/>
      <c r="M558" s="94"/>
    </row>
    <row r="559" spans="6:13">
      <c r="F559" s="94"/>
      <c r="G559" s="94"/>
      <c r="H559" s="94"/>
      <c r="I559" s="94"/>
      <c r="J559" s="94"/>
      <c r="K559" s="94"/>
      <c r="L559" s="94"/>
      <c r="M559" s="94"/>
    </row>
    <row r="560" spans="6:13">
      <c r="F560" s="94"/>
      <c r="G560" s="94"/>
      <c r="H560" s="94"/>
      <c r="I560" s="94"/>
      <c r="J560" s="94"/>
      <c r="K560" s="94"/>
      <c r="L560" s="94"/>
      <c r="M560" s="94"/>
    </row>
    <row r="561" spans="6:13">
      <c r="F561" s="94"/>
      <c r="G561" s="94"/>
      <c r="H561" s="94"/>
      <c r="I561" s="94"/>
      <c r="J561" s="94"/>
      <c r="K561" s="94"/>
      <c r="L561" s="94"/>
      <c r="M561" s="94"/>
    </row>
    <row r="562" spans="6:13">
      <c r="F562" s="94"/>
      <c r="G562" s="94"/>
      <c r="H562" s="94"/>
      <c r="I562" s="94"/>
      <c r="J562" s="94"/>
      <c r="K562" s="94"/>
      <c r="L562" s="94"/>
      <c r="M562" s="94"/>
    </row>
    <row r="563" spans="6:13">
      <c r="F563" s="94"/>
      <c r="G563" s="94"/>
      <c r="H563" s="94"/>
      <c r="I563" s="94"/>
      <c r="J563" s="94"/>
      <c r="K563" s="94"/>
      <c r="L563" s="94"/>
      <c r="M563" s="94"/>
    </row>
    <row r="564" spans="6:13">
      <c r="F564" s="94"/>
      <c r="G564" s="94"/>
      <c r="H564" s="94"/>
      <c r="I564" s="94"/>
      <c r="J564" s="94"/>
      <c r="K564" s="94"/>
      <c r="L564" s="94"/>
      <c r="M564" s="94"/>
    </row>
    <row r="565" spans="6:13">
      <c r="F565" s="94"/>
      <c r="G565" s="94"/>
      <c r="H565" s="94"/>
      <c r="I565" s="94"/>
      <c r="J565" s="94"/>
      <c r="K565" s="94"/>
      <c r="L565" s="94"/>
      <c r="M565" s="94"/>
    </row>
    <row r="566" spans="6:13">
      <c r="F566" s="94"/>
      <c r="G566" s="94"/>
      <c r="H566" s="94"/>
      <c r="I566" s="94"/>
      <c r="J566" s="94"/>
      <c r="K566" s="94"/>
      <c r="L566" s="94"/>
      <c r="M566" s="94"/>
    </row>
    <row r="567" spans="6:13">
      <c r="F567" s="94"/>
      <c r="G567" s="94"/>
      <c r="H567" s="94"/>
      <c r="I567" s="94"/>
      <c r="J567" s="94"/>
      <c r="K567" s="94"/>
      <c r="L567" s="94"/>
      <c r="M567" s="94"/>
    </row>
    <row r="568" spans="6:13">
      <c r="F568" s="94"/>
      <c r="G568" s="94"/>
      <c r="H568" s="94"/>
      <c r="I568" s="94"/>
      <c r="J568" s="94"/>
      <c r="K568" s="94"/>
      <c r="L568" s="94"/>
      <c r="M568" s="94"/>
    </row>
    <row r="569" spans="6:13">
      <c r="F569" s="94"/>
      <c r="G569" s="94"/>
      <c r="H569" s="94"/>
      <c r="I569" s="94"/>
      <c r="J569" s="94"/>
      <c r="K569" s="94"/>
      <c r="L569" s="94"/>
      <c r="M569" s="94"/>
    </row>
    <row r="570" spans="6:13">
      <c r="F570" s="94"/>
      <c r="G570" s="94"/>
      <c r="H570" s="94"/>
      <c r="I570" s="94"/>
      <c r="J570" s="94"/>
      <c r="K570" s="94"/>
      <c r="L570" s="94"/>
      <c r="M570" s="94"/>
    </row>
    <row r="571" spans="6:13">
      <c r="F571" s="94"/>
      <c r="G571" s="94"/>
      <c r="H571" s="94"/>
      <c r="I571" s="94"/>
      <c r="J571" s="94"/>
      <c r="K571" s="94"/>
      <c r="L571" s="94"/>
      <c r="M571" s="94"/>
    </row>
    <row r="572" spans="6:13">
      <c r="F572" s="94"/>
      <c r="G572" s="94"/>
      <c r="H572" s="94"/>
      <c r="I572" s="94"/>
      <c r="J572" s="94"/>
      <c r="K572" s="94"/>
      <c r="L572" s="94"/>
      <c r="M572" s="94"/>
    </row>
    <row r="573" spans="6:13">
      <c r="F573" s="94"/>
      <c r="G573" s="94"/>
      <c r="H573" s="94"/>
      <c r="I573" s="94"/>
      <c r="J573" s="94"/>
      <c r="K573" s="94"/>
      <c r="L573" s="94"/>
      <c r="M573" s="94"/>
    </row>
    <row r="574" spans="6:13">
      <c r="F574" s="94"/>
      <c r="G574" s="94"/>
      <c r="H574" s="94"/>
      <c r="I574" s="94"/>
      <c r="J574" s="94"/>
      <c r="K574" s="94"/>
      <c r="L574" s="94"/>
      <c r="M574" s="94"/>
    </row>
    <row r="575" spans="6:13">
      <c r="F575" s="94"/>
      <c r="G575" s="94"/>
      <c r="H575" s="94"/>
      <c r="I575" s="94"/>
      <c r="J575" s="94"/>
      <c r="K575" s="94"/>
      <c r="L575" s="94"/>
      <c r="M575" s="94"/>
    </row>
    <row r="576" spans="6:13">
      <c r="F576" s="94"/>
      <c r="G576" s="94"/>
      <c r="H576" s="94"/>
      <c r="I576" s="94"/>
      <c r="J576" s="94"/>
      <c r="K576" s="94"/>
      <c r="L576" s="94"/>
      <c r="M576" s="94"/>
    </row>
    <row r="577" spans="6:13">
      <c r="F577" s="94"/>
      <c r="G577" s="94"/>
      <c r="H577" s="94"/>
      <c r="I577" s="94"/>
      <c r="J577" s="94"/>
      <c r="K577" s="94"/>
      <c r="L577" s="94"/>
      <c r="M577" s="94"/>
    </row>
    <row r="578" spans="6:13">
      <c r="F578" s="94"/>
      <c r="G578" s="94"/>
      <c r="H578" s="94"/>
      <c r="I578" s="94"/>
      <c r="J578" s="94"/>
      <c r="K578" s="94"/>
      <c r="L578" s="94"/>
      <c r="M578" s="94"/>
    </row>
    <row r="579" spans="6:13">
      <c r="F579" s="94"/>
      <c r="G579" s="94"/>
      <c r="H579" s="94"/>
      <c r="I579" s="94"/>
      <c r="J579" s="94"/>
      <c r="K579" s="94"/>
      <c r="L579" s="94"/>
      <c r="M579" s="94"/>
    </row>
    <row r="580" spans="6:13">
      <c r="F580" s="94"/>
      <c r="G580" s="94"/>
      <c r="H580" s="94"/>
      <c r="I580" s="94"/>
      <c r="J580" s="94"/>
      <c r="K580" s="94"/>
      <c r="L580" s="94"/>
      <c r="M580" s="94"/>
    </row>
    <row r="581" spans="6:13">
      <c r="F581" s="94"/>
      <c r="G581" s="94"/>
      <c r="H581" s="94"/>
      <c r="I581" s="94"/>
      <c r="J581" s="94"/>
      <c r="K581" s="94"/>
      <c r="L581" s="94"/>
      <c r="M581" s="94"/>
    </row>
    <row r="582" spans="6:13">
      <c r="F582" s="94"/>
      <c r="G582" s="94"/>
      <c r="H582" s="94"/>
      <c r="I582" s="94"/>
      <c r="J582" s="94"/>
      <c r="K582" s="94"/>
      <c r="L582" s="94"/>
      <c r="M582" s="94"/>
    </row>
    <row r="583" spans="6:13">
      <c r="F583" s="94"/>
      <c r="G583" s="94"/>
      <c r="H583" s="94"/>
      <c r="I583" s="94"/>
      <c r="J583" s="94"/>
      <c r="K583" s="94"/>
      <c r="L583" s="94"/>
      <c r="M583" s="94"/>
    </row>
    <row r="584" spans="6:13">
      <c r="F584" s="94"/>
      <c r="G584" s="94"/>
      <c r="H584" s="94"/>
      <c r="I584" s="94"/>
      <c r="J584" s="94"/>
      <c r="K584" s="94"/>
      <c r="L584" s="94"/>
      <c r="M584" s="94"/>
    </row>
    <row r="585" spans="6:13">
      <c r="F585" s="94"/>
      <c r="G585" s="94"/>
      <c r="H585" s="94"/>
      <c r="I585" s="94"/>
      <c r="J585" s="94"/>
      <c r="K585" s="94"/>
      <c r="L585" s="94"/>
      <c r="M585" s="94"/>
    </row>
    <row r="586" spans="6:13">
      <c r="F586" s="94"/>
      <c r="G586" s="94"/>
      <c r="H586" s="94"/>
      <c r="I586" s="94"/>
      <c r="J586" s="94"/>
      <c r="K586" s="94"/>
      <c r="L586" s="94"/>
      <c r="M586" s="94"/>
    </row>
    <row r="587" spans="6:13">
      <c r="F587" s="94"/>
      <c r="G587" s="94"/>
      <c r="H587" s="94"/>
      <c r="I587" s="94"/>
      <c r="J587" s="94"/>
      <c r="K587" s="94"/>
      <c r="L587" s="94"/>
      <c r="M587" s="94"/>
    </row>
    <row r="588" spans="6:13">
      <c r="F588" s="94"/>
      <c r="G588" s="94"/>
      <c r="H588" s="94"/>
      <c r="I588" s="94"/>
      <c r="J588" s="94"/>
      <c r="K588" s="94"/>
      <c r="L588" s="94"/>
      <c r="M588" s="94"/>
    </row>
    <row r="589" spans="6:13">
      <c r="F589" s="94"/>
      <c r="G589" s="94"/>
      <c r="H589" s="94"/>
      <c r="I589" s="94"/>
      <c r="J589" s="94"/>
      <c r="K589" s="94"/>
      <c r="L589" s="94"/>
      <c r="M589" s="94"/>
    </row>
    <row r="590" spans="6:13">
      <c r="F590" s="94"/>
      <c r="G590" s="94"/>
      <c r="H590" s="94"/>
      <c r="I590" s="94"/>
      <c r="J590" s="94"/>
      <c r="K590" s="94"/>
      <c r="L590" s="94"/>
      <c r="M590" s="94"/>
    </row>
    <row r="591" spans="6:13">
      <c r="F591" s="94"/>
      <c r="G591" s="94"/>
      <c r="H591" s="94"/>
      <c r="I591" s="94"/>
      <c r="J591" s="94"/>
      <c r="K591" s="94"/>
      <c r="L591" s="94"/>
      <c r="M591" s="94"/>
    </row>
    <row r="592" spans="6:13">
      <c r="F592" s="94"/>
      <c r="G592" s="94"/>
      <c r="H592" s="94"/>
      <c r="I592" s="94"/>
      <c r="J592" s="94"/>
      <c r="K592" s="94"/>
      <c r="L592" s="94"/>
      <c r="M592" s="94"/>
    </row>
    <row r="593" spans="6:13">
      <c r="F593" s="94"/>
      <c r="G593" s="94"/>
      <c r="H593" s="94"/>
      <c r="I593" s="94"/>
      <c r="J593" s="94"/>
      <c r="K593" s="94"/>
      <c r="L593" s="94"/>
      <c r="M593" s="94"/>
    </row>
    <row r="594" spans="6:13">
      <c r="F594" s="94"/>
      <c r="G594" s="94"/>
      <c r="H594" s="94"/>
      <c r="I594" s="94"/>
      <c r="J594" s="94"/>
      <c r="K594" s="94"/>
      <c r="L594" s="94"/>
      <c r="M594" s="94"/>
    </row>
    <row r="595" spans="6:13">
      <c r="F595" s="94"/>
      <c r="G595" s="94"/>
      <c r="H595" s="94"/>
      <c r="I595" s="94"/>
      <c r="J595" s="94"/>
      <c r="K595" s="94"/>
      <c r="L595" s="94"/>
      <c r="M595" s="94"/>
    </row>
    <row r="596" spans="6:13">
      <c r="F596" s="94"/>
      <c r="G596" s="94"/>
      <c r="H596" s="94"/>
      <c r="I596" s="94"/>
      <c r="J596" s="94"/>
      <c r="K596" s="94"/>
      <c r="L596" s="94"/>
      <c r="M596" s="94"/>
    </row>
    <row r="597" spans="6:13">
      <c r="F597" s="94"/>
      <c r="G597" s="94"/>
      <c r="H597" s="94"/>
      <c r="I597" s="94"/>
      <c r="J597" s="94"/>
      <c r="K597" s="94"/>
      <c r="L597" s="94"/>
      <c r="M597" s="94"/>
    </row>
    <row r="598" spans="6:13">
      <c r="F598" s="94"/>
      <c r="G598" s="94"/>
      <c r="H598" s="94"/>
      <c r="I598" s="94"/>
      <c r="J598" s="94"/>
      <c r="K598" s="94"/>
      <c r="L598" s="94"/>
      <c r="M598" s="94"/>
    </row>
    <row r="599" spans="6:13">
      <c r="F599" s="94"/>
      <c r="G599" s="94"/>
      <c r="H599" s="94"/>
      <c r="I599" s="94"/>
      <c r="J599" s="94"/>
      <c r="K599" s="94"/>
      <c r="L599" s="94"/>
      <c r="M599" s="94"/>
    </row>
    <row r="600" spans="6:13">
      <c r="F600" s="94"/>
      <c r="G600" s="94"/>
      <c r="H600" s="94"/>
      <c r="I600" s="94"/>
      <c r="J600" s="94"/>
      <c r="K600" s="94"/>
      <c r="L600" s="94"/>
      <c r="M600" s="94"/>
    </row>
    <row r="601" spans="6:13">
      <c r="F601" s="94"/>
      <c r="G601" s="94"/>
      <c r="H601" s="94"/>
      <c r="I601" s="94"/>
      <c r="J601" s="94"/>
      <c r="K601" s="94"/>
      <c r="L601" s="94"/>
      <c r="M601" s="94"/>
    </row>
    <row r="602" spans="6:13">
      <c r="F602" s="94"/>
      <c r="G602" s="94"/>
      <c r="H602" s="94"/>
      <c r="I602" s="94"/>
      <c r="J602" s="94"/>
      <c r="K602" s="94"/>
      <c r="L602" s="94"/>
      <c r="M602" s="94"/>
    </row>
    <row r="603" spans="6:13">
      <c r="F603" s="94"/>
      <c r="G603" s="94"/>
      <c r="H603" s="94"/>
      <c r="I603" s="94"/>
      <c r="J603" s="94"/>
      <c r="K603" s="94"/>
      <c r="L603" s="94"/>
      <c r="M603" s="94"/>
    </row>
    <row r="604" spans="6:13">
      <c r="F604" s="94"/>
      <c r="G604" s="94"/>
      <c r="H604" s="94"/>
      <c r="I604" s="94"/>
      <c r="J604" s="94"/>
      <c r="K604" s="94"/>
      <c r="L604" s="94"/>
      <c r="M604" s="94"/>
    </row>
    <row r="605" spans="6:13">
      <c r="F605" s="94"/>
      <c r="G605" s="94"/>
      <c r="H605" s="94"/>
      <c r="I605" s="94"/>
      <c r="J605" s="94"/>
      <c r="K605" s="94"/>
      <c r="L605" s="94"/>
      <c r="M605" s="94"/>
    </row>
    <row r="606" spans="6:13">
      <c r="F606" s="94"/>
      <c r="G606" s="94"/>
      <c r="H606" s="94"/>
      <c r="I606" s="94"/>
      <c r="J606" s="94"/>
      <c r="K606" s="94"/>
      <c r="L606" s="94"/>
      <c r="M606" s="94"/>
    </row>
    <row r="607" spans="6:13">
      <c r="F607" s="94"/>
      <c r="G607" s="94"/>
      <c r="H607" s="94"/>
      <c r="I607" s="94"/>
      <c r="J607" s="94"/>
      <c r="K607" s="94"/>
      <c r="L607" s="94"/>
      <c r="M607" s="94"/>
    </row>
    <row r="608" spans="6:13">
      <c r="F608" s="94"/>
      <c r="G608" s="94"/>
      <c r="H608" s="94"/>
      <c r="I608" s="94"/>
      <c r="J608" s="94"/>
      <c r="K608" s="94"/>
      <c r="L608" s="94"/>
      <c r="M608" s="94"/>
    </row>
    <row r="609" spans="6:13">
      <c r="F609" s="94"/>
      <c r="G609" s="94"/>
      <c r="H609" s="94"/>
      <c r="I609" s="94"/>
      <c r="J609" s="94"/>
      <c r="K609" s="94"/>
      <c r="L609" s="94"/>
      <c r="M609" s="94"/>
    </row>
    <row r="610" spans="6:13">
      <c r="F610" s="94"/>
      <c r="G610" s="94"/>
      <c r="H610" s="94"/>
      <c r="I610" s="94"/>
      <c r="J610" s="94"/>
      <c r="K610" s="94"/>
      <c r="L610" s="94"/>
      <c r="M610" s="94"/>
    </row>
    <row r="611" spans="6:13">
      <c r="F611" s="94"/>
      <c r="G611" s="94"/>
      <c r="H611" s="94"/>
      <c r="I611" s="94"/>
      <c r="J611" s="94"/>
      <c r="K611" s="94"/>
      <c r="L611" s="94"/>
      <c r="M611" s="94"/>
    </row>
    <row r="612" spans="6:13">
      <c r="F612" s="94"/>
      <c r="G612" s="94"/>
      <c r="H612" s="94"/>
      <c r="I612" s="94"/>
      <c r="J612" s="94"/>
      <c r="K612" s="94"/>
      <c r="L612" s="94"/>
      <c r="M612" s="94"/>
    </row>
    <row r="613" spans="6:13">
      <c r="F613" s="94"/>
      <c r="G613" s="94"/>
      <c r="H613" s="94"/>
      <c r="I613" s="94"/>
      <c r="J613" s="94"/>
      <c r="K613" s="94"/>
      <c r="L613" s="94"/>
      <c r="M613" s="94"/>
    </row>
    <row r="614" spans="6:13">
      <c r="F614" s="94"/>
      <c r="G614" s="94"/>
      <c r="H614" s="94"/>
      <c r="I614" s="94"/>
      <c r="J614" s="94"/>
      <c r="K614" s="94"/>
      <c r="L614" s="94"/>
      <c r="M614" s="94"/>
    </row>
    <row r="615" spans="6:13">
      <c r="F615" s="94"/>
      <c r="G615" s="94"/>
      <c r="H615" s="94"/>
      <c r="I615" s="94"/>
      <c r="J615" s="94"/>
      <c r="K615" s="94"/>
      <c r="L615" s="94"/>
      <c r="M615" s="94"/>
    </row>
    <row r="616" spans="6:13">
      <c r="F616" s="94"/>
      <c r="G616" s="94"/>
      <c r="H616" s="94"/>
      <c r="I616" s="94"/>
      <c r="J616" s="94"/>
      <c r="K616" s="94"/>
      <c r="L616" s="94"/>
      <c r="M616" s="94"/>
    </row>
    <row r="617" spans="6:13">
      <c r="F617" s="94"/>
      <c r="G617" s="94"/>
      <c r="H617" s="94"/>
      <c r="I617" s="94"/>
      <c r="J617" s="94"/>
      <c r="K617" s="94"/>
      <c r="L617" s="94"/>
      <c r="M617" s="94"/>
    </row>
    <row r="618" spans="6:13">
      <c r="F618" s="94"/>
      <c r="G618" s="94"/>
      <c r="H618" s="94"/>
      <c r="I618" s="94"/>
      <c r="J618" s="94"/>
      <c r="K618" s="94"/>
      <c r="L618" s="94"/>
      <c r="M618" s="94"/>
    </row>
    <row r="619" spans="6:13">
      <c r="F619" s="94"/>
      <c r="G619" s="94"/>
      <c r="H619" s="94"/>
      <c r="I619" s="94"/>
      <c r="J619" s="94"/>
      <c r="K619" s="94"/>
      <c r="L619" s="94"/>
      <c r="M619" s="94"/>
    </row>
    <row r="620" spans="6:13">
      <c r="F620" s="94"/>
      <c r="G620" s="94"/>
      <c r="H620" s="94"/>
      <c r="I620" s="94"/>
      <c r="J620" s="94"/>
      <c r="K620" s="94"/>
      <c r="L620" s="94"/>
      <c r="M620" s="94"/>
    </row>
    <row r="621" spans="6:13">
      <c r="F621" s="94"/>
      <c r="G621" s="94"/>
      <c r="H621" s="94"/>
      <c r="I621" s="94"/>
      <c r="J621" s="94"/>
      <c r="K621" s="94"/>
      <c r="L621" s="94"/>
      <c r="M621" s="94"/>
    </row>
    <row r="622" spans="6:13">
      <c r="F622" s="94"/>
      <c r="G622" s="94"/>
      <c r="H622" s="94"/>
      <c r="I622" s="94"/>
      <c r="J622" s="94"/>
      <c r="K622" s="94"/>
      <c r="L622" s="94"/>
      <c r="M622" s="94"/>
    </row>
    <row r="623" spans="6:13">
      <c r="F623" s="94"/>
      <c r="G623" s="94"/>
      <c r="H623" s="94"/>
      <c r="I623" s="94"/>
      <c r="J623" s="94"/>
      <c r="K623" s="94"/>
      <c r="L623" s="94"/>
      <c r="M623" s="94"/>
    </row>
    <row r="624" spans="6:13">
      <c r="F624" s="94"/>
      <c r="G624" s="94"/>
      <c r="H624" s="94"/>
      <c r="I624" s="94"/>
      <c r="J624" s="94"/>
      <c r="K624" s="94"/>
      <c r="L624" s="94"/>
      <c r="M624" s="94"/>
    </row>
    <row r="625" spans="6:13">
      <c r="F625" s="94"/>
      <c r="G625" s="94"/>
      <c r="H625" s="94"/>
      <c r="I625" s="94"/>
      <c r="J625" s="94"/>
      <c r="K625" s="94"/>
      <c r="L625" s="94"/>
      <c r="M625" s="94"/>
    </row>
    <row r="626" spans="6:13">
      <c r="F626" s="94"/>
      <c r="G626" s="94"/>
      <c r="H626" s="94"/>
      <c r="I626" s="94"/>
      <c r="J626" s="94"/>
      <c r="K626" s="94"/>
      <c r="L626" s="94"/>
      <c r="M626" s="94"/>
    </row>
    <row r="627" spans="6:13">
      <c r="F627" s="94"/>
      <c r="G627" s="94"/>
      <c r="H627" s="94"/>
      <c r="I627" s="94"/>
      <c r="J627" s="94"/>
      <c r="K627" s="94"/>
      <c r="L627" s="94"/>
      <c r="M627" s="94"/>
    </row>
    <row r="628" spans="6:13">
      <c r="F628" s="94"/>
      <c r="G628" s="94"/>
      <c r="H628" s="94"/>
      <c r="I628" s="94"/>
      <c r="J628" s="94"/>
      <c r="K628" s="94"/>
      <c r="L628" s="94"/>
      <c r="M628" s="94"/>
    </row>
    <row r="629" spans="6:13">
      <c r="F629" s="94"/>
      <c r="G629" s="94"/>
      <c r="H629" s="94"/>
      <c r="I629" s="94"/>
      <c r="J629" s="94"/>
      <c r="K629" s="94"/>
      <c r="L629" s="94"/>
      <c r="M629" s="94"/>
    </row>
    <row r="630" spans="6:13">
      <c r="F630" s="94"/>
      <c r="G630" s="94"/>
      <c r="H630" s="94"/>
      <c r="I630" s="94"/>
      <c r="J630" s="94"/>
      <c r="K630" s="94"/>
      <c r="L630" s="94"/>
      <c r="M630" s="94"/>
    </row>
    <row r="631" spans="6:13">
      <c r="F631" s="94"/>
      <c r="G631" s="94"/>
      <c r="H631" s="94"/>
      <c r="I631" s="94"/>
      <c r="J631" s="94"/>
      <c r="K631" s="94"/>
      <c r="L631" s="94"/>
      <c r="M631" s="94"/>
    </row>
    <row r="632" spans="6:13">
      <c r="F632" s="94"/>
      <c r="G632" s="94"/>
      <c r="H632" s="94"/>
      <c r="I632" s="94"/>
      <c r="J632" s="94"/>
      <c r="K632" s="94"/>
      <c r="L632" s="94"/>
      <c r="M632" s="94"/>
    </row>
    <row r="633" spans="6:13">
      <c r="F633" s="94"/>
      <c r="G633" s="94"/>
      <c r="H633" s="94"/>
      <c r="I633" s="94"/>
      <c r="J633" s="94"/>
      <c r="K633" s="94"/>
      <c r="L633" s="94"/>
      <c r="M633" s="94"/>
    </row>
    <row r="634" spans="6:13">
      <c r="F634" s="94"/>
      <c r="G634" s="94"/>
      <c r="H634" s="94"/>
      <c r="I634" s="94"/>
      <c r="J634" s="94"/>
      <c r="K634" s="94"/>
      <c r="L634" s="94"/>
      <c r="M634" s="94"/>
    </row>
    <row r="635" spans="6:13">
      <c r="F635" s="94"/>
      <c r="G635" s="94"/>
      <c r="H635" s="94"/>
      <c r="I635" s="94"/>
      <c r="J635" s="94"/>
      <c r="K635" s="94"/>
      <c r="L635" s="94"/>
      <c r="M635" s="94"/>
    </row>
    <row r="636" spans="6:13">
      <c r="F636" s="94"/>
      <c r="G636" s="94"/>
      <c r="H636" s="94"/>
      <c r="I636" s="94"/>
      <c r="J636" s="94"/>
      <c r="K636" s="94"/>
      <c r="L636" s="94"/>
      <c r="M636" s="94"/>
    </row>
    <row r="637" spans="6:13">
      <c r="F637" s="94"/>
      <c r="G637" s="94"/>
      <c r="H637" s="94"/>
      <c r="I637" s="94"/>
      <c r="J637" s="94"/>
      <c r="K637" s="94"/>
      <c r="L637" s="94"/>
      <c r="M637" s="94"/>
    </row>
    <row r="638" spans="6:13">
      <c r="F638" s="94"/>
      <c r="G638" s="94"/>
      <c r="H638" s="94"/>
      <c r="I638" s="94"/>
      <c r="J638" s="94"/>
      <c r="K638" s="94"/>
      <c r="L638" s="94"/>
      <c r="M638" s="94"/>
    </row>
    <row r="639" spans="6:13">
      <c r="F639" s="94"/>
      <c r="G639" s="94"/>
      <c r="H639" s="94"/>
      <c r="I639" s="94"/>
      <c r="J639" s="94"/>
      <c r="K639" s="94"/>
      <c r="L639" s="94"/>
      <c r="M639" s="94"/>
    </row>
    <row r="640" spans="6:13">
      <c r="F640" s="94"/>
      <c r="G640" s="94"/>
      <c r="H640" s="94"/>
      <c r="I640" s="94"/>
      <c r="J640" s="94"/>
      <c r="K640" s="94"/>
      <c r="L640" s="94"/>
      <c r="M640" s="94"/>
    </row>
    <row r="641" spans="6:13">
      <c r="F641" s="94"/>
      <c r="G641" s="94"/>
      <c r="H641" s="94"/>
      <c r="I641" s="94"/>
      <c r="J641" s="94"/>
      <c r="K641" s="94"/>
      <c r="L641" s="94"/>
      <c r="M641" s="94"/>
    </row>
    <row r="642" spans="6:13">
      <c r="F642" s="94"/>
      <c r="G642" s="94"/>
      <c r="H642" s="94"/>
      <c r="I642" s="94"/>
      <c r="J642" s="94"/>
      <c r="K642" s="94"/>
      <c r="L642" s="94"/>
      <c r="M642" s="94"/>
    </row>
    <row r="643" spans="6:13">
      <c r="F643" s="94"/>
      <c r="G643" s="94"/>
      <c r="H643" s="94"/>
      <c r="I643" s="94"/>
      <c r="J643" s="94"/>
      <c r="K643" s="94"/>
      <c r="L643" s="94"/>
      <c r="M643" s="94"/>
    </row>
    <row r="644" spans="6:13">
      <c r="F644" s="94"/>
      <c r="G644" s="94"/>
      <c r="H644" s="94"/>
      <c r="I644" s="94"/>
      <c r="J644" s="94"/>
      <c r="K644" s="94"/>
      <c r="L644" s="94"/>
      <c r="M644" s="94"/>
    </row>
    <row r="645" spans="6:13">
      <c r="F645" s="94"/>
      <c r="G645" s="94"/>
      <c r="H645" s="94"/>
      <c r="I645" s="94"/>
      <c r="J645" s="94"/>
      <c r="K645" s="94"/>
      <c r="L645" s="94"/>
      <c r="M645" s="94"/>
    </row>
    <row r="646" spans="6:13">
      <c r="F646" s="94"/>
      <c r="G646" s="94"/>
      <c r="H646" s="94"/>
      <c r="I646" s="94"/>
      <c r="J646" s="94"/>
      <c r="K646" s="94"/>
      <c r="L646" s="94"/>
      <c r="M646" s="94"/>
    </row>
    <row r="647" spans="6:13">
      <c r="F647" s="94"/>
      <c r="G647" s="94"/>
      <c r="H647" s="94"/>
      <c r="I647" s="94"/>
      <c r="J647" s="94"/>
      <c r="K647" s="94"/>
      <c r="L647" s="94"/>
      <c r="M647" s="94"/>
    </row>
    <row r="648" spans="6:13">
      <c r="F648" s="94"/>
      <c r="G648" s="94"/>
      <c r="H648" s="94"/>
      <c r="I648" s="94"/>
      <c r="J648" s="94"/>
      <c r="K648" s="94"/>
      <c r="L648" s="94"/>
      <c r="M648" s="94"/>
    </row>
    <row r="649" spans="6:13">
      <c r="F649" s="94"/>
      <c r="G649" s="94"/>
      <c r="H649" s="94"/>
      <c r="I649" s="94"/>
      <c r="J649" s="94"/>
      <c r="K649" s="94"/>
      <c r="L649" s="94"/>
      <c r="M649" s="94"/>
    </row>
    <row r="650" spans="6:13">
      <c r="F650" s="94"/>
      <c r="G650" s="94"/>
      <c r="H650" s="94"/>
      <c r="I650" s="94"/>
      <c r="J650" s="94"/>
      <c r="K650" s="94"/>
      <c r="L650" s="94"/>
      <c r="M650" s="94"/>
    </row>
    <row r="651" spans="6:13">
      <c r="F651" s="94"/>
      <c r="G651" s="94"/>
      <c r="H651" s="94"/>
      <c r="I651" s="94"/>
      <c r="J651" s="94"/>
      <c r="K651" s="94"/>
      <c r="L651" s="94"/>
      <c r="M651" s="94"/>
    </row>
    <row r="652" spans="6:13">
      <c r="F652" s="94"/>
      <c r="G652" s="94"/>
      <c r="H652" s="94"/>
      <c r="I652" s="94"/>
      <c r="J652" s="94"/>
      <c r="K652" s="94"/>
      <c r="L652" s="94"/>
      <c r="M652" s="94"/>
    </row>
    <row r="653" spans="6:13">
      <c r="F653" s="94"/>
      <c r="G653" s="94"/>
      <c r="H653" s="94"/>
      <c r="I653" s="94"/>
      <c r="J653" s="94"/>
      <c r="K653" s="94"/>
      <c r="L653" s="94"/>
      <c r="M653" s="94"/>
    </row>
    <row r="654" spans="6:13">
      <c r="F654" s="94"/>
      <c r="G654" s="94"/>
      <c r="H654" s="94"/>
      <c r="I654" s="94"/>
      <c r="J654" s="94"/>
      <c r="K654" s="94"/>
      <c r="L654" s="94"/>
      <c r="M654" s="94"/>
    </row>
    <row r="655" spans="6:13">
      <c r="F655" s="94"/>
      <c r="G655" s="94"/>
      <c r="H655" s="94"/>
      <c r="I655" s="94"/>
      <c r="J655" s="94"/>
      <c r="K655" s="94"/>
      <c r="L655" s="94"/>
      <c r="M655" s="94"/>
    </row>
    <row r="656" spans="6:13">
      <c r="F656" s="94"/>
      <c r="G656" s="94"/>
      <c r="H656" s="94"/>
      <c r="I656" s="94"/>
      <c r="J656" s="94"/>
      <c r="K656" s="94"/>
      <c r="L656" s="94"/>
      <c r="M656" s="94"/>
    </row>
    <row r="657" spans="6:13">
      <c r="F657" s="94"/>
      <c r="G657" s="94"/>
      <c r="H657" s="94"/>
      <c r="I657" s="94"/>
      <c r="J657" s="94"/>
      <c r="K657" s="94"/>
      <c r="L657" s="94"/>
      <c r="M657" s="94"/>
    </row>
    <row r="658" spans="6:13">
      <c r="F658" s="94"/>
      <c r="G658" s="94"/>
      <c r="H658" s="94"/>
      <c r="I658" s="94"/>
      <c r="J658" s="94"/>
      <c r="K658" s="94"/>
      <c r="L658" s="94"/>
      <c r="M658" s="94"/>
    </row>
    <row r="659" spans="6:13">
      <c r="F659" s="94"/>
      <c r="G659" s="94"/>
      <c r="H659" s="94"/>
      <c r="I659" s="94"/>
      <c r="J659" s="94"/>
      <c r="K659" s="94"/>
      <c r="L659" s="94"/>
      <c r="M659" s="94"/>
    </row>
    <row r="660" spans="6:13">
      <c r="F660" s="94"/>
      <c r="G660" s="94"/>
      <c r="H660" s="94"/>
      <c r="I660" s="94"/>
      <c r="J660" s="94"/>
      <c r="K660" s="94"/>
      <c r="L660" s="94"/>
      <c r="M660" s="94"/>
    </row>
    <row r="661" spans="6:13">
      <c r="F661" s="94"/>
      <c r="G661" s="94"/>
      <c r="H661" s="94"/>
      <c r="I661" s="94"/>
      <c r="J661" s="94"/>
      <c r="K661" s="94"/>
      <c r="L661" s="94"/>
      <c r="M661" s="94"/>
    </row>
    <row r="662" spans="6:13">
      <c r="F662" s="94"/>
      <c r="G662" s="94"/>
      <c r="H662" s="94"/>
      <c r="I662" s="94"/>
      <c r="J662" s="94"/>
      <c r="K662" s="94"/>
      <c r="L662" s="94"/>
      <c r="M662" s="94"/>
    </row>
    <row r="663" spans="6:13">
      <c r="F663" s="94"/>
      <c r="G663" s="94"/>
      <c r="H663" s="94"/>
      <c r="I663" s="94"/>
      <c r="J663" s="94"/>
      <c r="K663" s="94"/>
      <c r="L663" s="94"/>
      <c r="M663" s="94"/>
    </row>
    <row r="664" spans="6:13">
      <c r="F664" s="94"/>
      <c r="G664" s="94"/>
      <c r="H664" s="94"/>
      <c r="I664" s="94"/>
      <c r="J664" s="94"/>
      <c r="K664" s="94"/>
      <c r="L664" s="94"/>
      <c r="M664" s="94"/>
    </row>
    <row r="665" spans="6:13">
      <c r="F665" s="94"/>
      <c r="G665" s="94"/>
      <c r="H665" s="94"/>
      <c r="I665" s="94"/>
      <c r="J665" s="94"/>
      <c r="K665" s="94"/>
      <c r="L665" s="94"/>
      <c r="M665" s="94"/>
    </row>
    <row r="666" spans="6:13">
      <c r="F666" s="94"/>
      <c r="G666" s="94"/>
      <c r="H666" s="94"/>
      <c r="I666" s="94"/>
      <c r="J666" s="94"/>
      <c r="K666" s="94"/>
      <c r="L666" s="94"/>
      <c r="M666" s="94"/>
    </row>
    <row r="667" spans="6:13">
      <c r="F667" s="94"/>
      <c r="G667" s="94"/>
      <c r="H667" s="94"/>
      <c r="I667" s="94"/>
      <c r="J667" s="94"/>
      <c r="K667" s="94"/>
      <c r="L667" s="94"/>
      <c r="M667" s="94"/>
    </row>
    <row r="668" spans="6:13">
      <c r="F668" s="94"/>
      <c r="G668" s="94"/>
      <c r="H668" s="94"/>
      <c r="I668" s="94"/>
      <c r="J668" s="94"/>
      <c r="K668" s="94"/>
      <c r="L668" s="94"/>
      <c r="M668" s="94"/>
    </row>
    <row r="669" spans="6:13">
      <c r="F669" s="94"/>
      <c r="G669" s="94"/>
      <c r="H669" s="94"/>
      <c r="I669" s="94"/>
      <c r="J669" s="94"/>
      <c r="K669" s="94"/>
      <c r="L669" s="94"/>
      <c r="M669" s="94"/>
    </row>
    <row r="670" spans="6:13">
      <c r="F670" s="94"/>
      <c r="G670" s="94"/>
      <c r="H670" s="94"/>
      <c r="I670" s="94"/>
      <c r="J670" s="94"/>
      <c r="K670" s="94"/>
      <c r="L670" s="94"/>
      <c r="M670" s="94"/>
    </row>
    <row r="671" spans="6:13">
      <c r="F671" s="94"/>
      <c r="G671" s="94"/>
      <c r="H671" s="94"/>
      <c r="I671" s="94"/>
      <c r="J671" s="94"/>
      <c r="K671" s="94"/>
      <c r="L671" s="94"/>
      <c r="M671" s="94"/>
    </row>
    <row r="672" spans="6:13">
      <c r="F672" s="94"/>
      <c r="G672" s="94"/>
      <c r="H672" s="94"/>
      <c r="I672" s="94"/>
      <c r="J672" s="94"/>
      <c r="K672" s="94"/>
      <c r="L672" s="94"/>
      <c r="M672" s="94"/>
    </row>
    <row r="673" spans="6:13">
      <c r="F673" s="94"/>
      <c r="G673" s="94"/>
      <c r="H673" s="94"/>
      <c r="I673" s="94"/>
      <c r="J673" s="94"/>
      <c r="K673" s="94"/>
      <c r="L673" s="94"/>
      <c r="M673" s="94"/>
    </row>
    <row r="674" spans="6:13">
      <c r="F674" s="94"/>
      <c r="G674" s="94"/>
      <c r="H674" s="94"/>
      <c r="I674" s="94"/>
      <c r="J674" s="94"/>
      <c r="K674" s="94"/>
      <c r="L674" s="94"/>
      <c r="M674" s="94"/>
    </row>
    <row r="675" spans="6:13">
      <c r="F675" s="94"/>
      <c r="G675" s="94"/>
      <c r="H675" s="94"/>
      <c r="I675" s="94"/>
      <c r="J675" s="94"/>
      <c r="K675" s="94"/>
      <c r="L675" s="94"/>
      <c r="M675" s="94"/>
    </row>
    <row r="676" spans="6:13">
      <c r="F676" s="94"/>
      <c r="G676" s="94"/>
      <c r="H676" s="94"/>
      <c r="I676" s="94"/>
      <c r="J676" s="94"/>
      <c r="K676" s="94"/>
      <c r="L676" s="94"/>
      <c r="M676" s="94"/>
    </row>
    <row r="677" spans="6:13">
      <c r="F677" s="94"/>
      <c r="G677" s="94"/>
      <c r="H677" s="94"/>
      <c r="I677" s="94"/>
      <c r="J677" s="94"/>
      <c r="K677" s="94"/>
      <c r="L677" s="94"/>
      <c r="M677" s="94"/>
    </row>
    <row r="678" spans="6:13">
      <c r="F678" s="94"/>
      <c r="G678" s="94"/>
      <c r="H678" s="94"/>
      <c r="I678" s="94"/>
      <c r="J678" s="94"/>
      <c r="K678" s="94"/>
      <c r="L678" s="94"/>
      <c r="M678" s="94"/>
    </row>
    <row r="679" spans="6:13">
      <c r="F679" s="94"/>
      <c r="G679" s="94"/>
      <c r="H679" s="94"/>
      <c r="I679" s="94"/>
      <c r="J679" s="94"/>
      <c r="K679" s="94"/>
      <c r="L679" s="94"/>
      <c r="M679" s="94"/>
    </row>
    <row r="680" spans="6:13">
      <c r="F680" s="94"/>
      <c r="G680" s="94"/>
      <c r="H680" s="94"/>
      <c r="I680" s="94"/>
      <c r="J680" s="94"/>
      <c r="K680" s="94"/>
      <c r="L680" s="94"/>
      <c r="M680" s="94"/>
    </row>
    <row r="681" spans="6:13">
      <c r="F681" s="94"/>
      <c r="G681" s="94"/>
      <c r="H681" s="94"/>
      <c r="I681" s="94"/>
      <c r="J681" s="94"/>
      <c r="K681" s="94"/>
      <c r="L681" s="94"/>
      <c r="M681" s="94"/>
    </row>
    <row r="682" spans="6:13">
      <c r="F682" s="94"/>
      <c r="G682" s="94"/>
      <c r="H682" s="94"/>
      <c r="I682" s="94"/>
      <c r="J682" s="94"/>
      <c r="K682" s="94"/>
      <c r="L682" s="94"/>
      <c r="M682" s="94"/>
    </row>
    <row r="683" spans="6:13">
      <c r="F683" s="94"/>
      <c r="G683" s="94"/>
      <c r="H683" s="94"/>
      <c r="I683" s="94"/>
      <c r="J683" s="94"/>
      <c r="K683" s="94"/>
      <c r="L683" s="94"/>
      <c r="M683" s="94"/>
    </row>
    <row r="684" spans="6:13">
      <c r="F684" s="94"/>
      <c r="G684" s="94"/>
      <c r="H684" s="94"/>
      <c r="I684" s="94"/>
      <c r="J684" s="94"/>
      <c r="K684" s="94"/>
      <c r="L684" s="94"/>
      <c r="M684" s="94"/>
    </row>
    <row r="685" spans="6:13">
      <c r="F685" s="94"/>
      <c r="G685" s="94"/>
      <c r="H685" s="94"/>
      <c r="I685" s="94"/>
      <c r="J685" s="94"/>
      <c r="K685" s="94"/>
      <c r="L685" s="94"/>
      <c r="M685" s="94"/>
    </row>
    <row r="686" spans="6:13">
      <c r="F686" s="94"/>
      <c r="G686" s="94"/>
      <c r="H686" s="94"/>
      <c r="I686" s="94"/>
      <c r="J686" s="94"/>
      <c r="K686" s="94"/>
      <c r="L686" s="94"/>
      <c r="M686" s="94"/>
    </row>
    <row r="687" spans="6:13">
      <c r="F687" s="94"/>
      <c r="G687" s="94"/>
      <c r="H687" s="94"/>
      <c r="I687" s="94"/>
      <c r="J687" s="94"/>
      <c r="K687" s="94"/>
      <c r="L687" s="94"/>
      <c r="M687" s="94"/>
    </row>
    <row r="688" spans="6:13">
      <c r="F688" s="94"/>
      <c r="G688" s="94"/>
      <c r="H688" s="94"/>
      <c r="I688" s="94"/>
      <c r="J688" s="94"/>
      <c r="K688" s="94"/>
      <c r="L688" s="94"/>
      <c r="M688" s="94"/>
    </row>
    <row r="689" spans="6:13">
      <c r="F689" s="94"/>
      <c r="G689" s="94"/>
      <c r="H689" s="94"/>
      <c r="I689" s="94"/>
      <c r="J689" s="94"/>
      <c r="K689" s="94"/>
      <c r="L689" s="94"/>
      <c r="M689" s="94"/>
    </row>
    <row r="690" spans="6:13">
      <c r="F690" s="94"/>
      <c r="G690" s="94"/>
      <c r="H690" s="94"/>
      <c r="I690" s="94"/>
      <c r="J690" s="94"/>
      <c r="K690" s="94"/>
      <c r="L690" s="94"/>
      <c r="M690" s="94"/>
    </row>
    <row r="691" spans="6:13">
      <c r="F691" s="94"/>
      <c r="G691" s="94"/>
      <c r="H691" s="94"/>
      <c r="I691" s="94"/>
      <c r="J691" s="94"/>
      <c r="K691" s="94"/>
      <c r="L691" s="94"/>
      <c r="M691" s="94"/>
    </row>
    <row r="692" spans="6:13">
      <c r="F692" s="94"/>
      <c r="G692" s="94"/>
      <c r="H692" s="94"/>
      <c r="I692" s="94"/>
      <c r="J692" s="94"/>
      <c r="K692" s="94"/>
      <c r="L692" s="94"/>
      <c r="M692" s="94"/>
    </row>
    <row r="693" spans="6:13">
      <c r="F693" s="94"/>
      <c r="G693" s="94"/>
      <c r="H693" s="94"/>
      <c r="I693" s="94"/>
      <c r="J693" s="94"/>
      <c r="K693" s="94"/>
      <c r="L693" s="94"/>
      <c r="M693" s="94"/>
    </row>
    <row r="694" spans="6:13">
      <c r="F694" s="94"/>
      <c r="G694" s="94"/>
      <c r="H694" s="94"/>
      <c r="I694" s="94"/>
      <c r="J694" s="94"/>
      <c r="K694" s="94"/>
      <c r="L694" s="94"/>
      <c r="M694" s="94"/>
    </row>
    <row r="695" spans="6:13">
      <c r="F695" s="94"/>
      <c r="G695" s="94"/>
      <c r="H695" s="94"/>
      <c r="I695" s="94"/>
      <c r="J695" s="94"/>
      <c r="K695" s="94"/>
      <c r="L695" s="94"/>
      <c r="M695" s="94"/>
    </row>
    <row r="696" spans="6:13">
      <c r="F696" s="94"/>
      <c r="G696" s="94"/>
      <c r="H696" s="94"/>
      <c r="I696" s="94"/>
      <c r="J696" s="94"/>
      <c r="K696" s="94"/>
      <c r="L696" s="94"/>
      <c r="M696" s="94"/>
    </row>
    <row r="697" spans="6:13">
      <c r="F697" s="94"/>
      <c r="G697" s="94"/>
      <c r="H697" s="94"/>
      <c r="I697" s="94"/>
      <c r="J697" s="94"/>
      <c r="K697" s="94"/>
      <c r="L697" s="94"/>
      <c r="M697" s="94"/>
    </row>
    <row r="698" spans="6:13">
      <c r="F698" s="94"/>
      <c r="G698" s="94"/>
      <c r="H698" s="94"/>
      <c r="I698" s="94"/>
      <c r="J698" s="94"/>
      <c r="K698" s="94"/>
      <c r="L698" s="94"/>
      <c r="M698" s="94"/>
    </row>
    <row r="699" spans="6:13">
      <c r="F699" s="94"/>
      <c r="G699" s="94"/>
      <c r="H699" s="94"/>
      <c r="I699" s="94"/>
      <c r="J699" s="94"/>
      <c r="K699" s="94"/>
      <c r="L699" s="94"/>
      <c r="M699" s="94"/>
    </row>
    <row r="700" spans="6:13">
      <c r="F700" s="94"/>
      <c r="G700" s="94"/>
      <c r="H700" s="94"/>
      <c r="I700" s="94"/>
      <c r="J700" s="94"/>
      <c r="K700" s="94"/>
      <c r="L700" s="94"/>
      <c r="M700" s="94"/>
    </row>
    <row r="701" spans="6:13">
      <c r="F701" s="94"/>
      <c r="G701" s="94"/>
      <c r="H701" s="94"/>
      <c r="I701" s="94"/>
      <c r="J701" s="94"/>
      <c r="K701" s="94"/>
      <c r="L701" s="94"/>
      <c r="M701" s="94"/>
    </row>
    <row r="702" spans="6:13">
      <c r="F702" s="94"/>
      <c r="G702" s="94"/>
      <c r="H702" s="94"/>
      <c r="I702" s="94"/>
      <c r="J702" s="94"/>
      <c r="K702" s="94"/>
      <c r="L702" s="94"/>
      <c r="M702" s="94"/>
    </row>
    <row r="703" spans="6:13">
      <c r="F703" s="94"/>
      <c r="G703" s="94"/>
      <c r="H703" s="94"/>
      <c r="I703" s="94"/>
      <c r="J703" s="94"/>
      <c r="K703" s="94"/>
      <c r="L703" s="94"/>
      <c r="M703" s="94"/>
    </row>
    <row r="704" spans="6:13">
      <c r="F704" s="94"/>
      <c r="G704" s="94"/>
      <c r="H704" s="94"/>
      <c r="I704" s="94"/>
      <c r="J704" s="94"/>
      <c r="K704" s="94"/>
      <c r="L704" s="94"/>
      <c r="M704" s="94"/>
    </row>
    <row r="705" spans="6:13">
      <c r="F705" s="94"/>
      <c r="G705" s="94"/>
      <c r="H705" s="94"/>
      <c r="I705" s="94"/>
      <c r="J705" s="94"/>
      <c r="K705" s="94"/>
      <c r="L705" s="94"/>
      <c r="M705" s="94"/>
    </row>
    <row r="706" spans="6:13">
      <c r="F706" s="94"/>
      <c r="G706" s="94"/>
      <c r="H706" s="94"/>
      <c r="I706" s="94"/>
      <c r="J706" s="94"/>
      <c r="K706" s="94"/>
      <c r="L706" s="94"/>
      <c r="M706" s="94"/>
    </row>
    <row r="707" spans="6:13">
      <c r="F707" s="94"/>
      <c r="G707" s="94"/>
      <c r="H707" s="94"/>
      <c r="I707" s="94"/>
      <c r="J707" s="94"/>
      <c r="K707" s="94"/>
      <c r="L707" s="94"/>
      <c r="M707" s="94"/>
    </row>
    <row r="708" spans="6:13">
      <c r="F708" s="94"/>
      <c r="G708" s="94"/>
      <c r="H708" s="94"/>
      <c r="I708" s="94"/>
      <c r="J708" s="94"/>
      <c r="K708" s="94"/>
      <c r="L708" s="94"/>
      <c r="M708" s="94"/>
    </row>
    <row r="709" spans="6:13">
      <c r="F709" s="94"/>
      <c r="G709" s="94"/>
      <c r="H709" s="94"/>
      <c r="I709" s="94"/>
      <c r="J709" s="94"/>
      <c r="K709" s="94"/>
      <c r="L709" s="94"/>
      <c r="M709" s="94"/>
    </row>
    <row r="710" spans="6:13">
      <c r="F710" s="94"/>
      <c r="G710" s="94"/>
      <c r="H710" s="94"/>
      <c r="I710" s="94"/>
      <c r="J710" s="94"/>
      <c r="K710" s="94"/>
      <c r="L710" s="94"/>
      <c r="M710" s="94"/>
    </row>
    <row r="711" spans="6:13">
      <c r="F711" s="94"/>
      <c r="G711" s="94"/>
      <c r="H711" s="94"/>
      <c r="I711" s="94"/>
      <c r="J711" s="94"/>
      <c r="K711" s="94"/>
      <c r="L711" s="94"/>
      <c r="M711" s="94"/>
    </row>
    <row r="712" spans="6:13">
      <c r="F712" s="94"/>
      <c r="G712" s="94"/>
      <c r="H712" s="94"/>
      <c r="I712" s="94"/>
      <c r="J712" s="94"/>
      <c r="K712" s="94"/>
      <c r="L712" s="94"/>
      <c r="M712" s="94"/>
    </row>
    <row r="713" spans="6:13">
      <c r="F713" s="94"/>
      <c r="G713" s="94"/>
      <c r="H713" s="94"/>
      <c r="I713" s="94"/>
      <c r="J713" s="94"/>
      <c r="K713" s="94"/>
      <c r="L713" s="94"/>
      <c r="M713" s="94"/>
    </row>
    <row r="714" spans="6:13">
      <c r="F714" s="94"/>
      <c r="G714" s="94"/>
      <c r="H714" s="94"/>
      <c r="I714" s="94"/>
      <c r="J714" s="94"/>
      <c r="K714" s="94"/>
      <c r="L714" s="94"/>
      <c r="M714" s="94"/>
    </row>
    <row r="715" spans="6:13">
      <c r="F715" s="94"/>
      <c r="G715" s="94"/>
      <c r="H715" s="94"/>
      <c r="I715" s="94"/>
      <c r="J715" s="94"/>
      <c r="K715" s="94"/>
      <c r="L715" s="94"/>
      <c r="M715" s="94"/>
    </row>
    <row r="716" spans="6:13">
      <c r="F716" s="94"/>
      <c r="G716" s="94"/>
      <c r="H716" s="94"/>
      <c r="I716" s="94"/>
      <c r="J716" s="94"/>
      <c r="K716" s="94"/>
      <c r="L716" s="94"/>
      <c r="M716" s="94"/>
    </row>
    <row r="717" spans="6:13">
      <c r="F717" s="94"/>
      <c r="G717" s="94"/>
      <c r="H717" s="94"/>
      <c r="I717" s="94"/>
      <c r="J717" s="94"/>
      <c r="K717" s="94"/>
      <c r="L717" s="94"/>
      <c r="M717" s="94"/>
    </row>
    <row r="718" spans="6:13">
      <c r="F718" s="94"/>
      <c r="G718" s="94"/>
      <c r="H718" s="94"/>
      <c r="I718" s="94"/>
      <c r="J718" s="94"/>
      <c r="K718" s="94"/>
      <c r="L718" s="94"/>
      <c r="M718" s="94"/>
    </row>
    <row r="719" spans="6:13">
      <c r="F719" s="94"/>
      <c r="G719" s="94"/>
      <c r="H719" s="94"/>
      <c r="I719" s="94"/>
      <c r="J719" s="94"/>
      <c r="K719" s="94"/>
      <c r="L719" s="94"/>
      <c r="M719" s="94"/>
    </row>
    <row r="720" spans="6:13">
      <c r="F720" s="94"/>
      <c r="G720" s="94"/>
      <c r="H720" s="94"/>
      <c r="I720" s="94"/>
      <c r="J720" s="94"/>
      <c r="K720" s="94"/>
      <c r="L720" s="94"/>
      <c r="M720" s="94"/>
    </row>
    <row r="721" spans="6:13">
      <c r="F721" s="94"/>
      <c r="G721" s="94"/>
      <c r="H721" s="94"/>
      <c r="I721" s="94"/>
      <c r="J721" s="94"/>
      <c r="K721" s="94"/>
      <c r="L721" s="94"/>
      <c r="M721" s="94"/>
    </row>
    <row r="722" spans="6:13">
      <c r="F722" s="94"/>
      <c r="G722" s="94"/>
      <c r="H722" s="94"/>
      <c r="I722" s="94"/>
      <c r="J722" s="94"/>
      <c r="K722" s="94"/>
      <c r="L722" s="94"/>
      <c r="M722" s="94"/>
    </row>
    <row r="723" spans="6:13">
      <c r="F723" s="94"/>
      <c r="G723" s="94"/>
      <c r="H723" s="94"/>
      <c r="I723" s="94"/>
      <c r="J723" s="94"/>
      <c r="K723" s="94"/>
      <c r="L723" s="94"/>
      <c r="M723" s="94"/>
    </row>
    <row r="724" spans="6:13">
      <c r="F724" s="94"/>
      <c r="G724" s="94"/>
      <c r="H724" s="94"/>
      <c r="I724" s="94"/>
      <c r="J724" s="94"/>
      <c r="K724" s="94"/>
      <c r="L724" s="94"/>
      <c r="M724" s="94"/>
    </row>
    <row r="725" spans="6:13">
      <c r="F725" s="94"/>
      <c r="G725" s="94"/>
      <c r="H725" s="94"/>
      <c r="I725" s="94"/>
      <c r="J725" s="94"/>
      <c r="K725" s="94"/>
      <c r="L725" s="94"/>
      <c r="M725" s="94"/>
    </row>
    <row r="726" spans="6:13">
      <c r="F726" s="94"/>
      <c r="G726" s="94"/>
      <c r="H726" s="94"/>
      <c r="I726" s="94"/>
      <c r="J726" s="94"/>
      <c r="K726" s="94"/>
      <c r="L726" s="94"/>
      <c r="M726" s="94"/>
    </row>
    <row r="727" spans="6:13">
      <c r="F727" s="94"/>
      <c r="G727" s="94"/>
      <c r="H727" s="94"/>
      <c r="I727" s="94"/>
      <c r="J727" s="94"/>
      <c r="K727" s="94"/>
      <c r="L727" s="94"/>
      <c r="M727" s="94"/>
    </row>
    <row r="728" spans="6:13">
      <c r="F728" s="94"/>
      <c r="G728" s="94"/>
      <c r="H728" s="94"/>
      <c r="I728" s="94"/>
      <c r="J728" s="94"/>
      <c r="K728" s="94"/>
      <c r="L728" s="94"/>
      <c r="M728" s="94"/>
    </row>
    <row r="729" spans="6:13">
      <c r="F729" s="94"/>
      <c r="G729" s="94"/>
      <c r="H729" s="94"/>
      <c r="I729" s="94"/>
      <c r="J729" s="94"/>
      <c r="K729" s="94"/>
      <c r="L729" s="94"/>
      <c r="M729" s="94"/>
    </row>
    <row r="730" spans="6:13">
      <c r="F730" s="94"/>
      <c r="G730" s="94"/>
      <c r="H730" s="94"/>
      <c r="I730" s="94"/>
      <c r="J730" s="94"/>
      <c r="K730" s="94"/>
      <c r="L730" s="94"/>
      <c r="M730" s="94"/>
    </row>
    <row r="731" spans="6:13">
      <c r="F731" s="94"/>
      <c r="G731" s="94"/>
      <c r="H731" s="94"/>
      <c r="I731" s="94"/>
      <c r="J731" s="94"/>
      <c r="K731" s="94"/>
      <c r="L731" s="94"/>
      <c r="M731" s="94"/>
    </row>
    <row r="732" spans="6:13">
      <c r="F732" s="94"/>
      <c r="G732" s="94"/>
      <c r="H732" s="94"/>
      <c r="I732" s="94"/>
      <c r="J732" s="94"/>
      <c r="K732" s="94"/>
      <c r="L732" s="94"/>
      <c r="M732" s="94"/>
    </row>
    <row r="733" spans="6:13">
      <c r="F733" s="94"/>
      <c r="G733" s="94"/>
      <c r="H733" s="94"/>
      <c r="I733" s="94"/>
      <c r="J733" s="94"/>
      <c r="K733" s="94"/>
      <c r="L733" s="94"/>
      <c r="M733" s="94"/>
    </row>
    <row r="734" spans="6:13">
      <c r="F734" s="94"/>
      <c r="G734" s="94"/>
      <c r="H734" s="94"/>
      <c r="I734" s="94"/>
      <c r="J734" s="94"/>
      <c r="K734" s="94"/>
      <c r="L734" s="94"/>
      <c r="M734" s="94"/>
    </row>
    <row r="735" spans="6:13">
      <c r="F735" s="94"/>
      <c r="G735" s="94"/>
      <c r="H735" s="94"/>
      <c r="I735" s="94"/>
      <c r="J735" s="94"/>
      <c r="K735" s="94"/>
      <c r="L735" s="94"/>
      <c r="M735" s="94"/>
    </row>
    <row r="736" spans="6:13">
      <c r="F736" s="94"/>
      <c r="G736" s="94"/>
      <c r="H736" s="94"/>
      <c r="I736" s="94"/>
      <c r="J736" s="94"/>
      <c r="K736" s="94"/>
      <c r="L736" s="94"/>
      <c r="M736" s="94"/>
    </row>
    <row r="737" spans="6:13">
      <c r="F737" s="94"/>
      <c r="G737" s="94"/>
      <c r="H737" s="94"/>
      <c r="I737" s="94"/>
      <c r="J737" s="94"/>
      <c r="K737" s="94"/>
      <c r="L737" s="94"/>
      <c r="M737" s="94"/>
    </row>
    <row r="738" spans="6:13">
      <c r="F738" s="94"/>
      <c r="G738" s="94"/>
      <c r="H738" s="94"/>
      <c r="I738" s="94"/>
      <c r="J738" s="94"/>
      <c r="K738" s="94"/>
      <c r="L738" s="94"/>
      <c r="M738" s="94"/>
    </row>
    <row r="739" spans="6:13">
      <c r="F739" s="94"/>
      <c r="G739" s="94"/>
      <c r="H739" s="94"/>
      <c r="I739" s="94"/>
      <c r="J739" s="94"/>
      <c r="K739" s="94"/>
      <c r="L739" s="94"/>
      <c r="M739" s="94"/>
    </row>
    <row r="740" spans="6:13">
      <c r="F740" s="94"/>
      <c r="G740" s="94"/>
      <c r="H740" s="94"/>
      <c r="I740" s="94"/>
      <c r="J740" s="94"/>
      <c r="K740" s="94"/>
      <c r="L740" s="94"/>
      <c r="M740" s="94"/>
    </row>
    <row r="741" spans="6:13">
      <c r="F741" s="94"/>
      <c r="G741" s="94"/>
      <c r="H741" s="94"/>
      <c r="I741" s="94"/>
      <c r="J741" s="94"/>
      <c r="K741" s="94"/>
      <c r="L741" s="94"/>
      <c r="M741" s="94"/>
    </row>
    <row r="742" spans="6:13">
      <c r="F742" s="94"/>
      <c r="G742" s="94"/>
      <c r="H742" s="94"/>
      <c r="I742" s="94"/>
      <c r="J742" s="94"/>
      <c r="K742" s="94"/>
      <c r="L742" s="94"/>
      <c r="M742" s="94"/>
    </row>
    <row r="743" spans="6:13">
      <c r="F743" s="94"/>
      <c r="G743" s="94"/>
      <c r="H743" s="94"/>
      <c r="I743" s="94"/>
      <c r="J743" s="94"/>
      <c r="K743" s="94"/>
      <c r="L743" s="94"/>
      <c r="M743" s="94"/>
    </row>
    <row r="744" spans="6:13">
      <c r="F744" s="94"/>
      <c r="G744" s="94"/>
      <c r="H744" s="94"/>
      <c r="I744" s="94"/>
      <c r="J744" s="94"/>
      <c r="K744" s="94"/>
      <c r="L744" s="94"/>
      <c r="M744" s="94"/>
    </row>
    <row r="745" spans="6:13">
      <c r="F745" s="94"/>
      <c r="G745" s="94"/>
      <c r="H745" s="94"/>
      <c r="I745" s="94"/>
      <c r="J745" s="94"/>
      <c r="K745" s="94"/>
      <c r="L745" s="94"/>
      <c r="M745" s="94"/>
    </row>
    <row r="746" spans="6:13">
      <c r="F746" s="94"/>
      <c r="G746" s="94"/>
      <c r="H746" s="94"/>
      <c r="I746" s="94"/>
      <c r="J746" s="94"/>
      <c r="K746" s="94"/>
      <c r="L746" s="94"/>
      <c r="M746" s="94"/>
    </row>
    <row r="747" spans="6:13">
      <c r="F747" s="94"/>
      <c r="G747" s="94"/>
      <c r="H747" s="94"/>
      <c r="I747" s="94"/>
      <c r="J747" s="94"/>
      <c r="K747" s="94"/>
      <c r="L747" s="94"/>
      <c r="M747" s="94"/>
    </row>
    <row r="748" spans="6:13">
      <c r="F748" s="94"/>
      <c r="G748" s="94"/>
      <c r="H748" s="94"/>
      <c r="I748" s="94"/>
      <c r="J748" s="94"/>
      <c r="K748" s="94"/>
      <c r="L748" s="94"/>
      <c r="M748" s="94"/>
    </row>
    <row r="749" spans="6:13">
      <c r="F749" s="94"/>
      <c r="G749" s="94"/>
      <c r="H749" s="94"/>
      <c r="I749" s="94"/>
      <c r="J749" s="94"/>
      <c r="K749" s="94"/>
      <c r="L749" s="94"/>
      <c r="M749" s="94"/>
    </row>
    <row r="750" spans="6:13">
      <c r="F750" s="94"/>
      <c r="G750" s="94"/>
      <c r="H750" s="94"/>
      <c r="I750" s="94"/>
      <c r="J750" s="94"/>
      <c r="K750" s="94"/>
      <c r="L750" s="94"/>
      <c r="M750" s="94"/>
    </row>
    <row r="751" spans="6:13">
      <c r="F751" s="94"/>
      <c r="G751" s="94"/>
      <c r="H751" s="94"/>
      <c r="I751" s="94"/>
      <c r="J751" s="94"/>
      <c r="K751" s="94"/>
      <c r="L751" s="94"/>
      <c r="M751" s="94"/>
    </row>
    <row r="752" spans="6:13">
      <c r="F752" s="94"/>
      <c r="G752" s="94"/>
      <c r="H752" s="94"/>
      <c r="I752" s="94"/>
      <c r="J752" s="94"/>
      <c r="K752" s="94"/>
      <c r="L752" s="94"/>
      <c r="M752" s="94"/>
    </row>
    <row r="753" spans="6:13">
      <c r="F753" s="94"/>
      <c r="G753" s="94"/>
      <c r="H753" s="94"/>
      <c r="I753" s="94"/>
      <c r="J753" s="94"/>
      <c r="K753" s="94"/>
      <c r="L753" s="94"/>
      <c r="M753" s="94"/>
    </row>
    <row r="754" spans="6:13">
      <c r="F754" s="94"/>
      <c r="G754" s="94"/>
      <c r="H754" s="94"/>
      <c r="I754" s="94"/>
      <c r="J754" s="94"/>
      <c r="K754" s="94"/>
      <c r="L754" s="94"/>
      <c r="M754" s="94"/>
    </row>
    <row r="755" spans="6:13">
      <c r="F755" s="94"/>
      <c r="G755" s="94"/>
      <c r="H755" s="94"/>
      <c r="I755" s="94"/>
      <c r="J755" s="94"/>
      <c r="K755" s="94"/>
      <c r="L755" s="94"/>
      <c r="M755" s="94"/>
    </row>
    <row r="756" spans="6:13">
      <c r="F756" s="94"/>
      <c r="G756" s="94"/>
      <c r="H756" s="94"/>
      <c r="I756" s="94"/>
      <c r="J756" s="94"/>
      <c r="K756" s="94"/>
      <c r="L756" s="94"/>
      <c r="M756" s="94"/>
    </row>
    <row r="757" spans="6:13">
      <c r="F757" s="94"/>
      <c r="G757" s="94"/>
      <c r="H757" s="94"/>
      <c r="I757" s="94"/>
      <c r="J757" s="94"/>
      <c r="K757" s="94"/>
      <c r="L757" s="94"/>
      <c r="M757" s="94"/>
    </row>
    <row r="758" spans="6:13">
      <c r="F758" s="94"/>
      <c r="G758" s="94"/>
      <c r="H758" s="94"/>
      <c r="I758" s="94"/>
      <c r="J758" s="94"/>
      <c r="K758" s="94"/>
      <c r="L758" s="94"/>
      <c r="M758" s="94"/>
    </row>
    <row r="759" spans="6:13">
      <c r="F759" s="94"/>
      <c r="G759" s="94"/>
      <c r="H759" s="94"/>
      <c r="I759" s="94"/>
      <c r="J759" s="94"/>
      <c r="K759" s="94"/>
      <c r="L759" s="94"/>
      <c r="M759" s="94"/>
    </row>
    <row r="760" spans="6:13">
      <c r="F760" s="94"/>
      <c r="G760" s="94"/>
      <c r="H760" s="94"/>
      <c r="I760" s="94"/>
      <c r="J760" s="94"/>
      <c r="K760" s="94"/>
      <c r="L760" s="94"/>
      <c r="M760" s="94"/>
    </row>
    <row r="761" spans="6:13">
      <c r="F761" s="94"/>
      <c r="G761" s="94"/>
      <c r="H761" s="94"/>
      <c r="I761" s="94"/>
      <c r="J761" s="94"/>
      <c r="K761" s="94"/>
      <c r="L761" s="94"/>
      <c r="M761" s="94"/>
    </row>
    <row r="762" spans="6:13">
      <c r="F762" s="94"/>
      <c r="G762" s="94"/>
      <c r="H762" s="94"/>
      <c r="I762" s="94"/>
      <c r="J762" s="94"/>
      <c r="K762" s="94"/>
      <c r="L762" s="94"/>
      <c r="M762" s="94"/>
    </row>
    <row r="763" spans="6:13">
      <c r="F763" s="94"/>
      <c r="G763" s="94"/>
      <c r="H763" s="94"/>
      <c r="I763" s="94"/>
      <c r="J763" s="94"/>
      <c r="K763" s="94"/>
      <c r="L763" s="94"/>
      <c r="M763" s="94"/>
    </row>
    <row r="764" spans="6:13">
      <c r="F764" s="94"/>
      <c r="G764" s="94"/>
      <c r="H764" s="94"/>
      <c r="I764" s="94"/>
      <c r="J764" s="94"/>
      <c r="K764" s="94"/>
      <c r="L764" s="94"/>
      <c r="M764" s="94"/>
    </row>
    <row r="765" spans="6:13">
      <c r="F765" s="94"/>
      <c r="G765" s="94"/>
      <c r="H765" s="94"/>
      <c r="I765" s="94"/>
      <c r="J765" s="94"/>
      <c r="K765" s="94"/>
      <c r="L765" s="94"/>
      <c r="M765" s="94"/>
    </row>
    <row r="766" spans="6:13">
      <c r="F766" s="94"/>
      <c r="G766" s="94"/>
      <c r="H766" s="94"/>
      <c r="I766" s="94"/>
      <c r="J766" s="94"/>
      <c r="K766" s="94"/>
      <c r="L766" s="94"/>
      <c r="M766" s="94"/>
    </row>
    <row r="767" spans="6:13">
      <c r="F767" s="94"/>
      <c r="G767" s="94"/>
      <c r="H767" s="94"/>
      <c r="I767" s="94"/>
      <c r="J767" s="94"/>
      <c r="K767" s="94"/>
      <c r="L767" s="94"/>
      <c r="M767" s="94"/>
    </row>
    <row r="768" spans="6:13">
      <c r="F768" s="94"/>
      <c r="G768" s="94"/>
      <c r="H768" s="94"/>
      <c r="I768" s="94"/>
      <c r="J768" s="94"/>
      <c r="K768" s="94"/>
      <c r="L768" s="94"/>
      <c r="M768" s="94"/>
    </row>
    <row r="769" spans="6:13">
      <c r="F769" s="94"/>
      <c r="G769" s="94"/>
      <c r="H769" s="94"/>
      <c r="I769" s="94"/>
      <c r="J769" s="94"/>
      <c r="K769" s="94"/>
      <c r="L769" s="94"/>
      <c r="M769" s="94"/>
    </row>
    <row r="770" spans="6:13">
      <c r="F770" s="94"/>
      <c r="G770" s="94"/>
      <c r="H770" s="94"/>
      <c r="I770" s="94"/>
      <c r="J770" s="94"/>
      <c r="K770" s="94"/>
      <c r="L770" s="94"/>
      <c r="M770" s="94"/>
    </row>
    <row r="771" spans="6:13">
      <c r="F771" s="94"/>
      <c r="G771" s="94"/>
      <c r="H771" s="94"/>
      <c r="I771" s="94"/>
      <c r="J771" s="94"/>
      <c r="K771" s="94"/>
      <c r="L771" s="94"/>
      <c r="M771" s="94"/>
    </row>
    <row r="772" spans="6:13">
      <c r="F772" s="94"/>
      <c r="G772" s="94"/>
      <c r="H772" s="94"/>
      <c r="I772" s="94"/>
      <c r="J772" s="94"/>
      <c r="K772" s="94"/>
      <c r="L772" s="94"/>
      <c r="M772" s="94"/>
    </row>
    <row r="773" spans="6:13">
      <c r="F773" s="94"/>
      <c r="G773" s="94"/>
      <c r="H773" s="94"/>
      <c r="I773" s="94"/>
      <c r="J773" s="94"/>
      <c r="K773" s="94"/>
      <c r="L773" s="94"/>
      <c r="M773" s="94"/>
    </row>
    <row r="774" spans="6:13">
      <c r="F774" s="94"/>
      <c r="G774" s="94"/>
      <c r="H774" s="94"/>
      <c r="I774" s="94"/>
      <c r="J774" s="94"/>
      <c r="K774" s="94"/>
      <c r="L774" s="94"/>
      <c r="M774" s="94"/>
    </row>
    <row r="775" spans="6:13">
      <c r="F775" s="94"/>
      <c r="G775" s="94"/>
      <c r="H775" s="94"/>
      <c r="I775" s="94"/>
      <c r="J775" s="94"/>
      <c r="K775" s="94"/>
      <c r="L775" s="94"/>
      <c r="M775" s="94"/>
    </row>
    <row r="776" spans="6:13">
      <c r="F776" s="94"/>
      <c r="G776" s="94"/>
      <c r="H776" s="94"/>
      <c r="I776" s="94"/>
      <c r="J776" s="94"/>
      <c r="K776" s="94"/>
      <c r="L776" s="94"/>
      <c r="M776" s="94"/>
    </row>
    <row r="777" spans="6:13">
      <c r="F777" s="94"/>
      <c r="G777" s="94"/>
      <c r="H777" s="94"/>
      <c r="I777" s="94"/>
      <c r="J777" s="94"/>
      <c r="K777" s="94"/>
      <c r="L777" s="94"/>
      <c r="M777" s="94"/>
    </row>
    <row r="778" spans="6:13">
      <c r="F778" s="94"/>
      <c r="G778" s="94"/>
      <c r="H778" s="94"/>
      <c r="I778" s="94"/>
      <c r="J778" s="94"/>
      <c r="K778" s="94"/>
      <c r="L778" s="94"/>
      <c r="M778" s="94"/>
    </row>
    <row r="779" spans="6:13">
      <c r="F779" s="94"/>
      <c r="G779" s="94"/>
      <c r="H779" s="94"/>
      <c r="I779" s="94"/>
      <c r="J779" s="94"/>
      <c r="K779" s="94"/>
      <c r="L779" s="94"/>
      <c r="M779" s="94"/>
    </row>
    <row r="780" spans="6:13">
      <c r="F780" s="94"/>
      <c r="G780" s="94"/>
      <c r="H780" s="94"/>
      <c r="I780" s="94"/>
      <c r="J780" s="94"/>
      <c r="K780" s="94"/>
      <c r="L780" s="94"/>
      <c r="M780" s="94"/>
    </row>
    <row r="781" spans="6:13">
      <c r="F781" s="94"/>
      <c r="G781" s="94"/>
      <c r="H781" s="94"/>
      <c r="I781" s="94"/>
      <c r="J781" s="94"/>
      <c r="K781" s="94"/>
      <c r="L781" s="94"/>
      <c r="M781" s="94"/>
    </row>
    <row r="782" spans="6:13">
      <c r="F782" s="94"/>
      <c r="G782" s="94"/>
      <c r="H782" s="94"/>
      <c r="I782" s="94"/>
      <c r="J782" s="94"/>
      <c r="K782" s="94"/>
      <c r="L782" s="94"/>
      <c r="M782" s="94"/>
    </row>
    <row r="783" spans="6:13">
      <c r="F783" s="94"/>
      <c r="G783" s="94"/>
      <c r="H783" s="94"/>
      <c r="I783" s="94"/>
      <c r="J783" s="94"/>
      <c r="K783" s="94"/>
      <c r="L783" s="94"/>
      <c r="M783" s="94"/>
    </row>
    <row r="784" spans="6:13">
      <c r="F784" s="94"/>
      <c r="G784" s="94"/>
      <c r="H784" s="94"/>
      <c r="I784" s="94"/>
      <c r="J784" s="94"/>
      <c r="K784" s="94"/>
      <c r="L784" s="94"/>
      <c r="M784" s="94"/>
    </row>
    <row r="785" spans="6:13">
      <c r="F785" s="94"/>
      <c r="G785" s="94"/>
      <c r="H785" s="94"/>
      <c r="I785" s="94"/>
      <c r="J785" s="94"/>
      <c r="K785" s="94"/>
      <c r="L785" s="94"/>
      <c r="M785" s="94"/>
    </row>
    <row r="786" spans="6:13">
      <c r="F786" s="94"/>
      <c r="G786" s="94"/>
      <c r="H786" s="94"/>
      <c r="I786" s="94"/>
      <c r="J786" s="94"/>
      <c r="K786" s="94"/>
      <c r="L786" s="94"/>
      <c r="M786" s="94"/>
    </row>
    <row r="787" spans="6:13">
      <c r="F787" s="94"/>
      <c r="G787" s="94"/>
      <c r="H787" s="94"/>
      <c r="I787" s="94"/>
      <c r="J787" s="94"/>
      <c r="K787" s="94"/>
      <c r="L787" s="94"/>
      <c r="M787" s="94"/>
    </row>
    <row r="788" spans="6:13">
      <c r="F788" s="94"/>
      <c r="G788" s="94"/>
      <c r="H788" s="94"/>
      <c r="I788" s="94"/>
      <c r="J788" s="94"/>
      <c r="K788" s="94"/>
      <c r="L788" s="94"/>
      <c r="M788" s="94"/>
    </row>
    <row r="789" spans="6:13">
      <c r="F789" s="94"/>
      <c r="G789" s="94"/>
      <c r="H789" s="94"/>
      <c r="I789" s="94"/>
      <c r="J789" s="94"/>
      <c r="K789" s="94"/>
      <c r="L789" s="94"/>
      <c r="M789" s="94"/>
    </row>
    <row r="790" spans="6:13">
      <c r="F790" s="94"/>
      <c r="G790" s="94"/>
      <c r="H790" s="94"/>
      <c r="I790" s="94"/>
      <c r="J790" s="94"/>
      <c r="K790" s="94"/>
      <c r="L790" s="94"/>
      <c r="M790" s="94"/>
    </row>
    <row r="791" spans="6:13">
      <c r="F791" s="94"/>
      <c r="G791" s="94"/>
      <c r="H791" s="94"/>
      <c r="I791" s="94"/>
      <c r="J791" s="94"/>
      <c r="K791" s="94"/>
      <c r="L791" s="94"/>
      <c r="M791" s="94"/>
    </row>
    <row r="792" spans="6:13">
      <c r="F792" s="94"/>
      <c r="G792" s="94"/>
      <c r="H792" s="94"/>
      <c r="I792" s="94"/>
      <c r="J792" s="94"/>
      <c r="K792" s="94"/>
      <c r="L792" s="94"/>
      <c r="M792" s="94"/>
    </row>
    <row r="793" spans="6:13">
      <c r="F793" s="94"/>
      <c r="G793" s="94"/>
      <c r="H793" s="94"/>
      <c r="I793" s="94"/>
      <c r="J793" s="94"/>
      <c r="K793" s="94"/>
      <c r="L793" s="94"/>
      <c r="M793" s="94"/>
    </row>
    <row r="794" spans="6:13">
      <c r="F794" s="94"/>
      <c r="G794" s="94"/>
      <c r="H794" s="94"/>
      <c r="I794" s="94"/>
      <c r="J794" s="94"/>
      <c r="K794" s="94"/>
      <c r="L794" s="94"/>
      <c r="M794" s="94"/>
    </row>
    <row r="795" spans="6:13">
      <c r="F795" s="94"/>
      <c r="G795" s="94"/>
      <c r="H795" s="94"/>
      <c r="I795" s="94"/>
      <c r="J795" s="94"/>
      <c r="K795" s="94"/>
      <c r="L795" s="94"/>
      <c r="M795" s="94"/>
    </row>
    <row r="796" spans="6:13">
      <c r="F796" s="94"/>
      <c r="G796" s="94"/>
      <c r="H796" s="94"/>
      <c r="I796" s="94"/>
      <c r="J796" s="94"/>
      <c r="K796" s="94"/>
      <c r="L796" s="94"/>
      <c r="M796" s="94"/>
    </row>
    <row r="797" spans="6:13">
      <c r="F797" s="94"/>
      <c r="G797" s="94"/>
      <c r="H797" s="94"/>
      <c r="I797" s="94"/>
      <c r="J797" s="94"/>
      <c r="K797" s="94"/>
      <c r="L797" s="94"/>
      <c r="M797" s="94"/>
    </row>
    <row r="798" spans="6:13">
      <c r="F798" s="94"/>
      <c r="G798" s="94"/>
      <c r="H798" s="94"/>
      <c r="I798" s="94"/>
      <c r="J798" s="94"/>
      <c r="K798" s="94"/>
      <c r="L798" s="94"/>
      <c r="M798" s="94"/>
    </row>
    <row r="799" spans="6:13">
      <c r="F799" s="94"/>
      <c r="G799" s="94"/>
      <c r="H799" s="94"/>
      <c r="I799" s="94"/>
      <c r="J799" s="94"/>
      <c r="K799" s="94"/>
      <c r="L799" s="94"/>
      <c r="M799" s="94"/>
    </row>
    <row r="800" spans="6:13">
      <c r="F800" s="94"/>
      <c r="G800" s="94"/>
      <c r="H800" s="94"/>
      <c r="I800" s="94"/>
      <c r="J800" s="94"/>
      <c r="K800" s="94"/>
      <c r="L800" s="94"/>
      <c r="M800" s="94"/>
    </row>
    <row r="801" spans="6:13">
      <c r="F801" s="94"/>
      <c r="G801" s="94"/>
      <c r="H801" s="94"/>
      <c r="I801" s="94"/>
      <c r="J801" s="94"/>
      <c r="K801" s="94"/>
      <c r="L801" s="94"/>
      <c r="M801" s="94"/>
    </row>
    <row r="802" spans="6:13">
      <c r="F802" s="94"/>
      <c r="G802" s="94"/>
      <c r="H802" s="94"/>
      <c r="I802" s="94"/>
      <c r="J802" s="94"/>
      <c r="K802" s="94"/>
      <c r="L802" s="94"/>
      <c r="M802" s="94"/>
    </row>
    <row r="803" spans="6:13">
      <c r="F803" s="94"/>
      <c r="G803" s="94"/>
      <c r="H803" s="94"/>
      <c r="I803" s="94"/>
      <c r="J803" s="94"/>
      <c r="K803" s="94"/>
      <c r="L803" s="94"/>
      <c r="M803" s="94"/>
    </row>
    <row r="804" spans="6:13">
      <c r="F804" s="94"/>
      <c r="G804" s="94"/>
      <c r="H804" s="94"/>
      <c r="I804" s="94"/>
      <c r="J804" s="94"/>
      <c r="K804" s="94"/>
      <c r="L804" s="94"/>
      <c r="M804" s="94"/>
    </row>
    <row r="805" spans="6:13">
      <c r="F805" s="94"/>
      <c r="G805" s="94"/>
      <c r="H805" s="94"/>
      <c r="I805" s="94"/>
      <c r="J805" s="94"/>
      <c r="K805" s="94"/>
      <c r="L805" s="94"/>
      <c r="M805" s="94"/>
    </row>
    <row r="806" spans="6:13">
      <c r="F806" s="94"/>
      <c r="G806" s="94"/>
      <c r="H806" s="94"/>
      <c r="I806" s="94"/>
      <c r="J806" s="94"/>
      <c r="K806" s="94"/>
      <c r="L806" s="94"/>
      <c r="M806" s="94"/>
    </row>
    <row r="807" spans="6:13">
      <c r="F807" s="94"/>
      <c r="G807" s="94"/>
      <c r="H807" s="94"/>
      <c r="I807" s="94"/>
      <c r="J807" s="94"/>
      <c r="K807" s="94"/>
      <c r="L807" s="94"/>
      <c r="M807" s="94"/>
    </row>
    <row r="808" spans="6:13">
      <c r="F808" s="94"/>
      <c r="G808" s="94"/>
      <c r="H808" s="94"/>
      <c r="I808" s="94"/>
      <c r="J808" s="94"/>
      <c r="K808" s="94"/>
      <c r="L808" s="94"/>
      <c r="M808" s="94"/>
    </row>
    <row r="809" spans="6:13">
      <c r="F809" s="94"/>
      <c r="G809" s="94"/>
      <c r="H809" s="94"/>
      <c r="I809" s="94"/>
      <c r="J809" s="94"/>
      <c r="K809" s="94"/>
      <c r="L809" s="94"/>
      <c r="M809" s="94"/>
    </row>
    <row r="810" spans="6:13">
      <c r="F810" s="94"/>
      <c r="G810" s="94"/>
      <c r="H810" s="94"/>
      <c r="I810" s="94"/>
      <c r="J810" s="94"/>
      <c r="K810" s="94"/>
      <c r="L810" s="94"/>
      <c r="M810" s="94"/>
    </row>
    <row r="811" spans="6:13">
      <c r="F811" s="94"/>
      <c r="G811" s="94"/>
      <c r="H811" s="94"/>
      <c r="I811" s="94"/>
      <c r="J811" s="94"/>
      <c r="K811" s="94"/>
      <c r="L811" s="94"/>
      <c r="M811" s="94"/>
    </row>
    <row r="812" spans="6:13">
      <c r="F812" s="94"/>
      <c r="G812" s="94"/>
      <c r="H812" s="94"/>
      <c r="I812" s="94"/>
      <c r="J812" s="94"/>
      <c r="K812" s="94"/>
      <c r="L812" s="94"/>
      <c r="M812" s="94"/>
    </row>
    <row r="813" spans="6:13">
      <c r="F813" s="94"/>
      <c r="G813" s="94"/>
      <c r="H813" s="94"/>
      <c r="I813" s="94"/>
      <c r="J813" s="94"/>
      <c r="K813" s="94"/>
      <c r="L813" s="94"/>
      <c r="M813" s="94"/>
    </row>
    <row r="814" spans="6:13">
      <c r="F814" s="94"/>
      <c r="G814" s="94"/>
      <c r="H814" s="94"/>
      <c r="I814" s="94"/>
      <c r="J814" s="94"/>
      <c r="K814" s="94"/>
      <c r="L814" s="94"/>
      <c r="M814" s="94"/>
    </row>
    <row r="815" spans="6:13">
      <c r="F815" s="94"/>
      <c r="G815" s="94"/>
      <c r="H815" s="94"/>
      <c r="I815" s="94"/>
      <c r="J815" s="94"/>
      <c r="K815" s="94"/>
      <c r="L815" s="94"/>
      <c r="M815" s="94"/>
    </row>
    <row r="816" spans="6:13">
      <c r="F816" s="94"/>
      <c r="G816" s="94"/>
      <c r="H816" s="94"/>
      <c r="I816" s="94"/>
      <c r="J816" s="94"/>
      <c r="K816" s="94"/>
      <c r="L816" s="94"/>
      <c r="M816" s="94"/>
    </row>
    <row r="817" spans="6:13">
      <c r="F817" s="94"/>
      <c r="G817" s="94"/>
      <c r="H817" s="94"/>
      <c r="I817" s="94"/>
      <c r="J817" s="94"/>
      <c r="K817" s="94"/>
      <c r="L817" s="94"/>
      <c r="M817" s="94"/>
    </row>
    <row r="818" spans="6:13">
      <c r="F818" s="94"/>
      <c r="G818" s="94"/>
      <c r="H818" s="94"/>
      <c r="I818" s="94"/>
      <c r="J818" s="94"/>
      <c r="K818" s="94"/>
      <c r="L818" s="94"/>
      <c r="M818" s="94"/>
    </row>
    <row r="819" spans="6:13">
      <c r="F819" s="94"/>
      <c r="G819" s="94"/>
      <c r="H819" s="94"/>
      <c r="I819" s="94"/>
      <c r="J819" s="94"/>
      <c r="K819" s="94"/>
      <c r="L819" s="94"/>
      <c r="M819" s="94"/>
    </row>
    <row r="820" spans="6:13">
      <c r="F820" s="94"/>
      <c r="G820" s="94"/>
      <c r="H820" s="94"/>
      <c r="I820" s="94"/>
      <c r="J820" s="94"/>
      <c r="K820" s="94"/>
      <c r="L820" s="94"/>
      <c r="M820" s="94"/>
    </row>
    <row r="821" spans="6:13">
      <c r="F821" s="94"/>
      <c r="G821" s="94"/>
      <c r="H821" s="94"/>
      <c r="I821" s="94"/>
      <c r="J821" s="94"/>
      <c r="K821" s="94"/>
      <c r="L821" s="94"/>
      <c r="M821" s="94"/>
    </row>
    <row r="822" spans="6:13">
      <c r="F822" s="94"/>
      <c r="G822" s="94"/>
      <c r="H822" s="94"/>
      <c r="I822" s="94"/>
      <c r="J822" s="94"/>
      <c r="K822" s="94"/>
      <c r="L822" s="94"/>
      <c r="M822" s="94"/>
    </row>
    <row r="823" spans="6:13">
      <c r="F823" s="94"/>
      <c r="G823" s="94"/>
      <c r="H823" s="94"/>
      <c r="I823" s="94"/>
      <c r="J823" s="94"/>
      <c r="K823" s="94"/>
      <c r="L823" s="94"/>
      <c r="M823" s="94"/>
    </row>
    <row r="824" spans="6:13">
      <c r="F824" s="94"/>
      <c r="G824" s="94"/>
      <c r="H824" s="94"/>
      <c r="I824" s="94"/>
      <c r="J824" s="94"/>
      <c r="K824" s="94"/>
      <c r="L824" s="94"/>
      <c r="M824" s="94"/>
    </row>
    <row r="825" spans="6:13">
      <c r="F825" s="94"/>
      <c r="G825" s="94"/>
      <c r="H825" s="94"/>
      <c r="I825" s="94"/>
      <c r="J825" s="94"/>
      <c r="K825" s="94"/>
      <c r="L825" s="94"/>
      <c r="M825" s="94"/>
    </row>
    <row r="826" spans="6:13">
      <c r="F826" s="94"/>
      <c r="G826" s="94"/>
      <c r="H826" s="94"/>
      <c r="I826" s="94"/>
      <c r="J826" s="94"/>
      <c r="K826" s="94"/>
      <c r="L826" s="94"/>
      <c r="M826" s="94"/>
    </row>
    <row r="827" spans="6:13">
      <c r="F827" s="94"/>
      <c r="G827" s="94"/>
      <c r="H827" s="94"/>
      <c r="I827" s="94"/>
      <c r="J827" s="94"/>
      <c r="K827" s="94"/>
      <c r="L827" s="94"/>
      <c r="M827" s="94"/>
    </row>
    <row r="828" spans="6:13">
      <c r="F828" s="94"/>
      <c r="G828" s="94"/>
      <c r="H828" s="94"/>
      <c r="I828" s="94"/>
      <c r="J828" s="94"/>
      <c r="K828" s="94"/>
      <c r="L828" s="94"/>
      <c r="M828" s="94"/>
    </row>
    <row r="829" spans="6:13">
      <c r="F829" s="94"/>
      <c r="G829" s="94"/>
      <c r="H829" s="94"/>
      <c r="I829" s="94"/>
      <c r="J829" s="94"/>
      <c r="K829" s="94"/>
      <c r="L829" s="94"/>
      <c r="M829" s="94"/>
    </row>
    <row r="830" spans="6:13">
      <c r="F830" s="94"/>
      <c r="G830" s="94"/>
      <c r="H830" s="94"/>
      <c r="I830" s="94"/>
      <c r="J830" s="94"/>
      <c r="K830" s="94"/>
      <c r="L830" s="94"/>
      <c r="M830" s="94"/>
    </row>
    <row r="831" spans="6:13">
      <c r="F831" s="94"/>
      <c r="G831" s="94"/>
      <c r="H831" s="94"/>
      <c r="I831" s="94"/>
      <c r="J831" s="94"/>
      <c r="K831" s="94"/>
      <c r="L831" s="94"/>
      <c r="M831" s="94"/>
    </row>
    <row r="832" spans="6:13">
      <c r="F832" s="94"/>
      <c r="G832" s="94"/>
      <c r="H832" s="94"/>
      <c r="I832" s="94"/>
      <c r="J832" s="94"/>
      <c r="K832" s="94"/>
      <c r="L832" s="94"/>
      <c r="M832" s="94"/>
    </row>
    <row r="833" spans="6:13">
      <c r="F833" s="94"/>
      <c r="G833" s="94"/>
      <c r="H833" s="94"/>
      <c r="I833" s="94"/>
      <c r="J833" s="94"/>
      <c r="K833" s="94"/>
      <c r="L833" s="94"/>
      <c r="M833" s="94"/>
    </row>
    <row r="834" spans="6:13">
      <c r="F834" s="94"/>
      <c r="G834" s="94"/>
      <c r="H834" s="94"/>
      <c r="I834" s="94"/>
      <c r="J834" s="94"/>
      <c r="K834" s="94"/>
      <c r="L834" s="94"/>
      <c r="M834" s="94"/>
    </row>
    <row r="835" spans="6:13">
      <c r="F835" s="94"/>
      <c r="G835" s="94"/>
      <c r="H835" s="94"/>
      <c r="I835" s="94"/>
      <c r="J835" s="94"/>
      <c r="K835" s="94"/>
      <c r="L835" s="94"/>
      <c r="M835" s="94"/>
    </row>
    <row r="836" spans="6:13">
      <c r="F836" s="94"/>
      <c r="G836" s="94"/>
      <c r="H836" s="94"/>
      <c r="I836" s="94"/>
      <c r="J836" s="94"/>
      <c r="K836" s="94"/>
      <c r="L836" s="94"/>
      <c r="M836" s="94"/>
    </row>
    <row r="837" spans="6:13">
      <c r="F837" s="94"/>
      <c r="G837" s="94"/>
      <c r="H837" s="94"/>
      <c r="I837" s="94"/>
      <c r="J837" s="94"/>
      <c r="K837" s="94"/>
      <c r="L837" s="94"/>
      <c r="M837" s="94"/>
    </row>
    <row r="838" spans="6:13">
      <c r="F838" s="94"/>
      <c r="G838" s="94"/>
      <c r="H838" s="94"/>
      <c r="I838" s="94"/>
      <c r="J838" s="94"/>
      <c r="K838" s="94"/>
      <c r="L838" s="94"/>
      <c r="M838" s="94"/>
    </row>
    <row r="839" spans="6:13">
      <c r="F839" s="94"/>
      <c r="G839" s="94"/>
      <c r="H839" s="94"/>
      <c r="I839" s="94"/>
      <c r="J839" s="94"/>
      <c r="K839" s="94"/>
      <c r="L839" s="94"/>
      <c r="M839" s="94"/>
    </row>
    <row r="840" spans="6:13">
      <c r="F840" s="94"/>
      <c r="G840" s="94"/>
      <c r="H840" s="94"/>
      <c r="I840" s="94"/>
      <c r="J840" s="94"/>
      <c r="K840" s="94"/>
      <c r="L840" s="94"/>
      <c r="M840" s="94"/>
    </row>
    <row r="841" spans="6:13">
      <c r="F841" s="94"/>
      <c r="G841" s="94"/>
      <c r="H841" s="94"/>
      <c r="I841" s="94"/>
      <c r="J841" s="94"/>
      <c r="K841" s="94"/>
      <c r="L841" s="94"/>
      <c r="M841" s="94"/>
    </row>
    <row r="842" spans="6:13">
      <c r="F842" s="94"/>
      <c r="G842" s="94"/>
      <c r="H842" s="94"/>
      <c r="I842" s="94"/>
      <c r="J842" s="94"/>
      <c r="K842" s="94"/>
      <c r="L842" s="94"/>
      <c r="M842" s="94"/>
    </row>
    <row r="843" spans="6:13">
      <c r="F843" s="94"/>
      <c r="G843" s="94"/>
      <c r="H843" s="94"/>
      <c r="I843" s="94"/>
      <c r="J843" s="94"/>
      <c r="K843" s="94"/>
      <c r="L843" s="94"/>
      <c r="M843" s="94"/>
    </row>
    <row r="844" spans="6:13">
      <c r="F844" s="94"/>
      <c r="G844" s="94"/>
      <c r="H844" s="94"/>
      <c r="I844" s="94"/>
      <c r="J844" s="94"/>
      <c r="K844" s="94"/>
      <c r="L844" s="94"/>
      <c r="M844" s="94"/>
    </row>
    <row r="845" spans="6:13">
      <c r="F845" s="94"/>
      <c r="G845" s="94"/>
      <c r="H845" s="94"/>
      <c r="I845" s="94"/>
      <c r="J845" s="94"/>
      <c r="K845" s="94"/>
      <c r="L845" s="94"/>
      <c r="M845" s="94"/>
    </row>
    <row r="846" spans="6:13">
      <c r="F846" s="94"/>
      <c r="G846" s="94"/>
      <c r="H846" s="94"/>
      <c r="I846" s="94"/>
      <c r="J846" s="94"/>
      <c r="K846" s="94"/>
      <c r="L846" s="94"/>
      <c r="M846" s="94"/>
    </row>
    <row r="847" spans="6:13">
      <c r="F847" s="94"/>
      <c r="G847" s="94"/>
      <c r="H847" s="94"/>
      <c r="I847" s="94"/>
      <c r="J847" s="94"/>
      <c r="K847" s="94"/>
      <c r="L847" s="94"/>
      <c r="M847" s="94"/>
    </row>
    <row r="848" spans="6:13">
      <c r="F848" s="94"/>
      <c r="G848" s="94"/>
      <c r="H848" s="94"/>
      <c r="I848" s="94"/>
      <c r="J848" s="94"/>
      <c r="K848" s="94"/>
      <c r="L848" s="94"/>
      <c r="M848" s="94"/>
    </row>
    <row r="849" spans="6:13">
      <c r="F849" s="94"/>
      <c r="G849" s="94"/>
      <c r="H849" s="94"/>
      <c r="I849" s="94"/>
      <c r="J849" s="94"/>
      <c r="K849" s="94"/>
      <c r="L849" s="94"/>
      <c r="M849" s="94"/>
    </row>
    <row r="850" spans="6:13">
      <c r="F850" s="94"/>
      <c r="G850" s="94"/>
      <c r="H850" s="94"/>
      <c r="I850" s="94"/>
      <c r="J850" s="94"/>
      <c r="K850" s="94"/>
      <c r="L850" s="94"/>
      <c r="M850" s="94"/>
    </row>
    <row r="851" spans="6:13">
      <c r="F851" s="94"/>
      <c r="G851" s="94"/>
      <c r="H851" s="94"/>
      <c r="I851" s="94"/>
      <c r="J851" s="94"/>
      <c r="K851" s="94"/>
      <c r="L851" s="94"/>
      <c r="M851" s="94"/>
    </row>
    <row r="852" spans="6:13">
      <c r="F852" s="94"/>
      <c r="G852" s="94"/>
      <c r="H852" s="94"/>
      <c r="I852" s="94"/>
      <c r="J852" s="94"/>
      <c r="K852" s="94"/>
      <c r="L852" s="94"/>
      <c r="M852" s="94"/>
    </row>
    <row r="853" spans="6:13">
      <c r="F853" s="94"/>
      <c r="G853" s="94"/>
      <c r="H853" s="94"/>
      <c r="I853" s="94"/>
      <c r="J853" s="94"/>
      <c r="K853" s="94"/>
      <c r="L853" s="94"/>
      <c r="M853" s="94"/>
    </row>
    <row r="854" spans="6:13">
      <c r="F854" s="94"/>
      <c r="G854" s="94"/>
      <c r="H854" s="94"/>
      <c r="I854" s="94"/>
      <c r="J854" s="94"/>
      <c r="K854" s="94"/>
      <c r="L854" s="94"/>
      <c r="M854" s="94"/>
    </row>
    <row r="855" spans="6:13">
      <c r="F855" s="94"/>
      <c r="G855" s="94"/>
      <c r="H855" s="94"/>
      <c r="I855" s="94"/>
      <c r="J855" s="94"/>
      <c r="K855" s="94"/>
      <c r="L855" s="94"/>
      <c r="M855" s="94"/>
    </row>
    <row r="856" spans="6:13">
      <c r="F856" s="94"/>
      <c r="G856" s="94"/>
      <c r="H856" s="94"/>
      <c r="I856" s="94"/>
      <c r="J856" s="94"/>
      <c r="K856" s="94"/>
      <c r="L856" s="94"/>
      <c r="M856" s="94"/>
    </row>
    <row r="857" spans="6:13">
      <c r="F857" s="94"/>
      <c r="G857" s="94"/>
      <c r="H857" s="94"/>
      <c r="I857" s="94"/>
      <c r="J857" s="94"/>
      <c r="K857" s="94"/>
      <c r="L857" s="94"/>
      <c r="M857" s="94"/>
    </row>
    <row r="858" spans="6:13">
      <c r="F858" s="94"/>
      <c r="G858" s="94"/>
      <c r="H858" s="94"/>
      <c r="I858" s="94"/>
      <c r="J858" s="94"/>
      <c r="K858" s="94"/>
      <c r="L858" s="94"/>
      <c r="M858" s="94"/>
    </row>
    <row r="859" spans="6:13">
      <c r="F859" s="94"/>
      <c r="G859" s="94"/>
      <c r="H859" s="94"/>
      <c r="I859" s="94"/>
      <c r="J859" s="94"/>
      <c r="K859" s="94"/>
      <c r="L859" s="94"/>
      <c r="M859" s="94"/>
    </row>
    <row r="860" spans="6:13">
      <c r="F860" s="94"/>
      <c r="G860" s="94"/>
      <c r="H860" s="94"/>
      <c r="I860" s="94"/>
      <c r="J860" s="94"/>
      <c r="K860" s="94"/>
      <c r="L860" s="94"/>
      <c r="M860" s="94"/>
    </row>
    <row r="861" spans="6:13">
      <c r="F861" s="94"/>
      <c r="G861" s="94"/>
      <c r="H861" s="94"/>
      <c r="I861" s="94"/>
      <c r="J861" s="94"/>
      <c r="K861" s="94"/>
      <c r="L861" s="94"/>
      <c r="M861" s="94"/>
    </row>
    <row r="862" spans="6:13">
      <c r="F862" s="94"/>
      <c r="G862" s="94"/>
      <c r="H862" s="94"/>
      <c r="I862" s="94"/>
      <c r="J862" s="94"/>
      <c r="K862" s="94"/>
      <c r="L862" s="94"/>
      <c r="M862" s="94"/>
    </row>
    <row r="863" spans="6:13">
      <c r="F863" s="94"/>
      <c r="G863" s="94"/>
      <c r="H863" s="94"/>
      <c r="I863" s="94"/>
      <c r="J863" s="94"/>
      <c r="K863" s="94"/>
      <c r="L863" s="94"/>
      <c r="M863" s="94"/>
    </row>
    <row r="864" spans="6:13">
      <c r="F864" s="94"/>
      <c r="G864" s="94"/>
      <c r="H864" s="94"/>
      <c r="I864" s="94"/>
      <c r="J864" s="94"/>
      <c r="K864" s="94"/>
      <c r="L864" s="94"/>
      <c r="M864" s="94"/>
    </row>
    <row r="865" spans="6:13">
      <c r="F865" s="94"/>
      <c r="G865" s="94"/>
      <c r="H865" s="94"/>
      <c r="I865" s="94"/>
      <c r="J865" s="94"/>
      <c r="K865" s="94"/>
      <c r="L865" s="94"/>
      <c r="M865" s="94"/>
    </row>
    <row r="866" spans="6:13">
      <c r="F866" s="94"/>
      <c r="G866" s="94"/>
      <c r="H866" s="94"/>
      <c r="I866" s="94"/>
      <c r="J866" s="94"/>
      <c r="K866" s="94"/>
      <c r="L866" s="94"/>
      <c r="M866" s="94"/>
    </row>
    <row r="867" spans="6:13">
      <c r="F867" s="94"/>
      <c r="G867" s="94"/>
      <c r="H867" s="94"/>
      <c r="I867" s="94"/>
      <c r="J867" s="94"/>
      <c r="K867" s="94"/>
      <c r="L867" s="94"/>
      <c r="M867" s="94"/>
    </row>
    <row r="868" spans="6:13">
      <c r="F868" s="94"/>
      <c r="G868" s="94"/>
      <c r="H868" s="94"/>
      <c r="I868" s="94"/>
      <c r="J868" s="94"/>
      <c r="K868" s="94"/>
      <c r="L868" s="94"/>
      <c r="M868" s="94"/>
    </row>
    <row r="869" spans="6:13">
      <c r="F869" s="94"/>
      <c r="G869" s="94"/>
      <c r="H869" s="94"/>
      <c r="I869" s="94"/>
      <c r="J869" s="94"/>
      <c r="K869" s="94"/>
      <c r="L869" s="94"/>
      <c r="M869" s="94"/>
    </row>
    <row r="870" spans="6:13">
      <c r="F870" s="94"/>
      <c r="G870" s="94"/>
      <c r="H870" s="94"/>
      <c r="I870" s="94"/>
      <c r="J870" s="94"/>
      <c r="K870" s="94"/>
      <c r="L870" s="94"/>
      <c r="M870" s="94"/>
    </row>
    <row r="871" spans="6:13">
      <c r="F871" s="94"/>
      <c r="G871" s="94"/>
      <c r="H871" s="94"/>
      <c r="I871" s="94"/>
      <c r="J871" s="94"/>
      <c r="K871" s="94"/>
      <c r="L871" s="94"/>
      <c r="M871" s="94"/>
    </row>
    <row r="872" spans="6:13">
      <c r="F872" s="94"/>
      <c r="G872" s="94"/>
      <c r="H872" s="94"/>
      <c r="I872" s="94"/>
      <c r="J872" s="94"/>
      <c r="K872" s="94"/>
      <c r="L872" s="94"/>
      <c r="M872" s="94"/>
    </row>
    <row r="873" spans="6:13">
      <c r="F873" s="94"/>
      <c r="G873" s="94"/>
      <c r="H873" s="94"/>
      <c r="I873" s="94"/>
      <c r="J873" s="94"/>
      <c r="K873" s="94"/>
      <c r="L873" s="94"/>
      <c r="M873" s="94"/>
    </row>
    <row r="874" spans="6:13">
      <c r="F874" s="94"/>
      <c r="G874" s="94"/>
      <c r="H874" s="94"/>
      <c r="I874" s="94"/>
      <c r="J874" s="94"/>
      <c r="K874" s="94"/>
      <c r="L874" s="94"/>
      <c r="M874" s="94"/>
    </row>
    <row r="875" spans="6:13">
      <c r="F875" s="94"/>
      <c r="G875" s="94"/>
      <c r="H875" s="94"/>
      <c r="I875" s="94"/>
      <c r="J875" s="94"/>
      <c r="K875" s="94"/>
      <c r="L875" s="94"/>
      <c r="M875" s="94"/>
    </row>
    <row r="876" spans="6:13">
      <c r="F876" s="94"/>
      <c r="G876" s="94"/>
      <c r="H876" s="94"/>
      <c r="I876" s="94"/>
      <c r="J876" s="94"/>
      <c r="K876" s="94"/>
      <c r="L876" s="94"/>
      <c r="M876" s="94"/>
    </row>
    <row r="877" spans="6:13">
      <c r="F877" s="94"/>
      <c r="G877" s="94"/>
      <c r="H877" s="94"/>
      <c r="I877" s="94"/>
      <c r="J877" s="94"/>
      <c r="K877" s="94"/>
      <c r="L877" s="94"/>
      <c r="M877" s="94"/>
    </row>
    <row r="878" spans="6:13">
      <c r="F878" s="94"/>
      <c r="G878" s="94"/>
      <c r="H878" s="94"/>
      <c r="I878" s="94"/>
      <c r="J878" s="94"/>
      <c r="K878" s="94"/>
      <c r="L878" s="94"/>
      <c r="M878" s="94"/>
    </row>
    <row r="879" spans="6:13">
      <c r="F879" s="94"/>
      <c r="G879" s="94"/>
      <c r="H879" s="94"/>
      <c r="I879" s="94"/>
      <c r="J879" s="94"/>
      <c r="K879" s="94"/>
      <c r="L879" s="94"/>
      <c r="M879" s="94"/>
    </row>
    <row r="880" spans="6:13">
      <c r="F880" s="94"/>
      <c r="G880" s="94"/>
      <c r="H880" s="94"/>
      <c r="I880" s="94"/>
      <c r="J880" s="94"/>
      <c r="K880" s="94"/>
      <c r="L880" s="94"/>
      <c r="M880" s="94"/>
    </row>
    <row r="881" spans="6:13">
      <c r="F881" s="94"/>
      <c r="G881" s="94"/>
      <c r="H881" s="94"/>
      <c r="I881" s="94"/>
      <c r="J881" s="94"/>
      <c r="K881" s="94"/>
      <c r="L881" s="94"/>
      <c r="M881" s="94"/>
    </row>
    <row r="882" spans="6:13">
      <c r="F882" s="94"/>
      <c r="G882" s="94"/>
      <c r="H882" s="94"/>
      <c r="I882" s="94"/>
      <c r="J882" s="94"/>
      <c r="K882" s="94"/>
      <c r="L882" s="94"/>
      <c r="M882" s="94"/>
    </row>
    <row r="883" spans="6:13">
      <c r="F883" s="94"/>
      <c r="G883" s="94"/>
      <c r="H883" s="94"/>
      <c r="I883" s="94"/>
      <c r="J883" s="94"/>
      <c r="K883" s="94"/>
      <c r="L883" s="94"/>
      <c r="M883" s="94"/>
    </row>
    <row r="884" spans="6:13">
      <c r="F884" s="94"/>
      <c r="G884" s="94"/>
      <c r="H884" s="94"/>
      <c r="I884" s="94"/>
      <c r="J884" s="94"/>
      <c r="K884" s="94"/>
      <c r="L884" s="94"/>
      <c r="M884" s="94"/>
    </row>
    <row r="885" spans="6:13">
      <c r="F885" s="94"/>
      <c r="G885" s="94"/>
      <c r="H885" s="94"/>
      <c r="I885" s="94"/>
      <c r="J885" s="94"/>
      <c r="K885" s="94"/>
      <c r="L885" s="94"/>
      <c r="M885" s="94"/>
    </row>
    <row r="886" spans="6:13">
      <c r="F886" s="94"/>
      <c r="G886" s="94"/>
      <c r="H886" s="94"/>
      <c r="I886" s="94"/>
      <c r="J886" s="94"/>
      <c r="K886" s="94"/>
      <c r="L886" s="94"/>
      <c r="M886" s="94"/>
    </row>
    <row r="887" spans="6:13">
      <c r="F887" s="94"/>
      <c r="G887" s="94"/>
      <c r="H887" s="94"/>
      <c r="I887" s="94"/>
      <c r="J887" s="94"/>
      <c r="K887" s="94"/>
      <c r="L887" s="94"/>
      <c r="M887" s="94"/>
    </row>
    <row r="888" spans="6:13">
      <c r="F888" s="94"/>
      <c r="G888" s="94"/>
      <c r="H888" s="94"/>
      <c r="I888" s="94"/>
      <c r="J888" s="94"/>
      <c r="K888" s="94"/>
      <c r="L888" s="94"/>
      <c r="M888" s="94"/>
    </row>
    <row r="889" spans="6:13">
      <c r="F889" s="94"/>
      <c r="G889" s="94"/>
      <c r="H889" s="94"/>
      <c r="I889" s="94"/>
      <c r="J889" s="94"/>
      <c r="K889" s="94"/>
      <c r="L889" s="94"/>
      <c r="M889" s="94"/>
    </row>
    <row r="890" spans="6:13">
      <c r="F890" s="94"/>
      <c r="G890" s="94"/>
      <c r="H890" s="94"/>
      <c r="I890" s="94"/>
      <c r="J890" s="94"/>
      <c r="K890" s="94"/>
      <c r="L890" s="94"/>
      <c r="M890" s="94"/>
    </row>
    <row r="891" spans="6:13">
      <c r="F891" s="94"/>
      <c r="G891" s="94"/>
      <c r="H891" s="94"/>
      <c r="I891" s="94"/>
      <c r="J891" s="94"/>
      <c r="K891" s="94"/>
      <c r="L891" s="94"/>
      <c r="M891" s="94"/>
    </row>
    <row r="892" spans="6:13">
      <c r="F892" s="94"/>
      <c r="G892" s="94"/>
      <c r="H892" s="94"/>
      <c r="I892" s="94"/>
      <c r="J892" s="94"/>
      <c r="K892" s="94"/>
      <c r="L892" s="94"/>
      <c r="M892" s="94"/>
    </row>
    <row r="893" spans="6:13">
      <c r="F893" s="94"/>
      <c r="G893" s="94"/>
      <c r="H893" s="94"/>
      <c r="I893" s="94"/>
      <c r="J893" s="94"/>
      <c r="K893" s="94"/>
      <c r="L893" s="94"/>
      <c r="M893" s="94"/>
    </row>
    <row r="894" spans="6:13">
      <c r="F894" s="94"/>
      <c r="G894" s="94"/>
      <c r="H894" s="94"/>
      <c r="I894" s="94"/>
      <c r="J894" s="94"/>
      <c r="K894" s="94"/>
      <c r="L894" s="94"/>
      <c r="M894" s="94"/>
    </row>
    <row r="895" spans="6:13">
      <c r="F895" s="94"/>
      <c r="G895" s="94"/>
      <c r="H895" s="94"/>
      <c r="I895" s="94"/>
      <c r="J895" s="94"/>
      <c r="K895" s="94"/>
      <c r="L895" s="94"/>
      <c r="M895" s="94"/>
    </row>
    <row r="896" spans="6:13">
      <c r="F896" s="94"/>
      <c r="G896" s="94"/>
      <c r="H896" s="94"/>
      <c r="I896" s="94"/>
      <c r="J896" s="94"/>
      <c r="K896" s="94"/>
      <c r="L896" s="94"/>
      <c r="M896" s="94"/>
    </row>
    <row r="897" spans="6:13">
      <c r="F897" s="94"/>
      <c r="G897" s="94"/>
      <c r="H897" s="94"/>
      <c r="I897" s="94"/>
      <c r="J897" s="94"/>
      <c r="K897" s="94"/>
      <c r="L897" s="94"/>
      <c r="M897" s="94"/>
    </row>
    <row r="898" spans="6:13">
      <c r="F898" s="94"/>
      <c r="G898" s="94"/>
      <c r="H898" s="94"/>
      <c r="I898" s="94"/>
      <c r="J898" s="94"/>
      <c r="K898" s="94"/>
      <c r="L898" s="94"/>
      <c r="M898" s="94"/>
    </row>
    <row r="899" spans="6:13">
      <c r="F899" s="94"/>
      <c r="G899" s="94"/>
      <c r="H899" s="94"/>
      <c r="I899" s="94"/>
      <c r="J899" s="94"/>
      <c r="K899" s="94"/>
      <c r="L899" s="94"/>
      <c r="M899" s="94"/>
    </row>
    <row r="900" spans="6:13">
      <c r="F900" s="94"/>
      <c r="G900" s="94"/>
      <c r="H900" s="94"/>
      <c r="I900" s="94"/>
      <c r="J900" s="94"/>
      <c r="K900" s="94"/>
      <c r="L900" s="94"/>
      <c r="M900" s="94"/>
    </row>
    <row r="901" spans="6:13">
      <c r="F901" s="94"/>
      <c r="G901" s="94"/>
      <c r="H901" s="94"/>
      <c r="I901" s="94"/>
      <c r="J901" s="94"/>
      <c r="K901" s="94"/>
      <c r="L901" s="94"/>
      <c r="M901" s="94"/>
    </row>
    <row r="902" spans="6:13">
      <c r="F902" s="94"/>
      <c r="G902" s="94"/>
      <c r="H902" s="94"/>
      <c r="I902" s="94"/>
      <c r="J902" s="94"/>
      <c r="K902" s="94"/>
      <c r="L902" s="94"/>
      <c r="M902" s="94"/>
    </row>
    <row r="903" spans="6:13">
      <c r="F903" s="94"/>
      <c r="G903" s="94"/>
      <c r="H903" s="94"/>
      <c r="I903" s="94"/>
      <c r="J903" s="94"/>
      <c r="K903" s="94"/>
      <c r="L903" s="94"/>
      <c r="M903" s="94"/>
    </row>
    <row r="904" spans="6:13">
      <c r="F904" s="94"/>
      <c r="G904" s="94"/>
      <c r="H904" s="94"/>
      <c r="I904" s="94"/>
      <c r="J904" s="94"/>
      <c r="K904" s="94"/>
      <c r="L904" s="94"/>
      <c r="M904" s="94"/>
    </row>
    <row r="905" spans="6:13">
      <c r="F905" s="94"/>
      <c r="G905" s="94"/>
      <c r="H905" s="94"/>
      <c r="I905" s="94"/>
      <c r="J905" s="94"/>
      <c r="K905" s="94"/>
      <c r="L905" s="94"/>
      <c r="M905" s="94"/>
    </row>
    <row r="906" spans="6:13">
      <c r="F906" s="94"/>
      <c r="G906" s="94"/>
      <c r="H906" s="94"/>
      <c r="I906" s="94"/>
      <c r="J906" s="94"/>
      <c r="K906" s="94"/>
      <c r="L906" s="94"/>
      <c r="M906" s="94"/>
    </row>
    <row r="907" spans="6:13">
      <c r="F907" s="94"/>
      <c r="G907" s="94"/>
      <c r="H907" s="94"/>
      <c r="I907" s="94"/>
      <c r="J907" s="94"/>
      <c r="K907" s="94"/>
      <c r="L907" s="94"/>
      <c r="M907" s="94"/>
    </row>
    <row r="908" spans="6:13">
      <c r="F908" s="94"/>
      <c r="G908" s="94"/>
      <c r="H908" s="94"/>
      <c r="I908" s="94"/>
      <c r="J908" s="94"/>
      <c r="K908" s="94"/>
      <c r="L908" s="94"/>
      <c r="M908" s="94"/>
    </row>
    <row r="909" spans="6:13">
      <c r="F909" s="94"/>
      <c r="G909" s="94"/>
      <c r="H909" s="94"/>
      <c r="I909" s="94"/>
      <c r="J909" s="94"/>
      <c r="K909" s="94"/>
      <c r="L909" s="94"/>
      <c r="M909" s="94"/>
    </row>
    <row r="910" spans="6:13">
      <c r="F910" s="94"/>
      <c r="G910" s="94"/>
      <c r="H910" s="94"/>
      <c r="I910" s="94"/>
      <c r="J910" s="94"/>
      <c r="K910" s="94"/>
      <c r="L910" s="94"/>
      <c r="M910" s="94"/>
    </row>
    <row r="911" spans="6:13">
      <c r="F911" s="94"/>
      <c r="G911" s="94"/>
      <c r="H911" s="94"/>
      <c r="I911" s="94"/>
      <c r="J911" s="94"/>
      <c r="K911" s="94"/>
      <c r="L911" s="94"/>
      <c r="M911" s="94"/>
    </row>
    <row r="912" spans="6:13">
      <c r="F912" s="94"/>
      <c r="G912" s="94"/>
      <c r="H912" s="94"/>
      <c r="I912" s="94"/>
      <c r="J912" s="94"/>
      <c r="K912" s="94"/>
      <c r="L912" s="94"/>
      <c r="M912" s="94"/>
    </row>
    <row r="913" spans="6:13">
      <c r="F913" s="94"/>
      <c r="G913" s="94"/>
      <c r="H913" s="94"/>
      <c r="I913" s="94"/>
      <c r="J913" s="94"/>
      <c r="K913" s="94"/>
      <c r="L913" s="94"/>
      <c r="M913" s="94"/>
    </row>
    <row r="914" spans="6:13">
      <c r="F914" s="94"/>
      <c r="G914" s="94"/>
      <c r="H914" s="94"/>
      <c r="I914" s="94"/>
      <c r="J914" s="94"/>
      <c r="K914" s="94"/>
      <c r="L914" s="94"/>
      <c r="M914" s="94"/>
    </row>
    <row r="915" spans="6:13">
      <c r="F915" s="94"/>
      <c r="G915" s="94"/>
      <c r="H915" s="94"/>
      <c r="I915" s="94"/>
      <c r="J915" s="94"/>
      <c r="K915" s="94"/>
      <c r="L915" s="94"/>
      <c r="M915" s="94"/>
    </row>
    <row r="916" spans="6:13">
      <c r="F916" s="94"/>
      <c r="G916" s="94"/>
      <c r="H916" s="94"/>
      <c r="I916" s="94"/>
      <c r="J916" s="94"/>
      <c r="K916" s="94"/>
      <c r="L916" s="94"/>
      <c r="M916" s="94"/>
    </row>
    <row r="917" spans="6:13">
      <c r="F917" s="94"/>
      <c r="G917" s="94"/>
      <c r="H917" s="94"/>
      <c r="I917" s="94"/>
      <c r="J917" s="94"/>
      <c r="K917" s="94"/>
      <c r="L917" s="94"/>
      <c r="M917" s="94"/>
    </row>
    <row r="918" spans="6:13">
      <c r="F918" s="94"/>
      <c r="G918" s="94"/>
      <c r="H918" s="94"/>
      <c r="I918" s="94"/>
      <c r="J918" s="94"/>
      <c r="K918" s="94"/>
      <c r="L918" s="94"/>
      <c r="M918" s="94"/>
    </row>
    <row r="919" spans="6:13">
      <c r="F919" s="94"/>
      <c r="G919" s="94"/>
      <c r="H919" s="94"/>
      <c r="I919" s="94"/>
      <c r="J919" s="94"/>
      <c r="K919" s="94"/>
      <c r="L919" s="94"/>
      <c r="M919" s="94"/>
    </row>
    <row r="920" spans="6:13">
      <c r="F920" s="94"/>
      <c r="G920" s="94"/>
      <c r="H920" s="94"/>
      <c r="I920" s="94"/>
      <c r="J920" s="94"/>
      <c r="K920" s="94"/>
      <c r="L920" s="94"/>
      <c r="M920" s="94"/>
    </row>
    <row r="921" spans="6:13">
      <c r="F921" s="94"/>
      <c r="G921" s="94"/>
      <c r="H921" s="94"/>
      <c r="I921" s="94"/>
      <c r="J921" s="94"/>
      <c r="K921" s="94"/>
      <c r="L921" s="94"/>
      <c r="M921" s="94"/>
    </row>
    <row r="922" spans="6:13">
      <c r="F922" s="94"/>
      <c r="G922" s="94"/>
      <c r="H922" s="94"/>
      <c r="I922" s="94"/>
      <c r="J922" s="94"/>
      <c r="K922" s="94"/>
      <c r="L922" s="94"/>
      <c r="M922" s="94"/>
    </row>
    <row r="923" spans="6:13">
      <c r="F923" s="94"/>
      <c r="G923" s="94"/>
      <c r="H923" s="94"/>
      <c r="I923" s="94"/>
      <c r="J923" s="94"/>
      <c r="K923" s="94"/>
      <c r="L923" s="94"/>
      <c r="M923" s="94"/>
    </row>
    <row r="924" spans="6:13">
      <c r="F924" s="94"/>
      <c r="G924" s="94"/>
      <c r="H924" s="94"/>
      <c r="I924" s="94"/>
      <c r="J924" s="94"/>
      <c r="K924" s="94"/>
      <c r="L924" s="94"/>
      <c r="M924" s="94"/>
    </row>
    <row r="925" spans="6:13">
      <c r="F925" s="94"/>
      <c r="G925" s="94"/>
      <c r="H925" s="94"/>
      <c r="I925" s="94"/>
      <c r="J925" s="94"/>
      <c r="K925" s="94"/>
      <c r="L925" s="94"/>
      <c r="M925" s="94"/>
    </row>
    <row r="926" spans="6:13">
      <c r="F926" s="94"/>
      <c r="G926" s="94"/>
      <c r="H926" s="94"/>
      <c r="I926" s="94"/>
      <c r="J926" s="94"/>
      <c r="K926" s="94"/>
      <c r="L926" s="94"/>
      <c r="M926" s="94"/>
    </row>
    <row r="927" spans="6:13">
      <c r="F927" s="94"/>
      <c r="G927" s="94"/>
      <c r="H927" s="94"/>
      <c r="I927" s="94"/>
      <c r="J927" s="94"/>
      <c r="K927" s="94"/>
      <c r="L927" s="94"/>
      <c r="M927" s="94"/>
    </row>
    <row r="928" spans="6:13">
      <c r="F928" s="94"/>
      <c r="G928" s="94"/>
      <c r="H928" s="94"/>
      <c r="I928" s="94"/>
      <c r="J928" s="94"/>
      <c r="K928" s="94"/>
      <c r="L928" s="94"/>
      <c r="M928" s="94"/>
    </row>
    <row r="929" spans="6:13">
      <c r="F929" s="94"/>
      <c r="G929" s="94"/>
      <c r="H929" s="94"/>
      <c r="I929" s="94"/>
      <c r="J929" s="94"/>
      <c r="K929" s="94"/>
      <c r="L929" s="94"/>
      <c r="M929" s="94"/>
    </row>
    <row r="930" spans="6:13">
      <c r="F930" s="94"/>
      <c r="G930" s="94"/>
      <c r="H930" s="94"/>
      <c r="I930" s="94"/>
      <c r="J930" s="94"/>
      <c r="K930" s="94"/>
      <c r="L930" s="94"/>
      <c r="M930" s="94"/>
    </row>
    <row r="931" spans="6:13">
      <c r="F931" s="94"/>
      <c r="G931" s="94"/>
      <c r="H931" s="94"/>
      <c r="I931" s="94"/>
      <c r="J931" s="94"/>
      <c r="K931" s="94"/>
      <c r="L931" s="94"/>
      <c r="M931" s="94"/>
    </row>
    <row r="932" spans="6:13">
      <c r="F932" s="94"/>
      <c r="G932" s="94"/>
      <c r="H932" s="94"/>
      <c r="I932" s="94"/>
      <c r="J932" s="94"/>
      <c r="K932" s="94"/>
      <c r="L932" s="94"/>
      <c r="M932" s="94"/>
    </row>
    <row r="933" spans="6:13">
      <c r="F933" s="94"/>
      <c r="G933" s="94"/>
      <c r="H933" s="94"/>
      <c r="I933" s="94"/>
      <c r="J933" s="94"/>
      <c r="K933" s="94"/>
      <c r="L933" s="94"/>
      <c r="M933" s="94"/>
    </row>
    <row r="934" spans="6:13">
      <c r="F934" s="94"/>
      <c r="G934" s="94"/>
      <c r="H934" s="94"/>
      <c r="I934" s="94"/>
      <c r="J934" s="94"/>
      <c r="K934" s="94"/>
      <c r="L934" s="94"/>
      <c r="M934" s="94"/>
    </row>
    <row r="935" spans="6:13">
      <c r="F935" s="94"/>
      <c r="G935" s="94"/>
      <c r="H935" s="94"/>
      <c r="I935" s="94"/>
      <c r="J935" s="94"/>
      <c r="K935" s="94"/>
      <c r="L935" s="94"/>
      <c r="M935" s="94"/>
    </row>
    <row r="936" spans="6:13">
      <c r="F936" s="94"/>
      <c r="G936" s="94"/>
      <c r="H936" s="94"/>
      <c r="I936" s="94"/>
      <c r="J936" s="94"/>
      <c r="K936" s="94"/>
      <c r="L936" s="94"/>
      <c r="M936" s="94"/>
    </row>
    <row r="937" spans="6:13">
      <c r="F937" s="94"/>
      <c r="G937" s="94"/>
      <c r="H937" s="94"/>
      <c r="I937" s="94"/>
      <c r="J937" s="94"/>
      <c r="K937" s="94"/>
      <c r="L937" s="94"/>
      <c r="M937" s="94"/>
    </row>
    <row r="938" spans="6:13">
      <c r="F938" s="94"/>
      <c r="G938" s="94"/>
      <c r="H938" s="94"/>
      <c r="I938" s="94"/>
      <c r="J938" s="94"/>
      <c r="K938" s="94"/>
      <c r="L938" s="94"/>
      <c r="M938" s="94"/>
    </row>
    <row r="939" spans="6:13">
      <c r="F939" s="94"/>
      <c r="G939" s="94"/>
      <c r="H939" s="94"/>
      <c r="I939" s="94"/>
      <c r="J939" s="94"/>
      <c r="K939" s="94"/>
      <c r="L939" s="94"/>
      <c r="M939" s="94"/>
    </row>
    <row r="940" spans="6:13">
      <c r="F940" s="94"/>
      <c r="G940" s="94"/>
      <c r="H940" s="94"/>
      <c r="I940" s="94"/>
      <c r="J940" s="94"/>
      <c r="K940" s="94"/>
      <c r="L940" s="94"/>
      <c r="M940" s="94"/>
    </row>
    <row r="941" spans="6:13">
      <c r="F941" s="94"/>
      <c r="G941" s="94"/>
      <c r="H941" s="94"/>
      <c r="I941" s="94"/>
      <c r="J941" s="94"/>
      <c r="K941" s="94"/>
      <c r="L941" s="94"/>
      <c r="M941" s="94"/>
    </row>
    <row r="942" spans="6:13">
      <c r="F942" s="94"/>
      <c r="G942" s="94"/>
      <c r="H942" s="94"/>
      <c r="I942" s="94"/>
      <c r="J942" s="94"/>
      <c r="K942" s="94"/>
      <c r="L942" s="94"/>
      <c r="M942" s="94"/>
    </row>
    <row r="943" spans="6:13">
      <c r="F943" s="94"/>
      <c r="G943" s="94"/>
      <c r="H943" s="94"/>
      <c r="I943" s="94"/>
      <c r="J943" s="94"/>
      <c r="K943" s="94"/>
      <c r="L943" s="94"/>
      <c r="M943" s="94"/>
    </row>
    <row r="944" spans="6:13">
      <c r="F944" s="94"/>
      <c r="G944" s="94"/>
      <c r="H944" s="94"/>
      <c r="I944" s="94"/>
      <c r="J944" s="94"/>
      <c r="K944" s="94"/>
      <c r="L944" s="94"/>
      <c r="M944" s="94"/>
    </row>
    <row r="945" spans="6:13">
      <c r="F945" s="94"/>
      <c r="G945" s="94"/>
      <c r="H945" s="94"/>
      <c r="I945" s="94"/>
      <c r="J945" s="94"/>
      <c r="K945" s="94"/>
      <c r="L945" s="94"/>
      <c r="M945" s="94"/>
    </row>
    <row r="946" spans="6:13">
      <c r="F946" s="94"/>
      <c r="G946" s="94"/>
      <c r="H946" s="94"/>
      <c r="I946" s="94"/>
      <c r="J946" s="94"/>
      <c r="K946" s="94"/>
      <c r="L946" s="94"/>
      <c r="M946" s="94"/>
    </row>
    <row r="947" spans="6:13">
      <c r="F947" s="94"/>
      <c r="G947" s="94"/>
      <c r="H947" s="94"/>
      <c r="I947" s="94"/>
      <c r="J947" s="94"/>
      <c r="K947" s="94"/>
      <c r="L947" s="94"/>
      <c r="M947" s="94"/>
    </row>
    <row r="948" spans="6:13">
      <c r="F948" s="94"/>
      <c r="G948" s="94"/>
      <c r="H948" s="94"/>
      <c r="I948" s="94"/>
      <c r="J948" s="94"/>
      <c r="K948" s="94"/>
      <c r="L948" s="94"/>
      <c r="M948" s="94"/>
    </row>
    <row r="949" spans="6:13">
      <c r="F949" s="94"/>
      <c r="G949" s="94"/>
      <c r="H949" s="94"/>
      <c r="I949" s="94"/>
      <c r="J949" s="94"/>
      <c r="K949" s="94"/>
      <c r="L949" s="94"/>
      <c r="M949" s="94"/>
    </row>
    <row r="950" spans="6:13">
      <c r="F950" s="94"/>
      <c r="G950" s="94"/>
      <c r="H950" s="94"/>
      <c r="I950" s="94"/>
      <c r="J950" s="94"/>
      <c r="K950" s="94"/>
      <c r="L950" s="94"/>
      <c r="M950" s="94"/>
    </row>
    <row r="951" spans="6:13">
      <c r="F951" s="94"/>
      <c r="G951" s="94"/>
      <c r="H951" s="94"/>
      <c r="I951" s="94"/>
      <c r="J951" s="94"/>
      <c r="K951" s="94"/>
      <c r="L951" s="94"/>
      <c r="M951" s="94"/>
    </row>
    <row r="952" spans="6:13">
      <c r="F952" s="94"/>
      <c r="G952" s="94"/>
      <c r="H952" s="94"/>
      <c r="I952" s="94"/>
      <c r="J952" s="94"/>
      <c r="K952" s="94"/>
      <c r="L952" s="94"/>
      <c r="M952" s="94"/>
    </row>
    <row r="953" spans="6:13">
      <c r="F953" s="94"/>
      <c r="G953" s="94"/>
      <c r="H953" s="94"/>
      <c r="I953" s="94"/>
      <c r="J953" s="94"/>
      <c r="K953" s="94"/>
      <c r="L953" s="94"/>
      <c r="M953" s="94"/>
    </row>
    <row r="954" spans="6:13">
      <c r="F954" s="94"/>
      <c r="G954" s="94"/>
      <c r="H954" s="94"/>
      <c r="I954" s="94"/>
      <c r="J954" s="94"/>
      <c r="K954" s="94"/>
      <c r="L954" s="94"/>
      <c r="M954" s="94"/>
    </row>
    <row r="955" spans="6:13">
      <c r="F955" s="94"/>
      <c r="G955" s="94"/>
      <c r="H955" s="94"/>
      <c r="I955" s="94"/>
      <c r="J955" s="94"/>
      <c r="K955" s="94"/>
      <c r="L955" s="94"/>
      <c r="M955" s="94"/>
    </row>
    <row r="956" spans="6:13">
      <c r="F956" s="94"/>
      <c r="G956" s="94"/>
      <c r="H956" s="94"/>
      <c r="I956" s="94"/>
      <c r="J956" s="94"/>
      <c r="K956" s="94"/>
      <c r="L956" s="94"/>
      <c r="M956" s="94"/>
    </row>
    <row r="957" spans="6:13">
      <c r="F957" s="94"/>
      <c r="G957" s="94"/>
      <c r="H957" s="94"/>
      <c r="I957" s="94"/>
      <c r="J957" s="94"/>
      <c r="K957" s="94"/>
      <c r="L957" s="94"/>
      <c r="M957" s="94"/>
    </row>
    <row r="958" spans="6:13">
      <c r="F958" s="94"/>
      <c r="G958" s="94"/>
      <c r="H958" s="94"/>
      <c r="I958" s="94"/>
      <c r="J958" s="94"/>
      <c r="K958" s="94"/>
      <c r="L958" s="94"/>
      <c r="M958" s="94"/>
    </row>
    <row r="959" spans="6:13">
      <c r="F959" s="94"/>
      <c r="G959" s="94"/>
      <c r="H959" s="94"/>
      <c r="I959" s="94"/>
      <c r="J959" s="94"/>
      <c r="K959" s="94"/>
      <c r="L959" s="94"/>
      <c r="M959" s="94"/>
    </row>
    <row r="960" spans="6:13">
      <c r="F960" s="94"/>
      <c r="G960" s="94"/>
      <c r="H960" s="94"/>
      <c r="I960" s="94"/>
      <c r="J960" s="94"/>
      <c r="K960" s="94"/>
      <c r="L960" s="94"/>
      <c r="M960" s="94"/>
    </row>
    <row r="961" spans="6:13">
      <c r="F961" s="94"/>
      <c r="G961" s="94"/>
      <c r="H961" s="94"/>
      <c r="I961" s="94"/>
      <c r="J961" s="94"/>
      <c r="K961" s="94"/>
      <c r="L961" s="94"/>
      <c r="M961" s="94"/>
    </row>
    <row r="962" spans="6:13">
      <c r="F962" s="94"/>
      <c r="G962" s="94"/>
      <c r="H962" s="94"/>
      <c r="I962" s="94"/>
      <c r="J962" s="94"/>
      <c r="K962" s="94"/>
      <c r="L962" s="94"/>
      <c r="M962" s="94"/>
    </row>
    <row r="963" spans="6:13">
      <c r="F963" s="94"/>
      <c r="G963" s="94"/>
      <c r="H963" s="94"/>
      <c r="I963" s="94"/>
      <c r="J963" s="94"/>
      <c r="K963" s="94"/>
      <c r="L963" s="94"/>
      <c r="M963" s="94"/>
    </row>
    <row r="964" spans="6:13">
      <c r="F964" s="94"/>
      <c r="G964" s="94"/>
      <c r="H964" s="94"/>
      <c r="I964" s="94"/>
      <c r="J964" s="94"/>
      <c r="K964" s="94"/>
      <c r="L964" s="94"/>
      <c r="M964" s="94"/>
    </row>
    <row r="965" spans="6:13">
      <c r="F965" s="94"/>
      <c r="G965" s="94"/>
      <c r="H965" s="94"/>
      <c r="I965" s="94"/>
      <c r="J965" s="94"/>
      <c r="K965" s="94"/>
      <c r="L965" s="94"/>
      <c r="M965" s="94"/>
    </row>
    <row r="966" spans="6:13">
      <c r="F966" s="94"/>
      <c r="G966" s="94"/>
      <c r="H966" s="94"/>
      <c r="I966" s="94"/>
      <c r="J966" s="94"/>
      <c r="K966" s="94"/>
      <c r="L966" s="94"/>
      <c r="M966" s="94"/>
    </row>
    <row r="967" spans="6:13">
      <c r="F967" s="94"/>
      <c r="G967" s="94"/>
      <c r="H967" s="94"/>
      <c r="I967" s="94"/>
      <c r="J967" s="94"/>
      <c r="K967" s="94"/>
      <c r="L967" s="94"/>
      <c r="M967" s="94"/>
    </row>
    <row r="968" spans="6:13">
      <c r="F968" s="94"/>
      <c r="G968" s="94"/>
      <c r="H968" s="94"/>
      <c r="I968" s="94"/>
      <c r="J968" s="94"/>
      <c r="K968" s="94"/>
      <c r="L968" s="94"/>
      <c r="M968" s="94"/>
    </row>
    <row r="969" spans="6:13">
      <c r="F969" s="94"/>
      <c r="G969" s="94"/>
      <c r="H969" s="94"/>
      <c r="I969" s="94"/>
      <c r="J969" s="94"/>
      <c r="K969" s="94"/>
      <c r="L969" s="94"/>
      <c r="M969" s="94"/>
    </row>
    <row r="970" spans="6:13">
      <c r="F970" s="94"/>
      <c r="G970" s="94"/>
      <c r="H970" s="94"/>
      <c r="I970" s="94"/>
      <c r="J970" s="94"/>
      <c r="K970" s="94"/>
      <c r="L970" s="94"/>
      <c r="M970" s="94"/>
    </row>
    <row r="971" spans="6:13">
      <c r="F971" s="94"/>
      <c r="G971" s="94"/>
      <c r="H971" s="94"/>
      <c r="I971" s="94"/>
      <c r="J971" s="94"/>
      <c r="K971" s="94"/>
      <c r="L971" s="94"/>
      <c r="M971" s="94"/>
    </row>
    <row r="972" spans="6:13">
      <c r="F972" s="94"/>
      <c r="G972" s="94"/>
      <c r="H972" s="94"/>
      <c r="I972" s="94"/>
      <c r="J972" s="94"/>
      <c r="K972" s="94"/>
      <c r="L972" s="94"/>
      <c r="M972" s="94"/>
    </row>
    <row r="973" spans="6:13">
      <c r="F973" s="94"/>
      <c r="G973" s="94"/>
      <c r="H973" s="94"/>
      <c r="I973" s="94"/>
      <c r="J973" s="94"/>
      <c r="K973" s="94"/>
      <c r="L973" s="94"/>
      <c r="M973" s="94"/>
    </row>
    <row r="974" spans="6:13">
      <c r="F974" s="94"/>
      <c r="G974" s="94"/>
      <c r="H974" s="94"/>
      <c r="I974" s="94"/>
      <c r="J974" s="94"/>
      <c r="K974" s="94"/>
      <c r="L974" s="94"/>
      <c r="M974" s="94"/>
    </row>
    <row r="975" spans="6:13">
      <c r="F975" s="94"/>
      <c r="G975" s="94"/>
      <c r="H975" s="94"/>
      <c r="I975" s="94"/>
      <c r="J975" s="94"/>
      <c r="K975" s="94"/>
      <c r="L975" s="94"/>
      <c r="M975" s="94"/>
    </row>
    <row r="976" spans="6:13">
      <c r="F976" s="94"/>
      <c r="G976" s="94"/>
      <c r="H976" s="94"/>
      <c r="I976" s="94"/>
      <c r="J976" s="94"/>
      <c r="K976" s="94"/>
      <c r="L976" s="94"/>
      <c r="M976" s="94"/>
    </row>
    <row r="977" spans="6:13">
      <c r="F977" s="94"/>
      <c r="G977" s="94"/>
      <c r="H977" s="94"/>
      <c r="I977" s="94"/>
      <c r="J977" s="94"/>
      <c r="K977" s="94"/>
      <c r="L977" s="94"/>
      <c r="M977" s="94"/>
    </row>
    <row r="978" spans="6:13">
      <c r="F978" s="94"/>
      <c r="G978" s="94"/>
      <c r="H978" s="94"/>
      <c r="I978" s="94"/>
      <c r="J978" s="94"/>
      <c r="K978" s="94"/>
      <c r="L978" s="94"/>
      <c r="M978" s="94"/>
    </row>
    <row r="979" spans="6:13">
      <c r="F979" s="94"/>
      <c r="G979" s="94"/>
      <c r="H979" s="94"/>
      <c r="I979" s="94"/>
      <c r="J979" s="94"/>
      <c r="K979" s="94"/>
      <c r="L979" s="94"/>
      <c r="M979" s="94"/>
    </row>
    <row r="980" spans="6:13">
      <c r="F980" s="94"/>
      <c r="G980" s="94"/>
      <c r="H980" s="94"/>
      <c r="I980" s="94"/>
      <c r="J980" s="94"/>
      <c r="K980" s="94"/>
      <c r="L980" s="94"/>
      <c r="M980" s="94"/>
    </row>
    <row r="981" spans="6:13">
      <c r="F981" s="94"/>
      <c r="G981" s="94"/>
      <c r="H981" s="94"/>
      <c r="I981" s="94"/>
      <c r="J981" s="94"/>
      <c r="K981" s="94"/>
      <c r="L981" s="94"/>
      <c r="M981" s="94"/>
    </row>
    <row r="982" spans="6:13">
      <c r="F982" s="94"/>
      <c r="G982" s="94"/>
      <c r="H982" s="94"/>
      <c r="I982" s="94"/>
      <c r="J982" s="94"/>
      <c r="K982" s="94"/>
      <c r="L982" s="94"/>
      <c r="M982" s="94"/>
    </row>
    <row r="983" spans="6:13">
      <c r="F983" s="94"/>
      <c r="G983" s="94"/>
      <c r="H983" s="94"/>
      <c r="I983" s="94"/>
      <c r="J983" s="94"/>
      <c r="K983" s="94"/>
      <c r="L983" s="94"/>
      <c r="M983" s="94"/>
    </row>
    <row r="984" spans="6:13">
      <c r="F984" s="94"/>
      <c r="G984" s="94"/>
      <c r="H984" s="94"/>
      <c r="I984" s="94"/>
      <c r="J984" s="94"/>
      <c r="K984" s="94"/>
      <c r="L984" s="94"/>
      <c r="M984" s="94"/>
    </row>
    <row r="985" spans="6:13">
      <c r="F985" s="94"/>
      <c r="G985" s="94"/>
      <c r="H985" s="94"/>
      <c r="I985" s="94"/>
      <c r="J985" s="94"/>
      <c r="K985" s="94"/>
      <c r="L985" s="94"/>
      <c r="M985" s="94"/>
    </row>
    <row r="986" spans="6:13">
      <c r="F986" s="94"/>
      <c r="G986" s="94"/>
      <c r="H986" s="94"/>
      <c r="I986" s="94"/>
      <c r="J986" s="94"/>
      <c r="K986" s="94"/>
      <c r="L986" s="94"/>
      <c r="M986" s="94"/>
    </row>
    <row r="987" spans="6:13">
      <c r="F987" s="94"/>
      <c r="G987" s="94"/>
      <c r="H987" s="94"/>
      <c r="I987" s="94"/>
      <c r="J987" s="94"/>
      <c r="K987" s="94"/>
      <c r="L987" s="94"/>
      <c r="M987" s="94"/>
    </row>
    <row r="988" spans="6:13">
      <c r="F988" s="94"/>
      <c r="G988" s="94"/>
      <c r="H988" s="94"/>
      <c r="I988" s="94"/>
      <c r="J988" s="94"/>
      <c r="K988" s="94"/>
      <c r="L988" s="94"/>
      <c r="M988" s="94"/>
    </row>
    <row r="989" spans="6:13">
      <c r="F989" s="94"/>
      <c r="G989" s="94"/>
      <c r="H989" s="94"/>
      <c r="I989" s="94"/>
      <c r="J989" s="94"/>
      <c r="K989" s="94"/>
      <c r="L989" s="94"/>
      <c r="M989" s="94"/>
    </row>
    <row r="990" spans="6:13">
      <c r="F990" s="94"/>
      <c r="G990" s="94"/>
      <c r="H990" s="94"/>
      <c r="I990" s="94"/>
      <c r="J990" s="94"/>
      <c r="K990" s="94"/>
      <c r="L990" s="94"/>
      <c r="M990" s="94"/>
    </row>
    <row r="991" spans="6:13">
      <c r="F991" s="94"/>
      <c r="G991" s="94"/>
      <c r="H991" s="94"/>
      <c r="I991" s="94"/>
      <c r="J991" s="94"/>
      <c r="K991" s="94"/>
      <c r="L991" s="94"/>
      <c r="M991" s="94"/>
    </row>
    <row r="992" spans="6:13">
      <c r="F992" s="94"/>
      <c r="G992" s="94"/>
      <c r="H992" s="94"/>
      <c r="I992" s="94"/>
      <c r="J992" s="94"/>
      <c r="K992" s="94"/>
      <c r="L992" s="94"/>
      <c r="M992" s="94"/>
    </row>
    <row r="993" spans="6:13">
      <c r="F993" s="94"/>
      <c r="G993" s="94"/>
      <c r="H993" s="94"/>
      <c r="I993" s="94"/>
      <c r="J993" s="94"/>
      <c r="K993" s="94"/>
      <c r="L993" s="94"/>
      <c r="M993" s="94"/>
    </row>
    <row r="994" spans="6:13">
      <c r="F994" s="94"/>
      <c r="G994" s="94"/>
      <c r="H994" s="94"/>
      <c r="I994" s="94"/>
      <c r="J994" s="94"/>
      <c r="K994" s="94"/>
      <c r="L994" s="94"/>
      <c r="M994" s="94"/>
    </row>
  </sheetData>
  <sheetProtection formatCells="0" formatColumns="0" formatRows="0" insertColumns="0" insertRows="0" insertHyperlinks="0" deleteColumns="0" deleteRows="0" sort="0" autoFilter="0" pivotTables="0"/>
  <autoFilter ref="A158:V217"/>
  <mergeCells count="7">
    <mergeCell ref="A103:L103"/>
    <mergeCell ref="G108:G109"/>
    <mergeCell ref="A97:C97"/>
    <mergeCell ref="A2:L2"/>
    <mergeCell ref="A98:C98"/>
    <mergeCell ref="A101:D101"/>
    <mergeCell ref="E101:F10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presupuesto gestión</vt:lpstr>
      <vt:lpstr>PLAN ACCIÓN INVER.  consol hac</vt:lpstr>
      <vt:lpstr>rentas gestión</vt:lpstr>
      <vt:lpstr>contabilidad gestión</vt:lpstr>
      <vt:lpstr>Depacho gestión</vt:lpstr>
      <vt:lpstr>tesoreria gestión</vt:lpstr>
      <vt:lpstr>CONTRATOS</vt:lpstr>
      <vt:lpstr>'PLAN ACCIÓN INVER.  consol hac'!Área_de_impresión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dc:creator>
  <cp:lastModifiedBy>equipo 60</cp:lastModifiedBy>
  <cp:lastPrinted>2024-01-26T15:47:20Z</cp:lastPrinted>
  <dcterms:created xsi:type="dcterms:W3CDTF">2024-01-25T19:58:50Z</dcterms:created>
  <dcterms:modified xsi:type="dcterms:W3CDTF">2024-02-14T18:37:54Z</dcterms:modified>
</cp:coreProperties>
</file>