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drawings/drawing2.xml" ContentType="application/vnd.openxmlformats-officedocument.drawing+xml"/>
  <Override PartName="/xl/embeddings/oleObject2.bin" ContentType="application/vnd.openxmlformats-officedocument.oleObject"/>
  <Override PartName="/xl/drawings/drawing3.xml" ContentType="application/vnd.openxmlformats-officedocument.drawing+xml"/>
  <Override PartName="/xl/embeddings/oleObject3.bin" ContentType="application/vnd.openxmlformats-officedocument.oleObject"/>
  <Override PartName="/xl/drawings/drawing4.xml" ContentType="application/vnd.openxmlformats-officedocument.drawing+xml"/>
  <Override PartName="/xl/embeddings/oleObject4.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equipo 60\Desktop\Instrumentos de Planeación 2023 - cierre\PA para Contraloría\"/>
    </mc:Choice>
  </mc:AlternateContent>
  <bookViews>
    <workbookView xWindow="-120" yWindow="-120" windowWidth="20730" windowHeight="11040"/>
  </bookViews>
  <sheets>
    <sheet name="SETP " sheetId="1" r:id="rId1"/>
    <sheet name="ANEXO SETP" sheetId="9" r:id="rId2"/>
    <sheet name="FORTALECIMIENTO" sheetId="2" r:id="rId3"/>
    <sheet name="ANEXO FORTALECIMIENTO" sheetId="8" r:id="rId4"/>
    <sheet name="MOVILIDAD SOST" sheetId="4" r:id="rId5"/>
    <sheet name="ANEXO MOV SOST" sheetId="10" r:id="rId6"/>
    <sheet name="MODERNIZACION TECNOLOGICA" sheetId="5" r:id="rId7"/>
    <sheet name="ANEXO MODERNIZACION" sheetId="7" r:id="rId8"/>
    <sheet name="Hoja6" sheetId="6" state="hidden" r:id="rId9"/>
  </sheets>
  <definedNames>
    <definedName name="_xlnm.Print_Area" localSheetId="2">FORTALECIMIENTO!$A$2:$P$95</definedName>
    <definedName name="_xlnm.Print_Area" localSheetId="6">'MODERNIZACION TECNOLOGICA'!$A$1:$P$44</definedName>
    <definedName name="_xlnm.Print_Area" localSheetId="4">'MOVILIDAD SOST'!$A$1:$P$36</definedName>
    <definedName name="_xlnm.Print_Area" localSheetId="0">'SETP '!$A$2:$O$37</definedName>
    <definedName name="_xlnm.Print_Titles" localSheetId="2">FORTALECIMIENTO!$15:$17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23" i="4" l="1"/>
  <c r="M23" i="4"/>
  <c r="N21" i="4"/>
  <c r="M21" i="4"/>
  <c r="M23" i="5" l="1"/>
  <c r="F32" i="5"/>
  <c r="F57" i="2" l="1"/>
  <c r="F56" i="2"/>
  <c r="F55" i="2"/>
  <c r="F54" i="2"/>
  <c r="F53" i="2"/>
  <c r="F52" i="2"/>
  <c r="F50" i="2"/>
  <c r="F49" i="2"/>
  <c r="F48" i="2"/>
  <c r="F47" i="2"/>
  <c r="F46" i="2"/>
  <c r="F44" i="2"/>
  <c r="F42" i="2"/>
  <c r="F41" i="2"/>
  <c r="F40" i="2"/>
  <c r="F38" i="2"/>
  <c r="F37" i="2"/>
  <c r="F36" i="2"/>
  <c r="F34" i="2"/>
  <c r="F32" i="2"/>
  <c r="F31" i="2"/>
  <c r="F30" i="2"/>
  <c r="F28" i="2"/>
  <c r="F26" i="2"/>
  <c r="F25" i="2"/>
  <c r="F24" i="2"/>
  <c r="F23" i="2"/>
  <c r="F22" i="2"/>
  <c r="F21" i="2"/>
  <c r="G44" i="2"/>
  <c r="G42" i="2"/>
  <c r="G29" i="2"/>
  <c r="F29" i="2" s="1"/>
  <c r="G39" i="2"/>
  <c r="F39" i="2" s="1"/>
  <c r="G37" i="2"/>
  <c r="G33" i="2"/>
  <c r="F33" i="2" s="1"/>
  <c r="G35" i="2"/>
  <c r="F35" i="2" s="1"/>
  <c r="J221" i="8"/>
  <c r="G184" i="8"/>
  <c r="H210" i="8" l="1"/>
  <c r="G201" i="8" l="1"/>
  <c r="G30" i="5"/>
  <c r="G28" i="5"/>
  <c r="G22" i="5"/>
  <c r="F20" i="5"/>
  <c r="G20" i="5"/>
  <c r="G45" i="7"/>
  <c r="G52" i="7"/>
  <c r="G51" i="7"/>
  <c r="G50" i="7" s="1"/>
  <c r="G19" i="2" l="1"/>
  <c r="F19" i="2" s="1"/>
  <c r="H94" i="8" l="1"/>
  <c r="J118" i="8" s="1"/>
  <c r="H48" i="8"/>
  <c r="H46" i="8"/>
  <c r="H27" i="8"/>
  <c r="H24" i="8"/>
  <c r="H16" i="8"/>
  <c r="H3" i="8"/>
  <c r="G41" i="7"/>
  <c r="G25" i="4"/>
  <c r="G24" i="4"/>
  <c r="G212" i="8"/>
  <c r="G51" i="2" s="1"/>
  <c r="F51" i="2" s="1"/>
  <c r="G211" i="8"/>
  <c r="G45" i="2" s="1"/>
  <c r="F45" i="2" l="1"/>
  <c r="H184" i="8"/>
  <c r="G186" i="8" s="1"/>
  <c r="G27" i="2" l="1"/>
  <c r="F27" i="2" s="1"/>
  <c r="M19" i="5" l="1"/>
  <c r="G22" i="4"/>
  <c r="G26" i="4" s="1"/>
  <c r="G44" i="7"/>
  <c r="G43" i="7" l="1"/>
  <c r="G18" i="5" s="1"/>
  <c r="G43" i="2"/>
  <c r="F43" i="2" l="1"/>
  <c r="G65" i="2"/>
  <c r="F18" i="5"/>
  <c r="F19" i="5"/>
  <c r="N19" i="5" s="1"/>
  <c r="O19" i="5" s="1"/>
  <c r="F21" i="5"/>
  <c r="F22" i="5"/>
  <c r="F23" i="5"/>
  <c r="F25" i="5"/>
  <c r="F26" i="5"/>
  <c r="F27" i="5"/>
  <c r="F28" i="5"/>
  <c r="F29" i="5"/>
  <c r="F30" i="5"/>
  <c r="M19" i="4" l="1"/>
  <c r="M21" i="5"/>
  <c r="M25" i="5"/>
  <c r="M27" i="5"/>
  <c r="M29" i="5"/>
  <c r="N21" i="5" l="1"/>
  <c r="O21" i="5" s="1"/>
  <c r="N27" i="5"/>
  <c r="O27" i="5" s="1"/>
  <c r="N29" i="5"/>
  <c r="O29" i="5" s="1"/>
  <c r="N25" i="5" l="1"/>
  <c r="O25" i="5" s="1"/>
  <c r="M17" i="5" l="1"/>
  <c r="F26" i="4"/>
  <c r="C7" i="6" s="1"/>
  <c r="F25" i="4"/>
  <c r="C6" i="6" s="1"/>
  <c r="F24" i="4"/>
  <c r="F23" i="4"/>
  <c r="F22" i="4"/>
  <c r="F21" i="4"/>
  <c r="F20" i="4"/>
  <c r="F19" i="4"/>
  <c r="F18" i="4"/>
  <c r="M17" i="4"/>
  <c r="F17" i="4"/>
  <c r="F63" i="2"/>
  <c r="M62" i="2"/>
  <c r="F62" i="2"/>
  <c r="M56" i="2"/>
  <c r="M54" i="2"/>
  <c r="M52" i="2"/>
  <c r="M50" i="2"/>
  <c r="M48" i="2"/>
  <c r="M46" i="2"/>
  <c r="M44" i="2"/>
  <c r="M42" i="2"/>
  <c r="M40" i="2"/>
  <c r="M38" i="2"/>
  <c r="M36" i="2"/>
  <c r="M34" i="2"/>
  <c r="M32" i="2"/>
  <c r="M30" i="2"/>
  <c r="M28" i="2"/>
  <c r="M26" i="2"/>
  <c r="M24" i="2"/>
  <c r="M22" i="2"/>
  <c r="N22" i="2"/>
  <c r="M20" i="2"/>
  <c r="M18" i="2"/>
  <c r="F18" i="2"/>
  <c r="F19" i="1"/>
  <c r="F20" i="1"/>
  <c r="F21" i="1"/>
  <c r="F18" i="1"/>
  <c r="O23" i="4" l="1"/>
  <c r="D6" i="6"/>
  <c r="N19" i="4"/>
  <c r="O19" i="4" s="1"/>
  <c r="N50" i="2"/>
  <c r="O50" i="2" s="1"/>
  <c r="N30" i="2"/>
  <c r="O30" i="2" s="1"/>
  <c r="O21" i="4"/>
  <c r="N17" i="4"/>
  <c r="O17" i="4" s="1"/>
  <c r="N52" i="2"/>
  <c r="O52" i="2" s="1"/>
  <c r="N42" i="2"/>
  <c r="O42" i="2" s="1"/>
  <c r="N54" i="2"/>
  <c r="O54" i="2" s="1"/>
  <c r="N48" i="2"/>
  <c r="O48" i="2" s="1"/>
  <c r="N46" i="2"/>
  <c r="O46" i="2" s="1"/>
  <c r="N44" i="2"/>
  <c r="O44" i="2" s="1"/>
  <c r="N40" i="2"/>
  <c r="O40" i="2" s="1"/>
  <c r="N36" i="2"/>
  <c r="O36" i="2" s="1"/>
  <c r="N32" i="2"/>
  <c r="O32" i="2" s="1"/>
  <c r="N28" i="2"/>
  <c r="O28" i="2" s="1"/>
  <c r="O22" i="2"/>
  <c r="N56" i="2"/>
  <c r="O56" i="2" s="1"/>
  <c r="N18" i="2"/>
  <c r="O18" i="2" s="1"/>
  <c r="N38" i="2"/>
  <c r="O38" i="2" s="1"/>
  <c r="N34" i="2"/>
  <c r="O34" i="2" s="1"/>
  <c r="N24" i="2"/>
  <c r="O24" i="2" s="1"/>
  <c r="N62" i="2"/>
  <c r="O62" i="2" s="1"/>
  <c r="G29" i="1"/>
  <c r="C3" i="6" s="1"/>
  <c r="G28" i="1"/>
  <c r="F27" i="1"/>
  <c r="M26" i="1"/>
  <c r="F26" i="1"/>
  <c r="F25" i="1"/>
  <c r="M24" i="1"/>
  <c r="F24" i="1"/>
  <c r="F23" i="1"/>
  <c r="M22" i="1"/>
  <c r="F22" i="1"/>
  <c r="F29" i="1"/>
  <c r="F28" i="1"/>
  <c r="C2" i="6" s="1"/>
  <c r="N22" i="1" l="1"/>
  <c r="O22" i="1" s="1"/>
  <c r="N26" i="1"/>
  <c r="O26" i="1" s="1"/>
  <c r="D2" i="6"/>
  <c r="N24" i="1"/>
  <c r="O24" i="1" s="1"/>
  <c r="O20" i="1"/>
  <c r="O18" i="1"/>
  <c r="G32" i="5"/>
  <c r="F24" i="5" l="1"/>
  <c r="N23" i="5" l="1"/>
  <c r="O23" i="5" s="1"/>
  <c r="N26" i="2" l="1"/>
  <c r="O26" i="2" s="1"/>
  <c r="C5" i="6" l="1"/>
  <c r="F65" i="2"/>
  <c r="G64" i="2" l="1"/>
  <c r="F64" i="2" s="1"/>
  <c r="F20" i="2"/>
  <c r="N20" i="2" s="1"/>
  <c r="O20" i="2" s="1"/>
  <c r="C4" i="6" l="1"/>
  <c r="D4" i="6" l="1"/>
  <c r="F17" i="5"/>
  <c r="F31" i="5" s="1"/>
  <c r="C8" i="6" s="1"/>
  <c r="C10" i="6" s="1"/>
  <c r="G31" i="5"/>
  <c r="N17" i="5" l="1"/>
  <c r="O17" i="5" s="1"/>
  <c r="C9" i="6"/>
  <c r="C11" i="6" s="1"/>
  <c r="D10" i="6" s="1"/>
  <c r="D8" i="6" l="1"/>
</calcChain>
</file>

<file path=xl/sharedStrings.xml><?xml version="1.0" encoding="utf-8"?>
<sst xmlns="http://schemas.openxmlformats.org/spreadsheetml/2006/main" count="1333" uniqueCount="726">
  <si>
    <r>
      <rPr>
        <b/>
        <sz val="16"/>
        <rFont val="Arial"/>
        <family val="2"/>
      </rPr>
      <t>PROCESO:</t>
    </r>
    <r>
      <rPr>
        <sz val="16"/>
        <rFont val="Arial"/>
        <family val="2"/>
      </rPr>
      <t xml:space="preserve"> PLANEACION ESTRATEGICA Y TERRITORIAL</t>
    </r>
  </si>
  <si>
    <r>
      <t xml:space="preserve">Codigo: </t>
    </r>
    <r>
      <rPr>
        <sz val="16"/>
        <rFont val="Arial"/>
        <family val="2"/>
      </rPr>
      <t>FOR-08-PRO-PET-01</t>
    </r>
  </si>
  <si>
    <r>
      <t>Version:</t>
    </r>
    <r>
      <rPr>
        <sz val="16"/>
        <rFont val="Arial"/>
        <family val="2"/>
      </rPr>
      <t xml:space="preserve"> 01</t>
    </r>
  </si>
  <si>
    <r>
      <rPr>
        <b/>
        <sz val="16"/>
        <rFont val="Arial"/>
        <family val="2"/>
      </rPr>
      <t>FORMATO:</t>
    </r>
    <r>
      <rPr>
        <sz val="16"/>
        <rFont val="Arial"/>
        <family val="2"/>
      </rPr>
      <t xml:space="preserve"> PLAN DE ACCION</t>
    </r>
  </si>
  <si>
    <r>
      <t xml:space="preserve">Fecha: </t>
    </r>
    <r>
      <rPr>
        <sz val="16"/>
        <rFont val="Arial"/>
        <family val="2"/>
      </rPr>
      <t>31/08/2017</t>
    </r>
  </si>
  <si>
    <r>
      <t xml:space="preserve">Pagina: </t>
    </r>
    <r>
      <rPr>
        <sz val="16"/>
        <rFont val="Arial"/>
        <family val="2"/>
      </rPr>
      <t>1 de  1</t>
    </r>
  </si>
  <si>
    <t xml:space="preserve">DIMENSION:  </t>
  </si>
  <si>
    <t xml:space="preserve">ECONOMICA </t>
  </si>
  <si>
    <r>
      <t xml:space="preserve">Objetivos: </t>
    </r>
    <r>
      <rPr>
        <sz val="14"/>
        <rFont val="Arial"/>
        <family val="2"/>
      </rPr>
      <t>Promover el desarrollo de un sistema de transporte público de calidad bajo criterios de seguridad, sostenibilidad, inclusión, eficiencia, accesibilidad, conectividad, confiabilidad y comodidad, que incentive el uso del transporte público por parte de ibaguereños y visitantes</t>
    </r>
  </si>
  <si>
    <t xml:space="preserve">RELACION DE CONTRATOS Y CONVENIOS </t>
  </si>
  <si>
    <t xml:space="preserve">SECTOR:  </t>
  </si>
  <si>
    <t>VIAS, TRANSPORTE Y MOVILIDAD SEGURA E INCLUYENTE</t>
  </si>
  <si>
    <t>No</t>
  </si>
  <si>
    <t>OBJETO</t>
  </si>
  <si>
    <t>VALOR</t>
  </si>
  <si>
    <t xml:space="preserve">PROGRAMA:  </t>
  </si>
  <si>
    <t>PRESTACIÓN DE SERVICIOS DE TRANSPORTE PÚBLICO DE PASAJEROS (Cód. KPT 2408) SUBPROGRAMA PRESTACIÓN DE SERVICIOS DE TRANSPORTE PÚBLICO DE PASAJEROS (Cód. KPT 2408)</t>
  </si>
  <si>
    <t xml:space="preserve">NOMBRE  DEL PROYECTO POAI: </t>
  </si>
  <si>
    <t xml:space="preserve">IMPLEMENTACIÓN DEL SISTEMA ESTRATÉGICO DE TRASPORTE PÚBLICO DE PASAJEROS PARA IBAGUÉ </t>
  </si>
  <si>
    <t xml:space="preserve">CODIGO BPIN: </t>
  </si>
  <si>
    <t>PRINCIPALES ACTIVIDADES</t>
  </si>
  <si>
    <r>
      <t>PROG</t>
    </r>
    <r>
      <rPr>
        <b/>
        <sz val="11"/>
        <rFont val="Arial"/>
        <family val="2"/>
      </rPr>
      <t xml:space="preserve">  EJEC</t>
    </r>
  </si>
  <si>
    <t>UNIDAD DE MEDIDA</t>
  </si>
  <si>
    <t>CANT.</t>
  </si>
  <si>
    <t>PROGRAMACION (dd/mm/aa)</t>
  </si>
  <si>
    <t>INDICADORES DE GESTION</t>
  </si>
  <si>
    <t>INDICE FISICO</t>
  </si>
  <si>
    <t>INDICE INVERSION</t>
  </si>
  <si>
    <t>EFICIENCIA</t>
  </si>
  <si>
    <t>MPIO</t>
  </si>
  <si>
    <t>SGP</t>
  </si>
  <si>
    <t>REGALIAS</t>
  </si>
  <si>
    <t>OTROS</t>
  </si>
  <si>
    <t xml:space="preserve">INICIO </t>
  </si>
  <si>
    <t>TERMINACION</t>
  </si>
  <si>
    <t>P</t>
  </si>
  <si>
    <t xml:space="preserve">UNIDAD </t>
  </si>
  <si>
    <t>E</t>
  </si>
  <si>
    <t>SEMAFORIZACIÓN ZONA CENTRO</t>
  </si>
  <si>
    <t>Intersecciones Implementadas</t>
  </si>
  <si>
    <t>PARADEROS TIPO III ADECUACIÓN DE ESPACIO PÚBLICO Y SEÑAL</t>
  </si>
  <si>
    <t>Numero</t>
  </si>
  <si>
    <t>INTERVENTORÍAS</t>
  </si>
  <si>
    <t>Interventorias contratadas</t>
  </si>
  <si>
    <t>TOTAL  PLAN  DE  ACCION</t>
  </si>
  <si>
    <t>METAS DE RESULTADO</t>
  </si>
  <si>
    <t>METAS DE PRODUCTO</t>
  </si>
  <si>
    <t>INDICADORES</t>
  </si>
  <si>
    <t>SECRETARIO DESPACHO</t>
  </si>
  <si>
    <r>
      <rPr>
        <b/>
        <sz val="11"/>
        <rFont val="Arial"/>
        <family val="2"/>
      </rPr>
      <t xml:space="preserve">META DE RESULTADO No. 1: </t>
    </r>
    <r>
      <rPr>
        <sz val="11"/>
        <rFont val="Arial"/>
        <family val="2"/>
      </rPr>
      <t xml:space="preserve"> Viajes en transporte público diarios</t>
    </r>
  </si>
  <si>
    <r>
      <rPr>
        <b/>
        <sz val="11"/>
        <rFont val="Arial"/>
        <family val="2"/>
      </rPr>
      <t>META DE PRODUCTO No. 1:</t>
    </r>
    <r>
      <rPr>
        <sz val="11"/>
        <rFont val="Arial"/>
        <family val="2"/>
      </rPr>
      <t xml:space="preserve"> Gestionar y/o implementar el Sistema de transporte público en la ciudad (Cód KPT 2408001)</t>
    </r>
  </si>
  <si>
    <t>Sistema de transporte público implementado</t>
  </si>
  <si>
    <t xml:space="preserve">OBSERVACIONES: </t>
  </si>
  <si>
    <t>IBAGUÉ ECONÓMICA Y PRODUCTIVA</t>
  </si>
  <si>
    <r>
      <t xml:space="preserve">Objetivos: </t>
    </r>
    <r>
      <rPr>
        <sz val="14"/>
        <rFont val="Arial"/>
        <family val="2"/>
      </rPr>
      <t xml:space="preserve">Aumentar niveles de desarrollo en torno a una movilidad sostenible en la ciudad </t>
    </r>
  </si>
  <si>
    <t>LAS VIAS VIBRAN CON MOVILIDAD Y SOSTENBILIDAD</t>
  </si>
  <si>
    <t xml:space="preserve">PROGRAMA: </t>
  </si>
  <si>
    <t xml:space="preserve">SEGURIDAD DE TRANSPORTE            </t>
  </si>
  <si>
    <t>ANEXO No. 1 -  LISTA DE CONTRATOS Y/O CONVENIOS</t>
  </si>
  <si>
    <r>
      <t>NOMBRE  DEL PROYECTO:</t>
    </r>
    <r>
      <rPr>
        <sz val="14"/>
        <rFont val="Arial"/>
        <family val="2"/>
      </rPr>
      <t xml:space="preserve"> </t>
    </r>
  </si>
  <si>
    <t>FORTALECIMIENTO DE LA SEGURIDAD VIAL PARA LA REGULACION Y CONTROL DEL TRANSITO EN EL MUNICIPIO DE IBAGUE</t>
  </si>
  <si>
    <t xml:space="preserve">2020730010054
</t>
  </si>
  <si>
    <t>DESARROLLAR UNA ESTRATEGIA DE ARTICULACIÓN CON CENTROS DE ENSEÑANZA DE CONDUCCIÓN, CENTROS DE EVALUACIÓN DE CONDUCTORES E INFRACTORES Y EMPRESAS DE TRANSPORTE PÚBLICO.</t>
  </si>
  <si>
    <t>Estrategia desarrollada</t>
  </si>
  <si>
    <t>FORTALECER UN PROGRAMA PARA EL CONTROL AL TRÁNSITO MEDIANTE PERSONAL CALIFICADO PARA LA EJECUCIÓN DE ACTIVIDADES DEL PROYECTO Y ELEMENTOS DE PROMOCIÓN</t>
  </si>
  <si>
    <t>Programa fortalecido</t>
  </si>
  <si>
    <t>ELEMENTOS DE PROMOCION DEL PROYECTO PARA FORTALECER MEDIANTE (CAMPAÑAS, PAPELERIA, ELEMENTOS DE PROMOCION)</t>
  </si>
  <si>
    <t>Elementos de promoción implementado</t>
  </si>
  <si>
    <t xml:space="preserve"> ADQUISICIÓN DE ELEMENTOS PARA LA PROMOCIÓN DE CAMPAÑAS DE SEGURIDAD VIAL</t>
  </si>
  <si>
    <t>Elementos adquiridos</t>
  </si>
  <si>
    <t>IMPLEMENTACIÓN DE CAMPAÑAS DE CULTURA CIUDADANA Y CAPACITACIÓN EN MOVILIDAD SEGURA.</t>
  </si>
  <si>
    <t>Campañas implementadas</t>
  </si>
  <si>
    <t xml:space="preserve">PROGRAMA DE APOYO A VÍCTIMAS POR ACCIDENTE DE TRÁNSITO VFAT MEDIANTE PERSONAL CALIFICADO PARA LA EJECUCIÓN DE ACTIVIDADES </t>
  </si>
  <si>
    <t>Programa implementado</t>
  </si>
  <si>
    <t>ADQUISICIÓN DE ELEMENTOS, CAMPAÑAS Y LOGÍSTICA PARA EL FUNCIONAMIENTO DEL PROGRAMA DE victimas</t>
  </si>
  <si>
    <t>Elementos, campañas y logistica adquiridos</t>
  </si>
  <si>
    <t xml:space="preserve">IMPLEMENTAR DISPOSITIVOS PARA EL CONTROL DE TRÁNSITO A TRAVÉS DE DEMARCACIÓN HORIZONTAL </t>
  </si>
  <si>
    <t>Demarcación horizontal implementada.</t>
  </si>
  <si>
    <t>INSTALAR SEÑALES VERTICALES NUEVAS</t>
  </si>
  <si>
    <t>Numero de señales verticales instaladas.</t>
  </si>
  <si>
    <t>Numero de señales verticales repuestas</t>
  </si>
  <si>
    <t>Numero de pasos peatonales mantenidos</t>
  </si>
  <si>
    <t>INTERVENIR Y/O MANTENER Y/O MODERNIZAR INTERSECCIONES SEMAFORIZADAS DE LA CIUDAD</t>
  </si>
  <si>
    <t>Numero de intersecciones intervenidas, mantenidas o modernizadas</t>
  </si>
  <si>
    <t>PAGO DE ENERGÍA PROPORCIONADA A LOS SEMÁFOROS DEL MUNICIPIO DE IBAGUÉ POR PARTE DE LA SECRETARIA DE MOVILIDAD</t>
  </si>
  <si>
    <t>Recibos pagos</t>
  </si>
  <si>
    <t>ADQUIRIR EQUIPOS DE COMUNICACIÓN PARA LA OPERACIÓN DEL PROGRAMA DEL CUERPO DE AGENTE DE TRÁNSITO DE IBAGUÉ</t>
  </si>
  <si>
    <t>Adquisición efectuada</t>
  </si>
  <si>
    <t>ADQUISICIÓN DE MOBILIARIO, ELEMENTOS DE OFICINA Y EQUIPOS DE CÓMPUTO</t>
  </si>
  <si>
    <t>Adqisición realizada</t>
  </si>
  <si>
    <t>AUMENTAR EL PARQUE AUTOMOTOR DEL CUERPO DE AGENTES DE TRÁNSITO (MOTOS, NECRO MÓVIL, CAMIONETA)</t>
  </si>
  <si>
    <t>Parque automotor adquirido</t>
  </si>
  <si>
    <t>Dispositivos tecnologicos para el control de transito, elementos tecnologicos para el control de transporte público (plataformas, bases de datos, software)</t>
  </si>
  <si>
    <t>Dispositivos tecnologicos adquiridos</t>
  </si>
  <si>
    <t>DOTACIÓN Y ELEMENTOS DE PROTECCIÓN PARA EL CUERPO DE AGENTES Y PERSONAL QUE CUMPLA ACTIVIDADES DE CONTROL AL TRANSITO</t>
  </si>
  <si>
    <t>Proceso de adquisición realizado</t>
  </si>
  <si>
    <t>ADQUIRIR ELEMENTOS DE CONTROL DE TRÁFICO Y SEÑALIZACIÓN</t>
  </si>
  <si>
    <t>FORMACIÓN Y/O CAPACITACIONES ORIENTADAS A FORTALECER LAS COMPETENCIAS Y LA CALIDAD DE LOS CONOCIMIENTOS PARA LA GESTIÓN DEL PERSONAL DE LA SECRETARIA DE MOVILIDAD Y CUERPO DE AGENTES DE TRÁNSITO DEL MUNICIPIO.</t>
  </si>
  <si>
    <t>Proceso de formación realizado</t>
  </si>
  <si>
    <r>
      <rPr>
        <b/>
        <sz val="12"/>
        <rFont val="Arial MT"/>
      </rPr>
      <t xml:space="preserve">META DE RESULTADO No. 1: </t>
    </r>
    <r>
      <rPr>
        <sz val="12"/>
        <rFont val="Arial MT"/>
      </rPr>
      <t>Disminuir el número de victimas fatales en accidente de transito</t>
    </r>
  </si>
  <si>
    <r>
      <t xml:space="preserve">META DE PRODUCTO No. 1 </t>
    </r>
    <r>
      <rPr>
        <sz val="11"/>
        <rFont val="Arial"/>
        <family val="2"/>
      </rPr>
      <t>Realizar 8 Campañas de seguridad vial</t>
    </r>
  </si>
  <si>
    <t>Numero de campañas realizadas</t>
  </si>
  <si>
    <r>
      <rPr>
        <b/>
        <sz val="12"/>
        <rFont val="Arial MT"/>
      </rPr>
      <t>META DE RESULTADO No. 2:</t>
    </r>
    <r>
      <rPr>
        <sz val="12"/>
        <rFont val="Arial MT"/>
      </rPr>
      <t xml:space="preserve"> Disminuir el número de  accidente de transito</t>
    </r>
  </si>
  <si>
    <r>
      <t xml:space="preserve">META DE PRODUCTO No. 2 </t>
    </r>
    <r>
      <rPr>
        <sz val="11"/>
        <rFont val="Arial"/>
        <family val="2"/>
      </rPr>
      <t>Implementar dispositivos para el control de tránsito a través de demarcación Horizontal y/o lineal</t>
    </r>
  </si>
  <si>
    <t xml:space="preserve">Número de metros lineales de demarcación horizontal y/o lineal implementados </t>
  </si>
  <si>
    <t>FIRMA</t>
  </si>
  <si>
    <r>
      <t xml:space="preserve">META DE PRODUCTO No. 4 </t>
    </r>
    <r>
      <rPr>
        <sz val="11"/>
        <rFont val="Arial"/>
        <family val="2"/>
      </rPr>
      <t>Instalar 902 señales verticales nuevas</t>
    </r>
  </si>
  <si>
    <t>Número de señales verticales instaladas</t>
  </si>
  <si>
    <r>
      <t xml:space="preserve">META DE PRODUCTO No. 5 </t>
    </r>
    <r>
      <rPr>
        <sz val="11"/>
        <rFont val="Arial"/>
        <family val="2"/>
      </rPr>
      <t>Desarrollar una estrategia de articulación con centros de enseñanza de conducción, centros de evaluación de conductores e infractores y empresas de transporte público.</t>
    </r>
  </si>
  <si>
    <t>Estrategias implementadas</t>
  </si>
  <si>
    <r>
      <t xml:space="preserve">META DE PRODUCTO No. 6  </t>
    </r>
    <r>
      <rPr>
        <sz val="11"/>
        <rFont val="Arial"/>
        <family val="2"/>
      </rPr>
      <t xml:space="preserve">Programa de apoyo a víctimas por accidente de tránsito VFAT </t>
    </r>
  </si>
  <si>
    <t>Número de programa implementado</t>
  </si>
  <si>
    <r>
      <t xml:space="preserve">META DE PRODUCTO No. 7  </t>
    </r>
    <r>
      <rPr>
        <sz val="11"/>
        <rFont val="Arial"/>
        <family val="2"/>
      </rPr>
      <t>Intervenir y/o mantener y/o modernizar intersecciones semaforizadas</t>
    </r>
  </si>
  <si>
    <t>Semáforos mantenidos y/o modernizados</t>
  </si>
  <si>
    <r>
      <t xml:space="preserve">META DE PRODUCTO No. 8 </t>
    </r>
    <r>
      <rPr>
        <sz val="11"/>
        <rFont val="Arial"/>
        <family val="2"/>
      </rPr>
      <t xml:space="preserve"> Mantenimiento de 10 pasos peatonales</t>
    </r>
  </si>
  <si>
    <t>Demarcación horizontal transversal realizada / Reductores de velocidad instalados en la red vial</t>
  </si>
  <si>
    <r>
      <t xml:space="preserve">META DE PRODUCTO No. 9 </t>
    </r>
    <r>
      <rPr>
        <sz val="11"/>
        <rFont val="Arial"/>
        <family val="2"/>
      </rPr>
      <t>Programa de educación vial y cultura ciudadana</t>
    </r>
  </si>
  <si>
    <t>Programa de vigías de transito implementado</t>
  </si>
  <si>
    <r>
      <t>META DE PRODUCTO No. 10</t>
    </r>
    <r>
      <rPr>
        <sz val="11"/>
        <rFont val="Arial"/>
        <family val="2"/>
      </rPr>
      <t xml:space="preserve"> Implementar un centro de control de tránsito para el monitoreo de vías</t>
    </r>
  </si>
  <si>
    <t>Centro de control de tránsito para el monitoreo de vías implementado</t>
  </si>
  <si>
    <r>
      <t xml:space="preserve">META DE PRODUCTO No. 11 </t>
    </r>
    <r>
      <rPr>
        <sz val="11"/>
        <rFont val="Arial"/>
        <family val="2"/>
      </rPr>
      <t>Estrategia para realizar operativos de control y de regulación de tránsito para mejorar la movilidad</t>
    </r>
  </si>
  <si>
    <t>Estrategia implementada</t>
  </si>
  <si>
    <r>
      <t xml:space="preserve">META DE PRODUCTO No. 12 </t>
    </r>
    <r>
      <rPr>
        <sz val="11"/>
        <rFont val="Arial"/>
        <family val="2"/>
      </rPr>
      <t>Aumentar en 30 el cuerpo de agentes de tránsito para la regulación del tránsito en la ciudad</t>
    </r>
  </si>
  <si>
    <t>Número de nuevos agentes de transito</t>
  </si>
  <si>
    <r>
      <t xml:space="preserve">META DE PRODUCTO No. 13 </t>
    </r>
    <r>
      <rPr>
        <sz val="11"/>
        <rFont val="Arial"/>
        <family val="2"/>
      </rPr>
      <t>Programa de agentes de tránsito</t>
    </r>
  </si>
  <si>
    <t>Programa de agentes de tránsito implementado</t>
  </si>
  <si>
    <t>SEGURIDAD DE TRANSPORTE</t>
  </si>
  <si>
    <t>ANEXO No. 2 -  LISTA DE CONTRATOS Y/O CONVENIOS</t>
  </si>
  <si>
    <t>DESARROLLO DE UN PLAN DE MOVILIDAD SOSTENIBLE PARA LA CIUDAD DE IBAGUE</t>
  </si>
  <si>
    <t>Diagnostico elaborado</t>
  </si>
  <si>
    <t>Adquisición de elementos de promoción, edición, impresión, etc y logística para la formulación y/o implementaciòn de una Política Pública integral de Movilidad para la ciudad</t>
  </si>
  <si>
    <t>Adqusición de elementos realizada</t>
  </si>
  <si>
    <t>Formulación  de la política pública integrada y sostenible de movilidad</t>
  </si>
  <si>
    <t>Politica publidca formulada</t>
  </si>
  <si>
    <t>FORTALECIMIENTO SISTEMA DE BICICLETAS PÚBLICAS DEL MUNICIPIO DE IBAGUÉ (MANTENIMIENTO, SUMINISTROS, ADQUISICIÓN DE MAQUINARIA Y EQUIPOS, ADQUISICIÓN DE BICICLETAS, PERSONAL PARA OPERAR EL SISTEMA, ELEMENTOS DE PROTECCIÓN, ZONAS DE ESTACIONAMIENTO ENTRE OTROS)</t>
  </si>
  <si>
    <t>Sistema fortalecido</t>
  </si>
  <si>
    <r>
      <rPr>
        <b/>
        <sz val="11"/>
        <rFont val="Arial"/>
        <family val="2"/>
      </rPr>
      <t>META DE PRODUCTO No. 1:</t>
    </r>
    <r>
      <rPr>
        <sz val="11"/>
        <rFont val="Arial"/>
        <family val="2"/>
      </rPr>
      <t xml:space="preserve"> Diagnóstico para implementación de la NTC-ISO 39001 Sistema de Gestión de la Seguridad Vial</t>
    </r>
  </si>
  <si>
    <t>Diagnóstico NTC-ISO 39001 realizado</t>
  </si>
  <si>
    <r>
      <rPr>
        <b/>
        <sz val="11"/>
        <rFont val="Arial"/>
        <family val="2"/>
      </rPr>
      <t>META DE PRODUCTO No. 2:</t>
    </r>
    <r>
      <rPr>
        <sz val="11"/>
        <rFont val="Arial"/>
        <family val="2"/>
      </rPr>
      <t>Formulación de la política pública integrada y sostenible de movilidad</t>
    </r>
  </si>
  <si>
    <t>Política pública formulada</t>
  </si>
  <si>
    <t>META DE PRODUCTO No. 3: Formulación e implementación del Plan Integral de Movilidad Sostenible</t>
  </si>
  <si>
    <t>Plan integral de movilidad formulado e implementado</t>
  </si>
  <si>
    <r>
      <t xml:space="preserve">Objetivos: </t>
    </r>
    <r>
      <rPr>
        <sz val="14"/>
        <rFont val="Arial"/>
        <family val="2"/>
      </rPr>
      <t>Eficiencia en la prestación de servicios en la secretaria de movilidad de Ibagué</t>
    </r>
  </si>
  <si>
    <t>ANEXO No. 3 -  LISTA DE CONTRATOS Y/O CONVENIOS</t>
  </si>
  <si>
    <t>MODERNIZACIÓN TECNOLÓGICA PARA LA PRESTACIÓN DE SERVICIOS DE CALIDAD EN LA SECRETARÌA DE MOVILIDAD</t>
  </si>
  <si>
    <t>Mantener en funcionamiento una Plataforma Tecnológica Integral para la optima prestación de servicio en la Secretaría de Movilidad</t>
  </si>
  <si>
    <t>ADQUISICIÓN DE ESPECIES VENALES Y NO VENALES PARA EL  OPTIMO FUNCIONAMIENTO DE LA SECRETARIA DE MOVILIDAD DE IBAGUÉ</t>
  </si>
  <si>
    <t>Adqusición realizada</t>
  </si>
  <si>
    <t>Adquisición de equipos de cómputo, servidor, planta eléctrica y ups, licencias, entre
otros elementos que conformarán la infraestructura tecnológica para el funcionamiento de la estrategía</t>
  </si>
  <si>
    <t>Suministro de equipos, insumos de equipos y mantenimiento de equipos para la óptima prestación del servicio</t>
  </si>
  <si>
    <t>Suministros, insumos y mantenimientos realizado</t>
  </si>
  <si>
    <t>Valoración y planificacion implementado</t>
  </si>
  <si>
    <t>Desarrollar sistema de turnos web para la prestación de servicios de la Secretaría de Movilidad</t>
  </si>
  <si>
    <t>Sistema de turnos web implementado</t>
  </si>
  <si>
    <r>
      <rPr>
        <b/>
        <sz val="11"/>
        <rFont val="Arial"/>
        <family val="2"/>
      </rPr>
      <t>META DE RESULTADO No. 1:</t>
    </r>
    <r>
      <rPr>
        <sz val="11"/>
        <rFont val="Arial"/>
        <family val="2"/>
      </rPr>
      <t xml:space="preserve"> Aumentar el nivel de satisfacción de los usuarios y ciudadanos respecto al funcionamiento de cada entidad.</t>
    </r>
  </si>
  <si>
    <r>
      <rPr>
        <b/>
        <sz val="10"/>
        <rFont val="Arial"/>
        <family val="2"/>
      </rPr>
      <t>META DE PRODUCTO No. 1:</t>
    </r>
    <r>
      <rPr>
        <sz val="10"/>
        <rFont val="Arial"/>
        <family val="2"/>
      </rPr>
      <t xml:space="preserve"> Plataforma tecnológica prestación remota del servicio</t>
    </r>
  </si>
  <si>
    <t xml:space="preserve">Plataforma tecnológica para la prestación remota del servicio habilitada </t>
  </si>
  <si>
    <r>
      <rPr>
        <b/>
        <sz val="10"/>
        <rFont val="Arial"/>
        <family val="2"/>
      </rPr>
      <t>META DE PRODUCTO No. 2:</t>
    </r>
    <r>
      <rPr>
        <sz val="10"/>
        <rFont val="Arial"/>
        <family val="2"/>
      </rPr>
      <t xml:space="preserve">Estrategia para la optimización de los diferentes servicios que se ofrecen en la secretaria de movilidad </t>
    </r>
  </si>
  <si>
    <t>Estrategia para la optimización de los diferentes servicios que se ofrecen en la secretaria de movilidad implementada</t>
  </si>
  <si>
    <r>
      <rPr>
        <b/>
        <sz val="10"/>
        <rFont val="Arial"/>
        <family val="2"/>
      </rPr>
      <t>META DE PRODUCTO No. 3:</t>
    </r>
    <r>
      <rPr>
        <sz val="10"/>
        <rFont val="Arial"/>
        <family val="2"/>
      </rPr>
      <t xml:space="preserve">Archivo digital de la secretaria de Movilidad </t>
    </r>
  </si>
  <si>
    <t>Archivo digitalizado</t>
  </si>
  <si>
    <r>
      <rPr>
        <b/>
        <sz val="10"/>
        <rFont val="Arial"/>
        <family val="2"/>
      </rPr>
      <t>META DE PRODUCTO No. 4:</t>
    </r>
    <r>
      <rPr>
        <sz val="10"/>
        <rFont val="Arial"/>
        <family val="2"/>
      </rPr>
      <t>Habilitar una plataforma tecnológica para la prestación de los servicios de tránsito y transporte e infraestructura vial</t>
    </r>
  </si>
  <si>
    <t>Turnos web implementados</t>
  </si>
  <si>
    <t>Realizar digitalización, indexación y control de  el archivo de los expedientes e historial vehicular</t>
  </si>
  <si>
    <t>TOTALES</t>
  </si>
  <si>
    <t>SETP</t>
  </si>
  <si>
    <t>FORTALECIMIENTO</t>
  </si>
  <si>
    <t>MOV SOSTENIBLE</t>
  </si>
  <si>
    <t>MODERNIZACION</t>
  </si>
  <si>
    <r>
      <rPr>
        <b/>
        <sz val="14"/>
        <rFont val="Arial"/>
        <family val="2"/>
      </rPr>
      <t xml:space="preserve">CODIGO PRESUPUESTAL: </t>
    </r>
    <r>
      <rPr>
        <sz val="14"/>
        <rFont val="Arial"/>
        <family val="2"/>
      </rPr>
      <t xml:space="preserve">         10303301           </t>
    </r>
    <r>
      <rPr>
        <b/>
        <sz val="14"/>
        <rFont val="Arial"/>
        <family val="2"/>
      </rPr>
      <t xml:space="preserve"> RUBRO:    </t>
    </r>
    <r>
      <rPr>
        <sz val="14"/>
        <rFont val="Arial"/>
        <family val="2"/>
      </rPr>
      <t xml:space="preserve">         10303301197</t>
    </r>
  </si>
  <si>
    <t>implementación de la norma NTC-ISO 39001 Sistema de
Gestión de la Seguridad Vial</t>
  </si>
  <si>
    <r>
      <t>CODIGO PRESUPUESTAL:      10303309                    RUBRO:</t>
    </r>
    <r>
      <rPr>
        <sz val="14"/>
        <rFont val="Arial"/>
        <family val="2"/>
      </rPr>
      <t xml:space="preserve">                </t>
    </r>
    <r>
      <rPr>
        <b/>
        <sz val="14"/>
        <rFont val="Arial"/>
        <family val="2"/>
      </rPr>
      <t>2.10.3.2.01.01.003.07.01 / 2.10.3.2.02.01.003 /2.10.3.2.02.01.004 / 2.10.3.2.02.02.005 / 2.10.3.2.02.02.005 / 2.10.3.2.02.02.006 / 2.10.3.2.02.02.008 / 2.10.3.2.02.02.008 / 2.10.3.2.02.02.009 / 2.10.3.2.02.02.009</t>
    </r>
  </si>
  <si>
    <r>
      <t>CODIGO PRESUPUESTAL:             10303301                      RUBRO:</t>
    </r>
    <r>
      <rPr>
        <sz val="14"/>
        <rFont val="Arial"/>
        <family val="2"/>
      </rPr>
      <t xml:space="preserve">               </t>
    </r>
    <r>
      <rPr>
        <b/>
        <sz val="14"/>
        <rFont val="Arial"/>
        <family val="2"/>
      </rPr>
      <t>2.10.3.2.02.01.003
2.10.3.2.02.01.004
2.10.3.2.02.02.008</t>
    </r>
  </si>
  <si>
    <t>PLAN DE ACCIÓN 2023              /                      SECRETARÍA / ENTIDAD:  SECRETARIA DE MOVILIDAD                            /                               GRUPO: OPERATIVO Y CONTROL DE TRANSITO</t>
  </si>
  <si>
    <t>PLAN DE ACCIÓN 2023         /                      SECRETARÍA / ENTIDAD:  SECRETARIA DE MOVILIDAD                            /                               GRUPO: OPERATIVO Y CONTROL DE TRANSITO</t>
  </si>
  <si>
    <t>FECHA DE PROGRAMACION:  ENERO 2023</t>
  </si>
  <si>
    <t xml:space="preserve">PLAN DE ACCIÓN 2023         /                                                                            SECRETARÍA / ENTIDAD:  SECRETARIA DE MOVILIDAD                            /                               GRUPO: TRAMITES Y SERVICIOS </t>
  </si>
  <si>
    <t xml:space="preserve">Personal calificado para la ejecución de las actividades del proyecto </t>
  </si>
  <si>
    <t>Contratación del personal para tramites</t>
  </si>
  <si>
    <t>FECHA</t>
  </si>
  <si>
    <t xml:space="preserve">No </t>
  </si>
  <si>
    <t>N° CONTRATO</t>
  </si>
  <si>
    <t>BENEFICIARIO</t>
  </si>
  <si>
    <t>NIT</t>
  </si>
  <si>
    <t>META</t>
  </si>
  <si>
    <t>ACTIVIDAD</t>
  </si>
  <si>
    <t>16/02/2023</t>
  </si>
  <si>
    <t>MOV01- CONTRATAR LA PRESTACION DE SERVICIOS DE APOYO A LA GESTION EN ARAS DE FORTALECER LOS PROCESOS, PROCEDIMIENTOS Y METAS QUE SE ENCUENTRAN A CARGO DE LA SECRETARIA DE MOVILIDAD DE LA CIUDAD DE IBAGUE,  EN EL MARCO DEL PROYECTO  MODERNIZACIÓN TECNOLÓGICA PARA LA PRESTACIÓN DE SERVICIOS DE CALIDAD EN LA SECRETARÌA DE MOVILIDAD  TRAM 1;</t>
  </si>
  <si>
    <t>MOV01- CONTRATAR LA PRESTACION DE SERVICIOS DE APOYO A LA GESTION EN ARAS DE FORTALECER LOS PROCESOS, PROCEDIMIENTOS Y METAS QUE SE ENCUENTRAN A CARGO DE LA SECRETARIA DE MOVILIDAD DE LA CIUDAD DE IBAGUE,  EN EL MARCO DEL PROYECTO  MODERNIZACIÓN TECNOLÓGICA PARA LA PRESTACIÓN DE SERVICIOS DE CALIDAD EN LA SECRETARÌA DE MOVILIDAD  TRAM 3;</t>
  </si>
  <si>
    <t>MOV01- CONTRATAR LA PRESTACION DE SERVICIOS DE APOYO A LA GESTION EN ARAS DE FORTALECER LOS PROCESOS, PROCEDIMIENTOS Y METAS QUE SE ENCUENTRAN A CARGO DE LA SECRETARIA DE MOVILIDAD DE LA CIUDAD DE IBAGUE,  EN EL MARCO DEL PROYECTO  MODERNIZACIÓN TECNOLÓGICA PARA LA PRESTACIÓN DE SERVICIOS DE CALIDAD EN LA SECRETARÌA DE MOVILIDAD  TRAM 2;</t>
  </si>
  <si>
    <t>JUAN  CARLOS GOMEZ</t>
  </si>
  <si>
    <t>ALVARO ANDRES SUAREZ GALEANO</t>
  </si>
  <si>
    <t>ALEXANDER  MORENO BARRAGAN</t>
  </si>
  <si>
    <t>07/03/2023</t>
  </si>
  <si>
    <t>MOV01- CONTRATAR LA PRESTACION DE SERVICIOS DE APOYO A LA GESTION EN ARAS DE FORTALECER LOS PROCESOS, PROCEDIMIENTOS Y METAS QUE SE ENCUENTRAN A CARGO DE LA SECRETARIA DE MOVILIDAD DE LA CIUDAD DE IBAGUE, EN EL MARCO DEL PROYECTO  MODERNIZACIÓN TECNOLÓGICA PARA LA PRESTACIÓN DE SERVICIOS DE CALIDAD EN LA SECRETARÌA DE MOVILIDAD  TRAM 6;</t>
  </si>
  <si>
    <t>CAMPO ELIAS OLARTE SACHICA</t>
  </si>
  <si>
    <t>23/03/2023</t>
  </si>
  <si>
    <t>MOV01- CONTRATAR LA PRESTACION DE SERVICIOS DE APOYO A LA GESTION EN ARAS DE FORTALECER LOS PROCESOS, PROCEDIMIENTOS Y METAS QUE SE ENCUENTRAN A CARGO DE LA SECRETARIA DE MOVILIDAD DE LA CIUDAD DE IBAGUE, EN EL MARCO DEL PROYECTO  MODERNIZACIÓN TECNOLÓGICA PARA LA PRESTACIÓN DE SERVICIOS DE CALIDAD EN LA SECRETARÌA DE MOVILIDAD  TRAM 12;</t>
  </si>
  <si>
    <t>WILSON ANDRES AVILEZ FLOREZ</t>
  </si>
  <si>
    <t>31/03/2023</t>
  </si>
  <si>
    <t>MOV01- CONTRATAR LA PRESTACION DE SERVICIOS DE APOYO A LA GESTION EN ARAS DE FORTALECER LOS PROCESOS, PROCEDIMIENTOS Y METAS QUE SE ENCUENTRAN A CARGO DE LA SECRETARIA DE MOVILIDAD DE LA CIUDAD DE IBAGUE, EN EL MARCO DEL PROYECTO  MODERNIZACIÓN TECNOLÓGICA PARA LA PRESTACIÓN DE SERVICIOS DE CALIDAD EN LA SECRETARÌA DE MOVILIDAD  TRAM 13;</t>
  </si>
  <si>
    <t>SANDRA MILENA ALAPE VARGAS</t>
  </si>
  <si>
    <t>MOV01- CONTRATAR LA PRESTACION DE SERVICIOS DE APOYO A LA GESTION EN ARAS DE FORTALECER LOS PROCESOS, PROCEDIMIENTOS Y METAS QUE SE ENCUENTRAN A CARGO DE LA SECRETARIA DE MOVILIDAD DE LA CIUDAD DE IBAGUE, EN EL MARCO DEL PROYECTO  MODERNIZACIÓN TECNOLÓGICA PARA LA PRESTACIÓN DE SERVICIOS DE CALIDAD EN LA SECRETARÌA DE MOVILIDAD  TRAM 11;</t>
  </si>
  <si>
    <t>DIANA PATRICIA IDARRAGA RUIZ</t>
  </si>
  <si>
    <t xml:space="preserve">Estrategia para la optimización de los diferentes servicios que se ofrecen en la secretaria de movilidad </t>
  </si>
  <si>
    <t>21/02/2023</t>
  </si>
  <si>
    <t>MOV01- CONTRATAR LA PRESTACION DE SERVICIOS PROFESIONAL EN ARAS DE FORTALECER LOS PROCESOS Y PROCEDIMIENTOS QUE SE ENCUENTRAN A CARGO DE LA SECRETARIA DE MOVILIDAD EN EL MARCO DEL PROYECTO  FORTALECIMIENTO DE LA SEGURIDAD VIAL PARA LA REGULACIÓN Y CONTROL DEL TRÁNSITO EN EL MUNICIPIO DE IBAGUÉ . DES 6;</t>
  </si>
  <si>
    <t>DIEGO EDUARDO OTAVO CORTES</t>
  </si>
  <si>
    <t>MOV01- CONTRATAR LA PRESTACION DE SERVICIOS PROFESIONAL EN ARAS DE FORTALECER LOS PROCESOS Y PROCEDIMIENTOS QUE SE ENCUENTRAN A CARGO DE LA SECRETARIA DE MOVILIDAD EN EL MARCO DEL PROYECTO  FORTALECIMIENTO DE LA SEGURIDAD VIAL PARALA REGULACIÓN YCONTROL DEL TRÁNSITO EN EL MUNICIPIO DE IBAGUE . DES 1;</t>
  </si>
  <si>
    <t>ALFONSO  PINEDA LOPEZ</t>
  </si>
  <si>
    <t>MOV01- CONTRATAR LA PRESTACION DE SERVICIOS PROFESIONAL EN ARAS DE FORTALECER LOS PROCESOS Y PROCEDIMIENTOS QUE SE ENCUENTRAN A CARGO DE LA SECRETARIA DE MOVILIDAD EN EL MARCO DEL PROYECTO    FORTALECIMIENTO DE LA SEGURIDAD VIAL PARA LA REGULACIÓN Y CONTROL DEL TRÁNSITO EN EL MUNICIPIO DE IBAGUÉ .  JUR 12;</t>
  </si>
  <si>
    <t>LYDA VIVIANA BOCANEGRA QUINATANA</t>
  </si>
  <si>
    <t>25/02/2023</t>
  </si>
  <si>
    <t>MOV01- CONTRATAR LA PRESTACION DE SERVICIOS PROFESIONAL EN ARAS DE FORTALECER LOS PROCESOS Y PROCEDIMIENTOS QUE SE ENCUENTRAN A CARGO DE LA SECRETARIA DE MOVILIDAD EN EL MARCO DEL PROYECTO    FORTALECIMIENTO DE LA SEGURIDAD VIAL PARA LA REGULACIÓN Y CONTROL DEL TRÁNSITO EN EL MUNICIPIO DE IBAGUÉ .  JUR 2;</t>
  </si>
  <si>
    <t>GABRIEL  FERNANDO ZABALA  ALVAREZ</t>
  </si>
  <si>
    <t>MOVO1- CONTRATAR LA PRESTACION ED SERVICIOS DE APOYO A LA GESTION EN ARAS DE FORTALECER LOS PROCESOS, PROCEDIMIENTOS Y METAS QUE SE ENCUENTRAN A CARGO DE LA SECRETARIA DE MOVILIDAD DE LA CIUDAD DE IBAGUE, EN LE MARCO DEL PROYECTO  FORTALECIMIENTO DE LA SEGURIDAD VIAL PARA LAREGULACIÓN YCONTROL DEL TRÁNSITO EN LE MUNICIPIO DE IBAGUÉ  TRAM 24;</t>
  </si>
  <si>
    <t>MARIA  ALEJANDRA GIRALDO  COBA</t>
  </si>
  <si>
    <t>MOV01- CONTRATAR LA PRESTACION DE SERVICIOS PROFESIONAL EN ARAS DE FORTALECER LOS PROCESOS Y PROCEDIMIENTOS QUE SE ENCUENTRAN A CARGO DE LA SECRETARIA DE MOVILIDAD EN EL MARCO DEL PROYECTO   FORTALECIMIENTO DE LA SEGURIDAD VIAL PARA LA REGULACIÓN Y CONTROL DEL TRÁNSITO EN EL MUNICIPIO DE IBAGUÉ”.  OP 5;</t>
  </si>
  <si>
    <t>EFRAIN  OLARTE AGUDELO</t>
  </si>
  <si>
    <t>MOV01-CONTRATAR LA PRESTACION DE SERVICIOS PROFESIONALES EN ARAS DE FORTALECER LOS PROCESOS Y PROCEDIMIENTOS QUE SE ENCUENTRAN A CARGO DE LA
SECRETARIA DE MOVILIDAD EN LE MARCO DEL PROYECTO  FORTALECIMIENTO DE LA SEGURIDAD VIAL PARA LAREGULACIÓN YCONTROL DEL TRÁNSITO EN EL MUNICIPIO DE IBAGUÉ  TRAM 1;</t>
  </si>
  <si>
    <t>CARLOS ALBERTO ÑUSTES BERNAL</t>
  </si>
  <si>
    <t>27/02/2023</t>
  </si>
  <si>
    <t>MOV01- CONTRATAR LA PRESTACION DE SERVICIOS PROFESIONAL EN ARAS DE FORTALECER LOS PROCESOS Y PROCEDIMIENTOS QUE SE ENCUENTRAN A CARGO DE LA SECRETARIA DE MOVILIDAD EN EL MARCO DEL PROYECTO  FORTALECIMIENTO DE LA SEGURIDAD VIAL PARA LA REGULACIÓN Y CONTROL DEL TRÁNSITO EN EL MUNICIPIO DE IBAGUÉ . JUR 6;</t>
  </si>
  <si>
    <t>DANIELA ALEJANDRA MACHADO RODRIGUEZ</t>
  </si>
  <si>
    <t>06/03/2023</t>
  </si>
  <si>
    <t>MOV01- CONTRATAR LA PRESTACION DE SERVICIOS DE APOYO A LA GESTION EN ARAS DE FORTALECER LOS PROCESOS, PROCEDIMIENTOS Y METAS QUE SE ENCUENTRAN A CARGO DE LA SECRETARIA DE MOVILIDAD DE LA CIUDAD DE IBAGUE,  EN EL MARCO DEL PROYECTO  FORTALECIMIENTO DE LA SEGURIDAD VIAL PARA LA REGULACIÓN Y CONTROL DEL TRÁNSITO EN EL MUNICIPIO DE IBAGUÉ  OP 2;</t>
  </si>
  <si>
    <t>ORLANDO  VEGA MORALES</t>
  </si>
  <si>
    <t>09/03/2023</t>
  </si>
  <si>
    <t>MOV01- CONTRATAR LA PRESTACION DE SERVICIOS PROFESIONAL EN ARAS DE FORTALECER LOS PROCESOS Y PROCEDIMIENTOS QUE SE ENCUENTRAN A CARGO DE LA SECRETARIA DE MOVILIDAD EN EL MARCO DEL PROYECTO  FORTALECIMIENTO DE LA SEGURIDAD VIAL PARA LA REGULACIÓN Y CONTROL DEL TRÁNSITO EN EL MUNICIPIO DE IBAGUÉ . JUR 8;</t>
  </si>
  <si>
    <t>DIANA MARCELA ESPINOSA CALLEJAS</t>
  </si>
  <si>
    <t>MOV01- CONTRATAR LA PRESTACION DE SERVICIOS DE APOYO A LA GESTION EN ARAS DE FORTALECER LOS PROCESOS, PROCEDIMIENTOS Y METAS QUE SE ENCUENTRAN A CARGO DE LA SECRETARIA DE MOVILIDAD DE LA CIUDAD DE IBAGUE,  EN EL MARCO DEL PROYECTO  FORTALECIMIENTO DE LA SEGURIDAD VIAL PARA LA REGULACIÓN Y CONTROL DEL TRÁNSITO EN EL MUNICIPIO DE IBAGUÉ  OP 8;</t>
  </si>
  <si>
    <t>JEISON  ANTONIO MORALES ROCHAQUIRA</t>
  </si>
  <si>
    <t>MOV01- CONTRATAR LA PRESTACION DE SERVICIOS PROFESIONAL EN ARAS DE FORTALECER LOS PROCESOS Y PROCEDIMIENTOS QUE SE ENCUENTRAN A CARGO DE LA SECRETARIA DE MOVILIDAD EN EL MARCO DEL PROYECTO  FORTALECIMIENTO DE LA SEGURIDAD VIAL PARA LA REGULACIÓN Y CONTROL DEL TRÁNSITO EN EL MUNICIPIO DE IBAGUÉ . JUR 7;</t>
  </si>
  <si>
    <t>WENDY MELISSA PEÑA ALVAREZ</t>
  </si>
  <si>
    <t>MOV01- CONTRATAR LA PRESTACION DE SERVICIOS PROFESIONAL EN ARAS DE FORTALECER LOS PROCESOS Y PROCEDIMIENTOS QUE SE ENCUENTRAN A CARGO DE LA SECRETARIA DE MOVILIDAD EN EL MARCO DEL PROYECTO FORTALECIMIENTO DE LA SEGURIDAD VIAL PARA LA REGULACIÓN Y CONTROL DEL TRÁNSITO EN EL MUNICIPIO DE IBAGUÉ”. OP 12;</t>
  </si>
  <si>
    <t>GHINA FERNANDA TORRES REYES</t>
  </si>
  <si>
    <t>MOV01- CONTRATAR LA PRESTACION DE SERVICIOS DE APOYO A LA GESTION EN ARAS DE FORTALECER LOS PROCESOS, PROCEDIMIENTOS Y METAS QUE SE ENCUENTRAN A CARGO DE LA SECRETARIA DE MOVILIDAD DE LA CIUDAD DE IBAGUE, EN EL MARCO DEL PROYECTO  FORTALECIMIENTO DE LA SEGURIDAD VIAL PARA LA REGULACIÓN Y CONTROL DEL TRÁNSITO EN EL MUNICIPIO DE IBAGUÉ  OP 9;</t>
  </si>
  <si>
    <t>ADELA AIDALY ENCISO PEÑA</t>
  </si>
  <si>
    <t>MOV01- CONTRATAR LA PRESTACION DE SERVICIOS PROFESIONAL EN ARAS DE FORTALECER LOS PROCESOS Y PROCEDIMIENTOS QUE SE ENCUENTRAN A CARGO DE LA SECRETARIA DE MOVILIDAD EN EL MARCO DEL PROYECTO  FORTALECIMIENTO DE LA SEGURIDAD VIAL PARA LA REGULACIÓN Y CONTROL DEL TRÁNSITO EN EL MUNICIPIO DE IBAGUÉ . JUR 4;</t>
  </si>
  <si>
    <t>MARCO TULIO PULIDO CALDERON</t>
  </si>
  <si>
    <t>MOV01- CONTRATAR LA PRESTACION DE SERVICIOS PROFESIONAL EN ARAS DE FORTALECER LOS PROCESOS Y PROCEDIMIENTOS QUE SE ENCUENTRAN A CARGO DE LA SECRETARIA DE MOVILIDAD EN EL MARCO DEL PROYECTO   FORTALECIMIENTO DE LA SEGURIDAD VIAL PARA LA REGULACIÓN Y CONTROL DEL TRÁNSITO EN EL MUNICIPIO DE IBAGUÉ”.  OP 6;</t>
  </si>
  <si>
    <t>OSCAR ARMANDO CABRERA URUEÑA</t>
  </si>
  <si>
    <t>MOV01- CONTRATAR LA PRESTACION DE SERVICIOS PROFESIONALES EN ARAS DE FORTALECER LOS PROCESOS Y PROCEDIMIENTOS QUE SE ENCUENTRAN A CARGO DE LA SECRETARIA DE MOVILIDAD EN EL MARCO DEL PROYECTO   FORTALECIMIENTO DE LA SEGURIDAD VIAL PARA LA REGULACIÓN Y CONTROL DEL TRÁNSITO EN EL MUNICIPIO DE IBAGUÉ” TRAM 2;</t>
  </si>
  <si>
    <t>LINA MARIA ZEA CAMPIÑO</t>
  </si>
  <si>
    <t>MOV01- CONTRATAR LA PRESTACION DE SERVICIOS DE APOYO A LA GESTION EN ARAS DE FORTALECER LOS PROCESOS, PROCEDIMIENTOS Y METAS QUE SE ENCUENTRAN A CARGO DE LA SECRETARIA DE MOVILIDAD DE LA CIUDAD DE IBAGUE, EN EL MARCO DEL PROYECTO  FORTALECIMIENTO DE LA SEGURIDAD VIAL PARA LA REGULACIÓN Y CONTROL DEL TRÁNSITO EN EL MUNICIPIO DE IBAGUÉ  OP 4;</t>
  </si>
  <si>
    <t>WILLIAM ERNESTO CERVERA ACOSTA</t>
  </si>
  <si>
    <t>MOV01- CONTRATAR LA PRESTACION DE SERVICIOS PROFESIONAL EN ARAS DE FORTALECER LOS PROCESOS Y PROCEDIMIENTOS QUE SE ENCUENTRAN A CARGO DE LA SECRETARIA DE MOVILIDAD EN EL MARCO DEL PROYECTO FORTALECIMIENTO DE LA SEGURIDAD VIAL PARA LA REGULACIÓN Y CONTROL DEL TRÁNSITO EN EL MUNICIPIO DE IBAGUÉ”. OP 11;</t>
  </si>
  <si>
    <t>BEATRIZ  GARAY MONTILLA</t>
  </si>
  <si>
    <t>10/03/2023</t>
  </si>
  <si>
    <t>MOV01- CONTRATAR LA PRESTACION DE SERVICIOS DE APOYO A LA GESTION EN ARAS DE FORTALECER LOS PROCESOS, PROCEDIMIENTOS Y METAS QUE SE ENCUENTRAN A CARGO DE LA SECRETARIA DE MOVILIDAD DE LA CIUDAD DE IBAGUE, EN EL MARCO DEL PROYECTO  FORTALECIMIENTO DE LA SEGURIDAD VIAL PARA LA REGULACIÓN Y CONTROL DEL TRÁNSITO EN EL MUNICIPIO DE IBAGUÉ  OP 1;</t>
  </si>
  <si>
    <t>ROBERTO  CRISTANCHO  SANTOS</t>
  </si>
  <si>
    <t>14/03/2023</t>
  </si>
  <si>
    <t>MOV01- CONTRATAR LA PRESTACION DE SERVICIOS PROFESIONAL DE EXPERTO CALIFICADO EN ARAS DE FORTALECER LOS PROCESOS Y PROCEDIMIENTOS QUE SE ENCUENTRAN A CARGO DE LA SECRETARIA DE MOVILIDAD EN EL MARCO DEL PROYECTO   FORTALECIMIENTO DE LA SEGURIDAD VIAL PARA LA REGULACIÓN Y CONTROL DEL TRÁNSITO EN EL MUNICIPIO DE IBAGUÉ”.  SEM 2;</t>
  </si>
  <si>
    <t>FRANCISCO JAVIER MESA ROBAYO</t>
  </si>
  <si>
    <t>MOV01- CONTRATAR LA PRESTACION DE SERVICIOS DE APOYO A LA GESTION EN ARAS DE FORTALECER LOS PROCESOS, PROCEDIMIENTOS Y METAS QUE SE ENCUENTRAN A CARGO DE LA SECRETARIA DE MOVILIDAD DE LA CIUDAD DE IBAGUE, EN EL MARCO DEL PROYECTO   FORTALECIMIENTO DE LA SEGURIDAD VIAL PARA LA REGULACIÓN Y CONTROL DEL TRÁNSITO EN EL MUNICIPIO DE IBAGUÉ” TRAM 22;</t>
  </si>
  <si>
    <t>LEONARDO  ÑUNGO</t>
  </si>
  <si>
    <t>MOV01- CONTRATAR LA PRESTACION DE SERVICIOS DE APOYO A LA GESTION EN ARAS DE FORTALECER LOS PROCESOS, PROCEDIMIENTOS Y METAS QUE SE ENCUENTRAN A CARGO DE LA SECRETARIA DE MOVILIDAD DE LA CIUDAD DE IBAGUE, EN EL MARCO DEL PROYECTO  FORTALECIMIENTO DE LA SEGURIDAD VIAL PARA LA REGULACIÓN Y CONTROL DEL TRÁNSITO EN EL MUNICIPIO DE IBAGUÉ  2;</t>
  </si>
  <si>
    <t>ZHARICK DAYANA TRUJILLO RUIZ</t>
  </si>
  <si>
    <t>15/03/2023</t>
  </si>
  <si>
    <t>MOV01- CONTRATAR LA PRESTACION DE SERVICIOS DE APOYO A LA GESTION EN ARAS DE FORTALECER LOS PROCESOS, PROCEDIMIENTOS Y METAS QUE SE ENCUENTRAN A CARGO DE LA SECRETARIA DE MOVILIDAD DE LA CIUDAD DE IBAGUE,  EN EL MARCO DEL PROYECTO  FORTALECIMIENTO DE LA SEGURIDAD VIAL PARA LA REGULACIÓN Y CONTROL DEL TRÁNSITO EN EL MUNICIPIO DE IBAGUÉ  OP 3;</t>
  </si>
  <si>
    <t>LUZ NEIRA LAISECA REINOSO</t>
  </si>
  <si>
    <t>21/03/2023</t>
  </si>
  <si>
    <t>MOV01- CONTRATAR LA PRESTACION DE SERVICIOS PROFESIONAL EN ARAS DE FORTALECER LOS PROCESOS Y PROCEDIMIENTOS QUE SE ENCUENTRAN A CARGO DE LA SECRETARIA DE MOVILIDAD EN EL MARCO DEL PROYECTO  FORTALECIMIENTO DE LA SEGURIDAD VIAL PARA LA REGULACIÓN Y CONTROL DEL TRÁNSITO EN EL MUNICIPIO DE IBAGUÉ . JUR 14;</t>
  </si>
  <si>
    <t>NATALIA  RODRIGUEZ PUENTES</t>
  </si>
  <si>
    <t>MOV01- CONTRATAR LA PRESTACION DE SERVICIOS DE APOYO A LA GESTION EN ARAS DE FORTALECER LOS PROCESOS, PROCEDIMIENTOS Y METAS QUE SE ENCUENTRAN A CARGO DE LA SECRETARIA DE MOVILIDAD DE LA CIUDAD DE IBAGUE, EN EL MARCO DEL PROYECTO   FORTALECIMIENTO DE LA SEGURIDAD VIAL PARA LA REGULACIÓN Y CONTROL DEL TRÁNSITO EN EL MUNICIPIO DE IBAGUÉ” TRAM 23;</t>
  </si>
  <si>
    <t>FRANKLIN  VILLANUEVA ASCENCIO</t>
  </si>
  <si>
    <t>22/03/2023</t>
  </si>
  <si>
    <t>MOV01- CONTRATAR LA PRESTACION DE SERVICIOS PROFESIONAL DE EXPERTO CALIFICADO EN ARAS DE FORTALECER LOS PROCESOS Y PROCEDIMIENTOS QUE SE ENCUENTRAN A CARGO DE LA SECRETARIA DE MOVILIDAD EN EL MARCO DEL PROYECTO   FORTALECIMIENTO DE LA SEGURIDAD VIAL PARA LA REGULACIÓN Y CONTROL DEL TRÁNSITO EN EL MUNICIPIO DE IBAGUÉ”.  SEM 1;</t>
  </si>
  <si>
    <t>LUIS FRANCISCO GRANADA CORRECHA</t>
  </si>
  <si>
    <t>29/03/2023</t>
  </si>
  <si>
    <t>MOV01- CONTRATAR LA PRESTACION DE SERVICIOS PROFESIONAL EN ARAS DE FORTALECER LOS PROCESOS Y PROCEDIMIENTOS QUE SE ENCUENTRAN A CARGO DE LA SECRETARIA DE MOVILIDAD EN EL MARCO DEL PROYECTO    FORTALECIMIENTO DE LA SEGURIDAD VIAL PARA LA REGULACIÓN Y CONTROL DEL TRÁNSITO EN EL MUNICIPIO DE IBAGUÉ .  JUR 13;</t>
  </si>
  <si>
    <t>ALEXANDER  RODRIGUEZ LOPEZ</t>
  </si>
  <si>
    <t>MOV01- CONTRATAR LA PRESTACION DE SERVICIOS DE APOYO A LA GESTION EN ARAS DE FORTALECER LOS PROCESOS, PROCEDIMIENTOS Y METAS QUE SE ENCUENTRAN A CARGO DE LA SECRETARIA DE MOVILIDAD DE LA CIUDAD DE IBAGUE, EN EL MARCO DEL PROYECTO  FORTALECIMIENTO DE LA SEGURIDAD VIAL PARA LA REGULACIÓN Y CONTROL DEL TRÁNSITO EN EL MUNICIPIO DE IBAGUÉ  JUR 3;</t>
  </si>
  <si>
    <t>FREDDY YEFEER ARIAS CALDERON</t>
  </si>
  <si>
    <t>30/03/2023</t>
  </si>
  <si>
    <t>MOV01- CONTRATAR LA PRESTACION DE SERVICIOS PROFESIONAL EN ARAS DE FORTALECER LOS PROCESOS Y PROCEDIMIENTOS QUE SE ENCUENTRAN A CARGO DE LA SECRETARIA DE MOVILIDAD EN EL MARCO DEL PROYECTO  FORTALECIMIENTO DE LA SEGURIDAD VIAL PARA LA REGULACIÓN Y CONTROL DEL TRÁNSITO EN EL MUNICIPIO DE IBAGUÉ . JUR 5;</t>
  </si>
  <si>
    <t>LUISA FERNANDA CUBILLOS SANCHEZ</t>
  </si>
  <si>
    <t>MOV01- CONTRATAR LA PRESTACION DE SERVICIOS PROFESIONAL EN ARAS DE FORTALECER LOS PROCESOS Y PROCEDIMIENTOS QUE SE ENCUENTRAN A CARGO DE LA SECRETARIA DE MOVILIDAD EN EL MARCO DEL PROYECTO    FORTALECIMIENTO DE LA SEGURIDAD VIAL PARA LA REGULACIÓN Y CONTROL DEL TRÁNSITO EN EL MUNICIPIO DE IBAGUÉ .  JUR 11;</t>
  </si>
  <si>
    <t>RODRIGUEZ MENDOZA CARLOS HERNANDO</t>
  </si>
  <si>
    <t>MOV01- CONTRATAR LA PRESTACION DE SERVICIOS PROFESIONAL EN ARAS DE FORTALECER LOS PROCESOS Y PROCEDIMIENTOS QUE SE ENCUENTRAN A CARGO DE LA SECRETARIA DE MOVILIDAD EN EL MARCO DEL PROYECTO  FORTALECIMIENTO DE LA SEGURIDAD VIAL PARA LA REGULACIÓN Y CONTROL DEL TRÁNSITO EN EL MUNICIPIO DE IBAGUÉ . JUR 9;</t>
  </si>
  <si>
    <t>JORGE ANDRES PLATA LIEVANO</t>
  </si>
  <si>
    <t>MOV01- CONTRATAR LA PRESTACION DE SERVICIOS PROFESIONALES EN ARAS DE FORTALECER LOS PROCESOS Y PROCEDIMIENTOS QUE SE ENCUENTRAN A CARGO DE LA SECRETARIA DE MOVILIDAD EN EL MARCO DEL PROYECTO   FORTALECIMIENTO DE LA SEGURIDAD VIAL PARA LA REGULACIÓN Y CONTROL DEL TRÁNSITO EN EL MUNICIPIO DE IBAGUÉ” TRAM 4;</t>
  </si>
  <si>
    <t>ANGELA MARIA FERREIRA CADAVID</t>
  </si>
  <si>
    <t>MOV01- CONTRATAR LA PRESTACION DE SERVICIOS DE APOYO A LA GESTION EN ARAS DE FORTALECER LOS PROCESOS, PROCEDIMIENTOS Y METAS QUE SE ENCUENTRAN A CARGO DE LA SECRETARIA DE MOVILIDAD DE LA CIUDAD DE IBAGUE, EN EL MARCO DEL PROYECTO  FORTALECIMIENTO DE LA SEGURIDAD VIAL PARA LA REGULACIÓN Y CONTROL DEL TRÁNSITO EN EL MUNICIPIO DE IBAGUÉ  OP 6;</t>
  </si>
  <si>
    <t>MELISSA  MENDEZ GARZON</t>
  </si>
  <si>
    <t>MOV01- CONTRATAR LA PRESTACION DE SERVICIOS DE APOYO A LA GESTION EN ARAS DE FORTALECER LOS PROCESOS, PROCEDIMIENTOS Y METAS QUE SE ENCUENTRAN A CARGO DE LA SECRETARIA DE MOVILIDAD DE LA CIUDAD DE IBAGUE, EN EL MARCO DEL PROYECTO   FORTALECIMIENTO DE LA SEGURIDAD VIAL PARA LA REGULACIÓN Y CONTROL DEL TRÁNSITO EN EL MUNICIPIO DE IBAGUÉ” TRAM 18;</t>
  </si>
  <si>
    <t>MARIA  ALEJANDRA  ROJAS ROJAS</t>
  </si>
  <si>
    <t>MOV01- CONTRATAR LA PRESTACION DE SERVICIOS DE APOYO A LA GESTION EN ARAS DE FORTALECER LOS PROCESOS, PROCEDIMIENTOS Y METAS QUE SE ENCUENTRAN A CARGO DE LA SECRETARIA DE MOVILIDAD DE LA CIUDAD DE IBAGUE,  EN EL MARCO DEL PROYECTO   FORTALECIMIENTO DE LA SEGURIDAD VIAL PARA LA REGULACIÓN Y CONTROL DEL TRÁNSITO EN EL MUNICIPIO DE IBAGUÉ” TRAM 19;</t>
  </si>
  <si>
    <t>ALMIR  PEREZ SANCHEZ</t>
  </si>
  <si>
    <t>MOV01- CONTRATAR LA PRESTACION DE SERVICIOS DE APOYO A LA GESTION EN ARAS DE FORTALECER LOS PROCESOS, PROCEDIMIENTOS Y METAS QUE SE ENCUENTRAN A CARGO DE LA SECRETARIA DE MOVILIDAD DE LA CIUDAD DE IBAGUE, EN EL MARCO DEL PROYECTO  FORTALECIMIENTO DE LA SEGURIDAD VIAL PARA LA REGULACIÓN Y CONTROL DEL TRÁNSITO EN EL MUNICIPIO DE IBAGUÉ  JUR 1;</t>
  </si>
  <si>
    <t>LAURA CATERINE RUBIO SUAREZ</t>
  </si>
  <si>
    <t>MOV01- CONTRATAR LA PRESTACION DE SERVICIOS PROFESIONAL EN ARAS DE FORTALECER LOS PROCESOS Y PROCEDIMIENTOS QUE SE ENCUENTRAN A CARGO DE LA SECRETARIA DE MOVILIDAD EN EL MARCO DEL PROYECTO  FORTALECIMIENTO DE LA SEGURIDAD VIAL PARA LA REGULACIÓN Y CONTROL DEL TRÁNSITO EN EL MUNICIPIO DE IBAGUÉ . JUR 15;</t>
  </si>
  <si>
    <t>MARIA FERNANDA GOMEZ  MARTINEZ</t>
  </si>
  <si>
    <t>PAGO DE ENERGIA PROPORCIONADA A LOS SEMAFOROS DEL MUNICIPIO DE IBAGUÉ POR PARTE DE LA SECRETARIA DE MOVILIDAD, DURANTE EL TIEMPO COMPRENDIDO ENTRE EL 03/DIC/2022 - 02/ENE/2023;</t>
  </si>
  <si>
    <t>PAGO DE ENERGIA PROPORCIONADA A LOS SEMAFOROS DEL MUNICIPIO DE IBAGUÉ POR PARTE DE LA SECRETARIA DE MOVILIDAD, DURANTE EL TIEMPO COMPRENDIDO ENTRE EL 03/ENE/2023 - 01/FEB/2023;</t>
  </si>
  <si>
    <t>PAGO DE ENERGIA PROPORCIONADA A LOS SEMAFOROS DEL MUNICIPIO DE IBAGUÉ POR PARTE DE LA SECRETARIA DE MOVILIDAD, DURANTE EL TIEMPO COMPRENDIDO ENTRE EL 02/FEB/2023 - 02/MAR/2023;</t>
  </si>
  <si>
    <t>CELSIA COLOMBIA S.A. E.S.P.</t>
  </si>
  <si>
    <t>TOTAL</t>
  </si>
  <si>
    <t>23/02/2023</t>
  </si>
  <si>
    <t>ADICION Y PRORROGA N°01 DEL CONTRATO 4306 DEL 25 DE NOVIEMBRE DE 2022 MOV01- CONTRATAR EL SUMINISTRO DE ELEMENTOS E INSUMOS PARA EL MANTENIMIENTO DE LA RED DE SEMAFOROS DEL MUNICIPIO DE IBAGUE;</t>
  </si>
  <si>
    <t>PROTOLED INGENIERIA S.A.S</t>
  </si>
  <si>
    <t>Intervenir y/o mantener y/o 
modernizar intersecciones 
semaforizadas</t>
  </si>
  <si>
    <t>Intervenir y/o mantener y/o modernizar intersecciones semaforizadas de la ciudad</t>
  </si>
  <si>
    <t>Pago de energía proporcionada a los semáforos del municipio de Ibagué por parte de la secretaria de movilidad</t>
  </si>
  <si>
    <t>Programa de apoyo a víctimas por 
accidente de tránsito VFAT</t>
  </si>
  <si>
    <t xml:space="preserve">Programa de apoyo a víctimas por accidente de tránsito VFAT mediante Personal calificado para la ejecuciòn de actividades </t>
  </si>
  <si>
    <t>Desarrollar una estrategia de articulación con centros de enseñanza de conducción, centros de evaluación de conductores e infractores y empresas de transporte público.</t>
  </si>
  <si>
    <t>Contratación personal calificado para seguimiento de la estrategía</t>
  </si>
  <si>
    <t xml:space="preserve">APORTES CORRESPONDIENTE A LA VIGENCIA 2023 DEL CONVENIO DE COFINANCIACION PARA LA IMPLEMENTACIÓN DEL PROYECTO SISTEMA ESTRATEGICO DE TRANSPORTE PÚBLICO DE IBAGUÉ  – CONPES 4017DEL 2020 </t>
  </si>
  <si>
    <t>PAGO TRANSFERENCIA DE CAPITAL AL SISTEMA ESTRATÉGICO DE TRANSPORTE PUBLICO DE IBAGUÉ S.A.S VIGENCIA 2023. EN CUMPLIMIENTO DEL CONVENIO DE COFINANCIACION PARA LA IMPLEMENTACION DEL SISTEMA ESTRATEGICO DE TRANSPORTE PUBLICO DE IBAGUE. NUMERAL 6.2 LITERAL K.;</t>
  </si>
  <si>
    <t>RELACION DE TRANSFERENCIA</t>
  </si>
  <si>
    <t>14/04/2023</t>
  </si>
  <si>
    <t>29/05/2023</t>
  </si>
  <si>
    <t>APORTES CORRESPONDIENTE A LA VIGENCIA 2023 DEL CONVENIO DE COFINANCIACION PARA LA IMPLEMENTACIÓN DEL PROYECTO SISTEMA ESTRATEGICO DE TRANSPORTE PÚBLICO DE IBAGUÉ  – CONPES 4017DEL 2020 ;</t>
  </si>
  <si>
    <t>CONCEPTO: PAGO TRANSFERENCIA DE CAPITAL AL SISTEMA ESTRATÉGICO DE TRANSPORTE PUBLICO DE IBAGUÉ S.A.S VIGENCIA 2023. EN CUMPLIMIENTO DEL CONVENIO DE COFINANCIACION PARA LA IMPLEMENTACION DEL SISTEMA ESTRATEGICO DE TRANSPORTE PUBLICO DE IBAGUE. NUMERAL 6.2 LITERAL K.;</t>
  </si>
  <si>
    <t>SISTEMA ESTRATÉGICO DE TRANSPORTE PÚBLICO DE IBAGUÉ S.A.S</t>
  </si>
  <si>
    <t>N° RESOLUCIÓN</t>
  </si>
  <si>
    <t>RS 00122 DEL 14 ABRIL 2023</t>
  </si>
  <si>
    <t>RS 00315 DEL 25 MAYO 2023</t>
  </si>
  <si>
    <t>02/05/2023</t>
  </si>
  <si>
    <t>31/05/2023</t>
  </si>
  <si>
    <t>PAGO DE ENERGIA PROPORCIONADA A LOS SEMAFOROS DEL MUNICIPIO DE IBAGUÉ POR PARTE DE LA SECRETARIA DE MOVILIDAD, DURANTE EL TIEMPO COMPRENDIDO ENTRE EL 03/MAR/2023 - 01/ABR/2023;</t>
  </si>
  <si>
    <t>PAGO DE ENERGIA PROPORCIONADA A LOS SEMAFOROS DEL MUNICIPIO DE IBAGUÉ POR PARTE DE LA SECRETARIA DE MOVILIDAD, DURANTE EL TIEMPO COMPRENDIDO ENTRE EL 02/ABR/2023 - 01/MAY/2023;</t>
  </si>
  <si>
    <t>PRODUCTO PD</t>
  </si>
  <si>
    <t>ACTIVIDADES</t>
  </si>
  <si>
    <t>Plataforma tecnológica prestación remota del servicio</t>
  </si>
  <si>
    <t>Archivo digital de la secretaria de Movilidad</t>
  </si>
  <si>
    <t>Realizar planificación y valoración para  la digitalización de archivo de los expedientes e historial vehicular</t>
  </si>
  <si>
    <t>Implementar turnos web en todos los tramites ofertados en la Secretaría de Movilidad</t>
  </si>
  <si>
    <t>Realizar el diagnotisto y planeación para el desarrollo de un sistema turnos web en la Secretaría de Movilidad</t>
  </si>
  <si>
    <t>13/04/2023</t>
  </si>
  <si>
    <t>CONTRATAR LA COMPRA DE CERTIFICADOS DE FIRMA DIGITAL CON SUS CORRESPONDIENTES DISPOSITIVOS CRIPTOGRAFICOS DE ALMANCENAMIENTO DEL CERTIFICADO DIGITAL “TOKEN” PARA EL PROCESO DE APROBACIÓN DE TRAMITES ANTE EL REGISTRO ÚNICO NACIONAL DE TRANSITO (RUNT) EN LA SECRETARIA DE MOVILIDAD DEL MUNICIPIO DE IBAGUE.;</t>
  </si>
  <si>
    <t>ANDES SERVICIO DE CERTIFICACION DIGITAL S.A</t>
  </si>
  <si>
    <t>17/05/2023</t>
  </si>
  <si>
    <t>MOV01- CONTRATAR LA PRESTACION DE SERVICIOS DE UNA PLATAFORMA TECNOLOGICA PARA APOYAR Y COMPLEMENTAR LA GESTION Y OPERACIÓN DE LA SECRETARIA DE MOVILIDAD DE LA CIUDAD DE IBAGUE INCLUYENDO SOPORTE Y MANTENIMIENTO DE LA MISMA.;</t>
  </si>
  <si>
    <t>INVERSION COMERCIAL Y SERVICIOS S.A.S</t>
  </si>
  <si>
    <t>24/05/2023</t>
  </si>
  <si>
    <t>PAGO DE LA PRESTACIÓN DE SERVICIO DE TELEFONIA Y OTROS SERVICIOS DE TELECOMUNICACIONES PARA EL CUERPO DE AGENTES DE TRANSITO DE LA SECRETARÍA DE MOVILIDAD IBAGUÉ.;</t>
  </si>
  <si>
    <t>COLOMBIA TELECOMUNICACIONES S.A. ESP</t>
  </si>
  <si>
    <t>28/06/2023</t>
  </si>
  <si>
    <t>MOV01- CONTRATAR LA PRESTACION DE SERVICIOS PROFESIONAL EN ARAS DE FORTALECER PROYECTO  DESARROLLO DE UN PLAN DE MOVILIDAD SOSTENIBLE PARA LA CIUDAD DE IBAGUE .;</t>
  </si>
  <si>
    <t>DIANA MILENA MORENO HERNANDEZ</t>
  </si>
  <si>
    <t>25/04/2023</t>
  </si>
  <si>
    <t>MOV01- CONTRATAR LA PRESTACION DE SERVICIOS DE APOYO A LA GESTION EN ARAS DE FORTALECER LOS PROCESOS, PROCEDIMIENTOS Y METAS QUE SE ENCUENTRAN A CARGO DE LA SECRETARIA DE MOVILIDAD DE LA CIUDAD DE IBAGUE,  EN EL MARCO DEL PROYECTO  MODERNIZACIÓN TECNOLÓGICA PARA LA PRESTACIÓN DE SERVICIOS DE CALIDAD EN LA SECRETARÌA DE MOVILIDAD  TRAM 14;</t>
  </si>
  <si>
    <t>KELLY GIOHANA NIETO MAYORGA</t>
  </si>
  <si>
    <t>26/04/2023</t>
  </si>
  <si>
    <t>MOV01- CONTRATAR LA PRESTACION DE SERVICIOS DE APOYO A LA GESTION EN ARAS DE FORTALECER LOS PROCESOS, PROCEDIMIENTOS Y METAS QUE SE ENCUENTRAN A CARGO DE LA SECRETARIA DE MOVILIDAD DE LA CIUDAD DE IBAGUE,  EN EL MARCO DEL PROYECTO  MODERNIZACIÓN TECNOLÓGICA PARA LA PRESTACIÓN DE SERVICIOS DE CALIDAD EN LA SECRETARÌA DE MOVILIDAD  TRAM 8;</t>
  </si>
  <si>
    <t>MARIA FRANCELLY BARRIOS SALAS</t>
  </si>
  <si>
    <t>27/04/2023</t>
  </si>
  <si>
    <t>MOV01- CONTRATAR LA PRESTACION DE SERVICIOS DE APOYO A LA GESTION EN ARAS DE FORTALECER LOS PROCESOS, PROCEDIMIENTOS Y METAS QUE SE ENCUENTRAN A CARGO DE LA SECRETARIA DE MOVILIDAD DE LA CIUDAD DE IBAGUE, EN EL MARCO DEL PROYECTO  MODERNIZACIÓN TECNOLÓGICA PARA LA PRESTACIÓN DE SERVICIOS DE CALIDAD EN LA SECRETARÌA DE MOVILIDAD  TRAM 9;</t>
  </si>
  <si>
    <t>JONATHAN DAVID CUBILLOS  MIRANDA</t>
  </si>
  <si>
    <t>23/05/2023</t>
  </si>
  <si>
    <t>MOV01- CONTRATAR LA PRESTACION DE SERVICIOS DE APOYO A LA GESTION EN ARAS DE FORTALECER LOS PROCESOS, PROCEDIMIENTOS Y METAS QUE SE ENCUENTRAN A CARGO DE LA SECRETARIA DE MOVILIDAD DE LA CIUDAD DE IBAGUE, EN EL MARCO DEL PROYECTO  MODERNIZACIÓN TECNOLÓGICA PARA LA PRESTACIÓN DE SERVICIOS DE CALIDAD EN LA SECRETARÌA DE MOVILIDAD  TRAM 20;</t>
  </si>
  <si>
    <t>CARMEN EDILMA HERNANDEZ GOMEZ</t>
  </si>
  <si>
    <t>30/05/2023</t>
  </si>
  <si>
    <t>MOV01- CONTRATAR LA PRESTACION DE SERVICIOS DE APOYO A LA GESTION EN ARAS DE FORTALECER LOS PROCESOS, PROCEDIMIENTOS Y METAS QUE SE ENCUENTRAN A CARGO DE LA SECRETARIA DE MOVILIDAD DE LA CIUDAD DE IBAGUE,  EN EL MARCO DEL PROYECTO  MODERNIZACIÓN TECNOLÓGICA PARA LA PRESTACIÓN DE SERVICIOS DE CALIDAD EN LA SECRETARÌA DE MOVILIDAD  TRAM 15;</t>
  </si>
  <si>
    <t>GUSTAVO EDUARDO GIRALDO ESCAMILLA</t>
  </si>
  <si>
    <t>01/06/2023</t>
  </si>
  <si>
    <t>MOV01- CONTRATAR LA PRESTACION DE SERVICIOS DE APOYO A LA GESTION EN ARAS DE FORTALECER LOS PROCESOS, PROCEDIMIENTOS Y METAS QUE SE ENCUENTRAN A CARGO DE LA SECRETARIA DE MOVILIDAD DE LA CIUDAD DE IBAGUE, EN EL MARCO DEL PROYECTO  MODERNIZACIÓN TECNOLÓGICA PARA LA PRESTACIÓN DE SERVICIOS DE CALIDAD EN LA SECRETARÌA DE MOVILIDAD  TRAM 19;</t>
  </si>
  <si>
    <t>LORENA DEL PILAR ROCHA PENAGOS</t>
  </si>
  <si>
    <t>07/06/2023</t>
  </si>
  <si>
    <t>MOV01- CONTRATAR LA PRESTACION DE SERVICIOS PROFESIONALES EN ARAS DE FORTALECER LOS PROCESOS, PROCEDIMIENTOS Y METAS QUE SE ENCUENTRAN A CARGO DE LA SECRETARIA DE MOVILIDAD DE LA CIUDAD DE IBAGUE, EN EL MARCO DEL PROYECTO  MODERNIZACIÓN TECNOLÓGICA PARA LA PRESTACIÓN DE SERVICIOS DE CALIDAD EN LA SECRETARÌA DE MOVILIDAD  TRAM 23;</t>
  </si>
  <si>
    <t>OMAR DANIEL SOLANO VARGAS</t>
  </si>
  <si>
    <t>09/06/2023</t>
  </si>
  <si>
    <t>MOV01- CONTRATAR LA PRESTACION DE SERVICIOS DE APOYO A LA GESTION EN ARAS DE FORTALECER LOS PROCESOS, PROCEDIMIENTOS Y METAS QUE SE ENCUENTRAN A CARGO DE LA SECRETARIA DE MOVILIDAD DE LA CIUDAD DE IBAGUE,  EN EL MARCO DEL PROYECTO  MODERNIZACIÓN TECNOLÓGICA PARA LA PRESTACIÓN DE SERVICIOS DE CALIDAD EN LA SECRETARÌA DE MOVILIDAD  TRAM 17;</t>
  </si>
  <si>
    <t>CAROL DANIELA BARBOSA ALDANA</t>
  </si>
  <si>
    <t>7 MESES Plataforma funcionando</t>
  </si>
  <si>
    <t>10/04/2023</t>
  </si>
  <si>
    <t>MOV01- CONTRATAR LA PRESTACION DE SERVICIOS PROFESIONALES EN ARAS DE FORTALECER LOS PROCESOS Y PROCEDIMIENTOS QUE SE ENCUENTRAN A CARGO DE LA SECRETARIA DE MOVILIDAD EN EL MARCO DEL PROYECTO   FORTALECIMIENTO DE LA SEGURIDAD VIAL PARA LA REGULACIÓN Y CONTROL DEL TRÁNSITO EN EL MUNICIPIO DE IBAGUÉ” TRAM 6;</t>
  </si>
  <si>
    <t>BIBIANA ANDREA VASQUEZ LUNA</t>
  </si>
  <si>
    <t>11/04/2023</t>
  </si>
  <si>
    <t>MOV01- CONTRATAR LA PRESTACION DE SERVICIOS DE APOYO A LA GESTION EN ARAS DE FORTALECER LOS PROCESOS, PROCEDIMIENTOS Y METAS QUE SE ENCUENTRAN A CARGO DE LA SECRETARIA DE MOVILIDAD DE LA CIUDAD DE IBAGUE, EN EL MARCO DEL PROYECTO  FORTALECIMIENTO DE LA SEGURIDAD VIAL PARA LA REGULACIÓN Y CONTROL DEL TRÁNSITO EN EL MUNICIPIO DE IBAGUÉ  3;</t>
  </si>
  <si>
    <t>HENRY MAURICIO GUZMAN SOLANO</t>
  </si>
  <si>
    <t>MOV01- CONTRATAR LA PRESTACION DE SERVICIOS PROFESIONAL EN ARAS DE FORTALECER LOS PROCESOS Y PROCEDIMIENTOS QUE SE ENCUENTRAN A CARGO DE LA SECRETARIA DE MOVILIDAD EN EL MARCO DEL PROYECTO   FORTALECIMIENTO DE LA SEGURIDAD VIAL PARA LA REGULACIÓN Y CONTROL DEL TRÁNSITO EN EL MUNICIPIO DE IBAGUÉ”.  SEM 3;</t>
  </si>
  <si>
    <t>FRANCISCO JAVIER GIRALDO BUSTAMANTE</t>
  </si>
  <si>
    <t>MOV01- CONTRATAR LA PRESTACION DE SERVICIOS DE APOYO A LA GESTION EN ARAS DE FORTALECER LOS PROCESOS, PROCEDIMIENTOS Y METAS QUE SE ENCUENTRAN A CARGO DE LA SECRETARIA DE MOVILIDAD DE LA CIUDAD DE IBAGUE, EN EL MARCO DEL PROYECTO  FORTALECIMIENTO DE LA SEGURIDAD VIAL PARA LA REGULACIÓN Y CONTROL DEL TRÁNSITO EN EL MUNICIPIO DE IBAGUÉ  OP 5;</t>
  </si>
  <si>
    <t>MAURO IVAN FONSECA BUSTOS</t>
  </si>
  <si>
    <t>MOV01- CONTRATAR LA PRESTACION DE SERVICIOS DE APOYO A LA GESTION EN ARAS DE FORTALECER LOS PROCESOS, PROCEDIMIENTOS Y METAS QUE SE ENCUENTRAN A CARGO DE LA SECRETARIA DE MOVILIDAD DE LA CIUDAD DE IBAGUE, EN EL MARCO DEL PROYECTO   FORTALECIMIENTO DE LA SEGURIDAD VIAL PARA LA REGULACIÓN Y CONTROL DEL TRÁNSITO EN EL MUNICIPIO DE IBAGUÉ” TRAM 21;</t>
  </si>
  <si>
    <t>NELSON  ROMERO DUARTE</t>
  </si>
  <si>
    <t>MOV01- CONTRATAR LA PRESTACION DE SERVICIOS PROFESIONALES EN ARAS DE FORTALECER LOS PROCESOS Y PROCEDIMIENTOS QUE SE ENCUENTRAN A CARGO DE LA SECRETARIA DE MOVILIDAD EN EL MARCO DEL PROYECTO   FORTALECIMIENTO DE LA SEGURIDAD VIAL PARA LA REGULACIÓN Y CONTROL DEL TRÁNSITO EN EL MUNICIPIO DE IBAGUÉ” TRAM 7;</t>
  </si>
  <si>
    <t>LESLIE MARIAM VERA MEDINA</t>
  </si>
  <si>
    <t>18/04/2023</t>
  </si>
  <si>
    <t>MOV01- CONTRATAR LA PRESTACION DE SERVICIOS DE APOYO A LA GESTION EN ARAS DE FORTALECER LOS PROCESOS, PROCEDIMIENTOS Y METAS QUE SE ENCUENTRAN A CARGO DE LA SECRETARIA DE MOVILIDAD DE LA CIUDAD DE IBAGUE, EN EL MARCO DEL PROYECTO  FORTALECIMIENTO DE LA SEGURIDAD VIAL PARA LA REGULACIÓN Y CONTROL DEL TRÁNSITO EN EL MUNICIPIO DE IBAGUÉ  OP 10;</t>
  </si>
  <si>
    <t>LINDA  VANESSA VILLA ORJUELA</t>
  </si>
  <si>
    <t>MOV01- CONTRATAR LA PRESTACION DE SERVICIOS PROFESIONAL EN ARAS DE FORTALECER LOS PROCESOS Y PROCEDIMIENTOS QUE SE ENCUENTRAN A CARGO DE LA SECRETARIA DE MOVILIDAD EN EL MARCO DEL PROYECTO   FORTALECIMIENTO DE LA SEGURIDAD VIAL PARA LA REGULACIÓN Y CONTROL DEL TRÁNSITO EN EL MUNICIPIO DE IBAGUÉ”.  OP 7;</t>
  </si>
  <si>
    <t>LUIS CARLOS TIJARO NAVARRO</t>
  </si>
  <si>
    <t>19/04/2023</t>
  </si>
  <si>
    <t>MOV01- CONTRATAR LA PRESTACION DE SERVICIOS DE APOYO A LA GESTION EN ARAS DE FORTALECER LOS PROCESOS, PROCEDIMIENTOS Y METAS QUE SE ENCUENTRAN A CARGO DE LA SECRETARIA DE MOVILIDAD DE LA CIUDAD DE IBAGUE, EN EL MARCO DEL PROYECTO  FORTALECIMIENTO DE LA SEGURIDAD VIAL PARA LA REGULACIÓN Y CONTROL DEL TRÁNSITO EN EL MUNICIPIO DE IBAGUÉ  JUR 2;</t>
  </si>
  <si>
    <t>PAULA ANDREA CHAVARO ESTEFAN</t>
  </si>
  <si>
    <t>MOV01- CONTRATAR LA PRESTACION DE SERVICIOS PROFESIONAL EN ARAS DE FORTALECER LOS PROCESOS Y PROCEDIMIENTOS QUE SE ENCUENTRAN A CARGO DE LA SECRETARIA DE MOVILIDAD EN EL MARCO DEL PROYECTO   FORTALECIMIENTO DE LA SEGURIDAD VIAL PARA LA REGULACIÓN Y CONTROL DEL TRÁNSITO EN EL MUNICIPIO DE IBAGUÉ”.  OP 8;</t>
  </si>
  <si>
    <t>CARLOS ANDRES PEREZ MORALES</t>
  </si>
  <si>
    <t>MOV01- CONTRATAR LA PRESTACION DE SERVICIOS PROFESIONALES EN ARAS DE FORTALECER LOS PROCESOS Y PROCEDIMIENTOS QUE SE ENCUENTRAN A CARGO DE LA SECRETARIA DE MOVILIDAD EN EL MARCO DEL PROYECTO   FORTALECIMIENTO DE LA SEGURIDAD VIAL PARA LA REGULACIÓN Y CONTROL DEL TRÁNSITO EN EL MUNICIPIO DE IBAGUÉ” TRAM 8;</t>
  </si>
  <si>
    <t>JORGE ARMANDO BARRAGAN CEDIEL</t>
  </si>
  <si>
    <t>MOV01- CONTRATAR LA PRESTACION DE SERVICIOS DE APOYO A LA GESTION EN ARAS DE FORTALECER LOS PROCESOS, PROCEDIMIENTOS Y METAS QUE SE ENCUENTRAN A CARGO DE LA SECRETARIA DE MOVILIDAD DE LA CIUDAD DE IBAGUE, EN EL MARCO DEL PROYECTO  FORTALECIMIENTO DE LA SEGURIDAD VIAL PARA LA REGULACIÓN Y CONTROL DEL TRÁNSITO EN EL MUNICIPIO DE IBAGUÉ  OP 15;</t>
  </si>
  <si>
    <t>EDGAR  LOPEZ ARANZALEZ</t>
  </si>
  <si>
    <t>MOV01- CONTRATAR LA PRESTACION DE SERVICIOS PROFESIONALES EN ARAS DE FORTALECER LOS PROCESOS Y PROCEDIMIENTOS QUE SE ENCUENTRAN A CARGO DE LA SECRETARIA DE MOVILIDAD EN EL MARCO DEL PROYECTO   FORTALECIMIENTO DE LA SEGURIDAD VIAL PARA LA REGULACIÓN Y CONTROL DEL TRÁNSITO EN EL MUNICIPIO DE IBAGUÉ” TRAM 5;</t>
  </si>
  <si>
    <t>DANIEL FERNANDO PEÑALOZA ARANDA</t>
  </si>
  <si>
    <t>MOV01- CONTRATAR LA PRESTACION DE SERVICIOS PROFESIONALES EN ARAS DE FORTALECER LOS PROCESOS Y PROCEDIMIENTOS QUE SE ENCUENTRAN A CARGO DE LA SECRETARIA DE MOVILIDAD EN EL MARCO DEL PROYECTO   FORTALECIMIENTO DE LA SEGURIDAD VIAL PARA LA REGULACIÓN Y CONTROL DEL TRÁNSITO EN EL MUNICIPIO DE IBAGUÉ” TRAM 9;</t>
  </si>
  <si>
    <t>PAOLA ANDREA SANDOVAL RAMIREZ</t>
  </si>
  <si>
    <t>08/05/2023</t>
  </si>
  <si>
    <t>MOV01- CONTRATAR LA PRESTACION DE SERVICIOS DE APOYO A LA GESTION EN ARAS DE FORTALECER LOS PROCESOS, PROCEDIMIENTOS Y METAS QUE SE ENCUENTRAN A CARGO DE LA SECRETARIA DE MOVILIDAD DE LA CIUDAD DE IBAGUE, EN EL MARCO DEL PROYECTO  FORTALECIMIENTO DE LA SEGURIDAD VIAL PARA LA REGULACIÓN Y CONTROL DEL TRÁNSITO EN EL MUNICIPIO DE IBAGUÉ  OP 12;</t>
  </si>
  <si>
    <t>IVONNE KATHERINE SUAREZ LONDOÑO</t>
  </si>
  <si>
    <t>15/05/2023</t>
  </si>
  <si>
    <t>MOV01- CONTRATAR LA PRESTACION DE SERVICIOS PROFESIONALES EN ARAS DE FORTALECER LOS PROCESOS Y PROCEDIMIENTOS QUE SE ENCUENTRAN A CARGO DE LA SECRETARIA DE MOVILIDAD EN EL MARCO DEL PROYECTO  FORTALECIMIENTO DE LA SEGURIDAD VIAL PARA LA REGULACIÓN Y CONTROL DEL TRÁNSITO EN EL MUNICIPIO DE IBAGUÉ . DES 23;</t>
  </si>
  <si>
    <t>LEUGER CAMILO CORTES LEAL</t>
  </si>
  <si>
    <t>MOV01- CONTRATAR LA PRESTACION DE SERVICIOS DE APOYO A LA GESTION EN ARAS DE FORTALECER LOS PROCESOS, PROCEDIMIENTOS Y METAS QUE SE ENCUENTRAN A CARGO DE LA SECRETARIA DE MOVILIDAD DE LA CIUDAD DE IBAGUE, EN EL MARCO DEL PROYECTO  FORTALECIMIENTO DE LA SEGURIDAD VIAL PARA LA REGULACIÓN Y CONTROL DEL TRÁNSITO EN EL MUNICIPIO DE IBAGUÉ  OP 18;</t>
  </si>
  <si>
    <t>PAOLA ANDREA JIMENEZ</t>
  </si>
  <si>
    <t>MOV01- CONTRATAR LA PRESTACION DE SERVICIOS PROFESIONAL EN ARAS DE FORTALECER LOS PROCESOS Y PROCEDIMIENTOS QUE SE ENCUENTRAN A CARGO DE LA SECRETARIA DE MOVILIDAD EN EL MARCO DEL PROYECTO   FORTALECIMIENTO DE LA SEGURIDAD VIAL PARA LA REGULACIÓN Y CONTROL DEL TRÁNSITO EN EL MUNICIPIO DE IBAGUÉ”.  OP 1;</t>
  </si>
  <si>
    <t>YONA GISEL REINA BONILLA</t>
  </si>
  <si>
    <t>MOV01- CONTRATAR LA PRESTACION DE SERVICIOS DE APOYO A LA GESTION EN ARAS DE FORTALECER LOS PROCESOS, PROCEDIMIENTOS Y METAS QUE SE ENCUENTRAN A CARGO DE LA SECRETARIA DE MOVILIDAD DE LA CIUDAD DE IBAGUE, EN EL MARCO DEL PROYECTO  FORTALECIMIENTO DE LA SEGURIDAD VIAL PARA LA REGULACIÓN Y CONTROL DEL TRÁNSITO EN EL MUNICIPIO DE IBAGUÉ  OP 11;</t>
  </si>
  <si>
    <t>LYDA SORAYA MELO MORALES</t>
  </si>
  <si>
    <t>MOV01- CONTRATAR LA PRESTACION DE SERVICIOS PROFESIONALES EN ARAS DE FORTALECER LOS PROCESOS Y PROCEDIMIENTOS QUE SE ENCUENTRAN A CARGO DE LA SECRETARIA DE MOVILIDAD EN EL MARCO DEL PROYECTO  FORTALECIMIENTO DE LA SEGURIDAD VIAL PARA LA REGULACIÓN Y CONTROL DEL TRÁNSITO EN EL MUNICIPIO DE IBAGUÉ . DES 22;</t>
  </si>
  <si>
    <t>ALVARO  JAVIER MORA URUEÑA</t>
  </si>
  <si>
    <t>16/05/2023</t>
  </si>
  <si>
    <t>MOV01- CONTRATAR LA PRESTACION DE SERVICIOS PROFESIONALES EN ARAS DE FORTALECER LOS PROCESOS Y PROCEDIMIENTOS QUE SE ENCUENTRAN A CARGO DE LA SECRETARIA DE MOVILIDAD EN EL MARCO DEL PROYECTO  FORTALECIMIENTO DE LA SEGURIDAD VIAL PARA LA REGULACIÓN Y CONTROL DEL TRÁNSITO EN EL MUNICIPIO DE IBAGUÉ . DES 29;</t>
  </si>
  <si>
    <t>NICOLLE VALENTINA SAENZ CAMARGO</t>
  </si>
  <si>
    <t>MOV01- CONTRATAR LA PRESTACION DE SERVICIOS PROFESIONALES EN ARAS DE FORTALECER LOS PROCESOS Y PROCEDIMIENTOS QUE SE ENCUENTRAN A CARGO DE LA SECRETARIA DE MOVILIDAD EN EL MARCO DEL PROYECTO  FORTALECIMIENTO DE LA SEGURIDAD VIAL PARA LA REGULACIÓN Y CONTROL DEL TRÁNSITO EN EL MUNICIPIO DE IBAGUÉ . DES 20;</t>
  </si>
  <si>
    <t>LAURA GISSEL GAITAN WILCHES</t>
  </si>
  <si>
    <t>MOV01- CONTRATAR LA PRESTACION DE SERVICIOS DE APOYO A LA GESTION EN ARAS DE FORTALECER LOS PROCESOS, PROCEDIMIENTOS Y METAS QUE SE ENCUENTRAN A CARGO DE LA SECRETARIA DE MOVILIDAD DE LA CIUDAD DE IBAGUE, EN EL MARCO DEL PROYECTO  FORTALECIMIENTO DE LA SEGURIDAD VIAL PARA LA REGULACIÓN Y CONTROL DEL TRÁNSITO EN EL MUNICIPIO DE IBAGUÉ  OP 13;</t>
  </si>
  <si>
    <t>VICTOR ALFONSO ACOSTA RUEDA</t>
  </si>
  <si>
    <t>MOV01- CONTRATAR LA PRESTACION DE SERVICIOS DE PROFESIONAL ESPECIALIZADO EN ARAS DE FORTALECER LOS PROCESOS Y PROCEDIMIENTOS QUE SE ENCUENTRAN A CARGO DE LA SECRETARIA DE MOVILIDAD EN EL MARCO DEL PROYECTO  FORTALECIMIENTO DE LA SEGURIDAD VIAL PARA LA REGULACIÓN Y CONTROL DEL TRÁNSITO EN EL MUNICIPIO DE IBAGUÉ . DES 16;</t>
  </si>
  <si>
    <t>MARIO ANDRES HERNANDEZ REINOSO</t>
  </si>
  <si>
    <t>MOV01- CONTRATAR LA PRESTACION DE SERVICIOS DE APOYO A LA GESTION EN ARAS DE FORTALECER LOS PROCESOS, PROCEDIMIENTOS Y METAS QUE SE ENCUENTRAN A CARGO DE LA SECRETARIA DE MOVILIDAD DE LA CIUDAD DE IBAGUE, EN EL MARCO DEL PROYECTO  FORTALECIMIENTO DE LA SEGURIDAD VIAL PARA LA REGULACIÓN Y CONTROL DEL TRÁNSITO EN EL MUNICIPIO DE IBAGUÉ  OP 17;</t>
  </si>
  <si>
    <t>EDNA MARGARITA  RUTH DORADO NUÑEZ</t>
  </si>
  <si>
    <t>MOV01- CONTRATAR LA PRESTACION DE SERVICIOS PROFESIONAL EN ARAS DE FORTALECER LOS PROCESOS Y PROCEDIMIENTOS QUE SE ENCUENTRAN A CARGO DE LA SECRETARIA DE MOVILIDAD EN EL MARCO DEL PROYECTO  FORTALECIMIENTO DE LA SEGURIDAD VIAL PARA LA REGULACIÓN Y CONTROL DEL TRÁNSITO EN EL MUNICIPIO DE IBAGUÉ . JUR 16;</t>
  </si>
  <si>
    <t>DUNIA YADIRA BEDOYA LOPEZ</t>
  </si>
  <si>
    <t>MOV01- CONTRATAR LA PRESTACION DE SERVICIOS PROFESIONALES EN ARAS DE FORTALECER LOS PROCESOS Y PROCEDIMIENTOS QUE SE ENCUENTRAN A CARGO DE LA SECRETARIA DE MOVILIDAD EN EL MARCO DEL PROYECTO   FORTALECIMIENTO DE LA SEGURIDAD VIAL PARA LA REGULACIÓN Y CONTROL DEL TRÁNSITO EN EL MUNICIPIO DE IBAGUÉ” TRAM 10;</t>
  </si>
  <si>
    <t>MAURICIO  GARCIA GUTIERREZ</t>
  </si>
  <si>
    <t>MOV01- CONTRATAR LA PRESTACION DE SERVICIOS PROFESIONAL EN ARAS DE FORTALECER LOS PROCESOS Y PROCEDIMIENTOS QUE SE ENCUENTRAN A CARGO DE LA SECRETARIA DE MOVILIDAD EN EL MARCO DEL PROYECTO  FORTALECIMIENTO DE LA SEGURIDAD VIAL PARA LA REGULACIÓN Y CONTROL DEL TRÁNSITO EN EL MUNICIPIO DE IBAGUÉ . DES 8;</t>
  </si>
  <si>
    <t>WILBERT ANDREDY RODRIGUEZ ANGEL</t>
  </si>
  <si>
    <t>MOV01- CONTRATAR LA PRESTACION DE SERVICIOS DE APOYO A LA GESTION EN ARAS DE FORTALECER LOS PROCESOS, PROCEDIMIENTOS Y METAS QUE SE ENCUENTRAN A CARGO DE LA SECRETARIA DE MOVILIDAD DE LA CIUDAD DE IBAGUE, EN EL MARCO DEL PROYECTO   FORTALECIMIENTO DE LA SEGURIDAD VIAL PARA LA REGULACIÓN Y CONTROL DEL TRÁNSITO EN EL MUNICIPIO DE IBAGUÉ” TRAM 20;</t>
  </si>
  <si>
    <t>LIZ JOHANA BARRETO DELGADO</t>
  </si>
  <si>
    <t>MOV01- CONTRATAR LA PRESTACION DE SERVICIOS PROFESIONALES EN ARAS DE FORTALECER LOS PROCESOS Y PROCEDIMIENTOS QUE SE ENCUENTRAN A CARGO DE LA SECRETARIA DE MOVILIDAD EN EL MARCO DEL PROYECTO   FORTALECIMIENTO DE LA SEGURIDAD VIAL PARA LA REGULACIÓN Y CONTROL DEL TRÁNSITO EN EL MUNICIPIO DE IBAGUÉ” TRAM 12;</t>
  </si>
  <si>
    <t>CRISTIAN  EDUARDO DIAZ MARTINEZ</t>
  </si>
  <si>
    <t>MOV01- CONTRATAR LA PRESTACION DE SERVICIOS DE PROFESIONAL  EN ARAS DE FORTALECER LOS PROCESOS Y PROCEDIMIENTOS QUE SE ENCUENTRAN A CARGO DE LA SECRETARIA DE MOVILIDAD EN EL MARCO DEL PROYECTO  FORTALECIMIENTO DE LA SEGURIDAD VIAL PARA LA REGULACIÓN Y CONTROL DEL TRÁNSITO EN EL MUNICIPIO DE IBAGUÉ . DES 12;</t>
  </si>
  <si>
    <t>FABER HUMBERTO CHAVARRO LUGO</t>
  </si>
  <si>
    <t>MOV01- CONTRATAR LA PRESTACION DE SERVICIOS PROFESIONALES EN ARAS DE FORTALECER LOS PROCESOS Y PROCEDIMIENTOS QUE SE ENCUENTRAN A CARGO DE LA SECRETARIA DE MOVILIDAD EN EL MARCO DEL PROYECTO  FORTALECIMIENTO DE LA SEGURIDAD VIAL PARA LA REGULACIÓN Y CONTROL DEL TRÁNSITO EN EL MUNICIPIO DE IBAGUÉ . DES 25;</t>
  </si>
  <si>
    <t>LUCIA MARGARITA FLOREZ CESPEDES</t>
  </si>
  <si>
    <t>MOV01- CONTRATAR LA PRESTACION DE SERVICIOS PROFESIONALES EN ARAS DE FORTALECER LOS PROCESOS Y PROCEDIMIENTOS QUE SE ENCUENTRAN A CARGO DE LA SECRETARIA DE MOVILIDAD EN EL MARCO DEL PROYECTO  FORTALECIMIENTO DE LA SEGURIDAD VIAL PARA LA REGULACIÓN Y CONTROL DEL TRÁNSITO EN EL MUNICIPIO DE IBAGUÉ . DES 27;</t>
  </si>
  <si>
    <t>CARLOS GIOVANNY ARANGO GOMEZ</t>
  </si>
  <si>
    <t>MOV01- CONTRATAR LA PRESTACION DE SERVICIOS PROFESIONALES EN ARAS DE FORTALECER LOS PROCESOS Y PROCEDIMIENTOS QUE SE ENCUENTRAN A CARGO DE LA SECRETARIA DE MOVILIDAD EN EL MARCO DEL PROYECTO  FORTALECIMIENTO DE LA SEGURIDAD VIAL PARA LA REGULACIÓN Y CONTROL DEL TRÁNSITO EN EL MUNICIPIO DE IBAGUÉ . DES 24;</t>
  </si>
  <si>
    <t>SONIA  MOSQUERA TRUJILLO</t>
  </si>
  <si>
    <t>MOV01- CONTRATAR LA PRESTACION DE SERVICIOS PROFESIONALES EN ARAS DE FORTALECER LOS PROCESOS Y PROCEDIMIENTOS QUE SE ENCUENTRAN A CARGO DE LA SECRETARIA DE MOVILIDAD EN EL MARCO DEL PROYECTO   FORTALECIMIENTO DE LA SEGURIDAD VIAL PARA LA REGULACIÓN Y CONTROL DEL TRÁNSITO EN EL MUNICIPIO DE IBAGUÉ” TRAM 11;</t>
  </si>
  <si>
    <t>JORGE FILEMON OLAYA CHAVES</t>
  </si>
  <si>
    <t>MOV01- CONTRATAR LA PRESTACION DE SERVICIOS PROFESIONAL EN ARAS DE FORTALECER LOS PROCESOS Y PROCEDIMIENTOS QUE SE ENCUENTRAN A CARGO DE LA SECRETARIA DE MOVILIDAD EN EL MARCO DEL PROYECTO  FORTALECIMIENTO DE LA SEGURIDAD VIAL PARA LA REGULACIÓN Y CONTROL DEL TRÁNSITO EN EL MUNICIPIO DE IBAGUÉ . JUR 17;</t>
  </si>
  <si>
    <t>JUAN DAVID PEREZ MORA</t>
  </si>
  <si>
    <t>MOV01- CONTRATAR LA PRESTACION DE SERVICIOS PROFESIONAL EN ARAS DE FORTALECER LOS PROCESOS Y PROCEDIMIENTOS QUE SE ENCUENTRAN A CARGO DE LA SECRETARIA DE MOVILIDAD EN EL MARCO DEL PROYECTO  FORTALECIMIENTO DE LA SEGURIDAD VIAL PARA LA REGULACIÓN Y CONTROL DEL TRÁNSITO EN EL MUNICIPIO DE IBAGUÉ . DES 5;</t>
  </si>
  <si>
    <t>SONIA CAMILA GOMEZ MOSQUERA</t>
  </si>
  <si>
    <t>MOV01- CONTRATAR LA PRESTACION DE SERVICIOS DE PROFESIONAL ESPECIALIZADO EN ARAS DE FORTALECER LOS PROCESOS Y PROCEDIMIENTOS QUE SE ENCUENTRAN A CARGO DE LA SECRETARIA DE MOVILIDAD EN EL MARCO DEL PROYECTO  FORTALECIMIENTO DE LA SEGURIDAD VIAL PARA LA REGULACIÓN Y CONTROL DEL TRÁNSITO EN EL MUNICIPIO DE IBAGUÉ . DES 10;</t>
  </si>
  <si>
    <t>RODRIGUEZ CRIALES NELSA MILENA</t>
  </si>
  <si>
    <t>MOV01- CONTRATAR LA PRESTACION DE SERVICIOS DE PROFESIONAL  EN ARAS DE FORTALECER LOS PROCESOS Y PROCEDIMIENTOS QUE SE ENCUENTRAN A CARGO DE LA SECRETARIA DE MOVILIDAD EN EL MARCO DEL PROYECTO  FORTALECIMIENTO DE LA SEGURIDAD VIAL PARA LA REGULACIÓN Y CONTROL DEL TRÁNSITO EN EL MUNICIPIO DE IBAGUÉ . DES 11;</t>
  </si>
  <si>
    <t>MILENA  CEDENO POLANCO</t>
  </si>
  <si>
    <t>MOV01- CONTRATAR LA PRESTACION DE SERVICIOS PROFESIONALES EN ARAS DE FORTALECER LOS PROCESOS Y PROCEDIMIENTOS QUE SE ENCUENTRAN A CARGO DE LA SECRETARIA DE MOVILIDAD EN EL MARCO DEL PROYECTO  FORTALECIMIENTO DE LA SEGURIDAD VIAL PARA LA REGULACIÓN Y CONTROL DEL TRÁNSITO EN EL MUNICIPIO DE IBAGUÉ . DES 30;</t>
  </si>
  <si>
    <t>PAULA ANDREA GOMEZ BERNAL</t>
  </si>
  <si>
    <t>05/06/2023</t>
  </si>
  <si>
    <t>MOV01- CONTRATAR LA PRESTACION DE SERVICIOS DE APOYO A LA GESTION EN ARAS DE FORTALECER LOS PROCESOS, PROCEDIMIENTOS Y METAS QUE SE ENCUENTRAN A CARGO DE LA SECRETARIA DE MOVILIDAD DE LA CIUDAD DE IBAGUE, EN EL MARCO DEL PROYECTO  FORTALECIMIENTO DE LA SEGURIDAD VIAL PARA LA REGULACIÓN Y CONTROL DEL TRÁNSITO EN EL MUNICIPIO DE IBAGUÉ  OP 20;</t>
  </si>
  <si>
    <t>OSCAR ALONSO URBINA ARIAS</t>
  </si>
  <si>
    <t>MOV01- CONTRATAR LA PRESTACION DE SERVICIOS PROFESIONAL EN ARAS DE FORTALECER LOS PROCESOS Y PROCEDIMIENTOS QUE SE ENCUENTRAN A CARGO DE LA SECRETARIA DE MOVILIDAD EN EL MARCO DEL PROYECTO FORTALECIMIENTO DE LA SEGURIDAD VIAL PARA LA REGULACIÓN Y CONTROL DEL TRÁNSITO EN EL MUNICIPIO DE IBAGUÉ”. OP 10;</t>
  </si>
  <si>
    <t>LUISA FERNANDA ACOSTA RESTREPO</t>
  </si>
  <si>
    <t>MOV01- CONTRATAR LA PRESTACION DE SERVICIOS PROFESIONAL EN ARAS DE FORTALECER LOS PROCESOS Y PROCEDIMIENTOS QUE SE ENCUENTRAN A CARGO DE LA SECRETARIA DE MOVILIDAD EN EL MARCO DEL PROYECTO  FORTALECIMIENTO DE LA SEGURIDAD VIAL PARA LA REGULACIÓN Y CONTROL DEL TRÁNSITO EN EL MUNICIPIO DE IBAGUÉ . DES 7;</t>
  </si>
  <si>
    <t>MARIA CAMILA SALAS RUEDA</t>
  </si>
  <si>
    <t>MOV01- CONTRATAR LA PRESTACION DE SERVICIOS DE APOYO A LA GESTION EN ARAS DE FORTALECER LOS PROCESOS, PROCEDIMIENTOS Y METAS QUE SE ENCUENTRAN A CARGO DE LA SECRETARIA DE MOVILIDAD DE LA CIUDAD DE IBAGUE, EN EL MARCO DEL PROYECTO  FORTALECIMIENTO DE LA SEGURIDAD VIAL PARA LA REGULACIÓN Y CONTROL DEL TRÁNSITO EN EL MUNICIPIO DE IBAGUÉ  OP 14;</t>
  </si>
  <si>
    <t>DIANA MARIA PADILLA LEAL</t>
  </si>
  <si>
    <t>21/06/2023</t>
  </si>
  <si>
    <t>MOV01- CONTRATAR LA PRESTACION DE SERVICIOS DE PROFESIONAL ESPECIALIZADO EN ARAS DE FORTALECER LOS PROCESOS Y PROCEDIMIENTOS QUE SE ENCUENTRAN A CARGO DE LA SECRETARIA DE MOVILIDAD EN EL MARCO DEL PROYECTO  FORTALECIMIENTO DE LA SEGURIDAD VIAL PARA LA REGULACIÓN Y CONTROL DEL TRÁNSITO EN EL MUNICIPIO DE IBAGUÉ . DES 13;</t>
  </si>
  <si>
    <t>JUAN PABLO OVIEDO ROA</t>
  </si>
  <si>
    <t xml:space="preserve">campañas </t>
  </si>
  <si>
    <t>programa cultura ciudadana</t>
  </si>
  <si>
    <t>% ejecución financiera</t>
  </si>
  <si>
    <t>Programa de agentes de tránsito</t>
  </si>
  <si>
    <t>Implementar un centro de control de 
tránsito para el monitoreo de vías</t>
  </si>
  <si>
    <t>25/07/2023</t>
  </si>
  <si>
    <t>TRANSFERENCIA DE CAPITAL AL INSTITUTO DE FINANCIAMIENTO PROMOCIÓN Y DESARROLLO DE IBAGUÉ-INFIBAGUE PARA LA ADMINISTRACIÓN Y MANTENIMIENTO DEL SISTEMA PILOTO DE BICICLETAS DE USO COMPARTIDO EN EL MUNICIPIO DE IBAGUÉ 2023;</t>
  </si>
  <si>
    <t>INSTITUTO DE  FINANCIAMIENTO PROMOCION Y DESARROLLO DE IBAGUE INFIBAGUE</t>
  </si>
  <si>
    <t>25/08/2023</t>
  </si>
  <si>
    <t>MOV01- CONTRATAR LA PRESTACION DE SERVICIOS PROFESIONALES EN ARAS DE FORTALECER LOS PROCESOS, PROCEDIMIENTOS Y METAS QUE SE ENCUENTRAN A CARGO DE LA SECRETARIA DE MOVILIDAD DE LA CIUDAD DE IBAGUE, EN EL MARCO DEL PROYECTO  MODERNIZACIÓN TECNOLÓGICA PARA LA PRESTACIÓN DE SERVICIOS DE CALIDAD EN LA SECRETARÌA DE MOVILIDAD  TRAM 24;</t>
  </si>
  <si>
    <t>DAIRO JULIAN MACETA VANEGAS</t>
  </si>
  <si>
    <t>29/08/2023</t>
  </si>
  <si>
    <t>MOV01- CONTRATAR LA PRESTACION DE SERVICIOS DE APOYO A LA GESTION EN ARAS DE FORTALECER LOS PROCESOS, PROCEDIMIENTOS Y METAS QUE SE ENCUENTRAN A CARGO DE LA SECRETARIA DE MOVILIDAD DE LA CIUDAD DE IBAGUE, EN EL MARCO DEL PROYECTO  MODERNIZACIÓN TECNOLÓGICA PARA LA PRESTACIÓN DE SERVICIOS DE CALIDAD EN LA SECRETARÌA DE MOVILIDAD  TRAM 18;</t>
  </si>
  <si>
    <t>MARIA ANGELICA CALDERON VARGAS</t>
  </si>
  <si>
    <t>15/09/2023</t>
  </si>
  <si>
    <t>ADICION Y PRORROGA 001 CONTRATO 109 DEL 14 DE FEBRERO DE 2023 OBJETO MOV01- CONTRATAR LA PRESTACION DE SERVICIOS DE APOYO A LA GESTION EN ARAS DE FORTALECER LOS PROCESOS, PROCEDIMIENTOS Y METAS QUE SE ENCUENTRAN A CARGO DE LA SECRETARIA DE MOVILIDAD DE LA CIUDAD DE IBAGUE, EN EL MARCO DEL PROYECTO  MODERNIZACIÓN TECNOLÓGICA PARA LA PRESTACIÓN DE SERVICIOS DE CALIDAD EN LA SECRETARÌA DE MOVILIDAD  TRAM 3;</t>
  </si>
  <si>
    <t>OBJETO: ADICION Y PRORROGA 001 CONTRATO 108 DEL 14 DE FEBRERO DE 2023 OBJETO MOV01- CONTRATAR LA PRESTACION DE SERVICIOS DE APOYO A LA GESTION EN ARAS DE FORTALECER LOS PROCESOS, PROCEDIMIENTOS Y METAS QUE SE ENCUENTRAN A CARGO DE LA SECRETARIA DE MOVILIDAD DE LA CIUDAD DE IBAGUE, EN EL MARCO DEL PROYECTO  MODERNIZACIÓN TECNOLÓGICA PARA LA PRESTACIÓN DE SERVICIOS DE CALIDAD EN LA SECRETARÌA DE MOVILIDAD  TRAM 2;</t>
  </si>
  <si>
    <t>ADICION Y PRORROGA 001 CONTRATO 110 DEL 14 DE FEBRERO DE 2023 OBJETO MOV01- CONTRATAR LA PRESTACION DE SERVICIOS DE APOYO A LA GESTION EN ARAS DE FORTALECER LOS PROCESOS, PROCEDIMIENTOS Y METAS QUE SE ENCUENTRAN A CARGO DE LA SECRETARIA DE MOVILIDAD DE LA CIUDAD DE IBAGUE, EN EL MARCO DEL PROYECTO  MODERNIZACIÓN TECNOLÓGICA PARA LA PRESTACIÓN DE SERVICIOS DE CALIDAD EN LA SECRETARÌA DE MOVILIDAD  TRAM 1;</t>
  </si>
  <si>
    <t>07/07/2023</t>
  </si>
  <si>
    <t>MOV01- CONTRATAR LA PRESTACION DE SERVICIOS DE APOYO A LA GESTION EN ARAS DE FORTALECER LOS PROCESOS, PROCEDIMIENTOS Y METAS QUE SE ENCUENTRAN A CARGO DE LA SECRETARIA DE MOVILIDAD DE LA CIUDAD DE IBAGUE, EN EL MARCO DEL PROYECTO  FORTALECIMIENTO DE LA SEGURIDAD VIAL PARA LA REGULACIÓN Y CONTROL DEL TRÁNSITO EN EL MUNICIPIO DE IBAGUÉ  OP 19;</t>
  </si>
  <si>
    <t>OSCAR DANIEL MURILLO ERAZO</t>
  </si>
  <si>
    <t>MOV01- CONTRATAR LA PRESTACION DE SERVICIOS PROFESIONAL EN ARAS DE FORTALECER LOS PROCESOS Y PROCEDIMIENTOS QUE SE ENCUENTRAN A CARGO DE LA SECRETARIA DE MOVILIDAD EN EL MARCO DEL PROYECTO   FORTALECIMIENTO DE LA SEGURIDAD VIAL PARA LA REGULACIÓN Y CONTROL DEL TRÁNSITO EN EL MUNICIPIO DE IBAGUÉ”.  SEM 4;</t>
  </si>
  <si>
    <t>JONATHAN DUVAN PRADA ALVAREZ</t>
  </si>
  <si>
    <t>14/07/2023</t>
  </si>
  <si>
    <t>MOV01- CONTRATAR LA PRESTACION DE SERVICIOS PROFESIONALES EN ARAS DE FORTALECER LOS PROCESOS Y PROCEDIMIENTOS QUE SE ENCUENTRAN A CARGO DE LA SECRETARIA DE MOVILIDAD EN EL MARCO DEL PROYECTO   FORTALECIMIENTO DE LA SEGURIDAD VIAL PARA LA REGULACIÓN Y CONTROL DEL TRÁNSITO EN EL MUNICIPIO DE IBAGUÉ” TRAM 16;</t>
  </si>
  <si>
    <t>DAVID SANTIAGO ANDRADE BOCANEGRA</t>
  </si>
  <si>
    <t>18/07/2023</t>
  </si>
  <si>
    <t>MOV01- CONTRATAR LA PRESTACION DE SERVICIOS PROFESIONALES EN ARAS DE FORTALECER LOS PROCESOS Y PROCEDIMIENTOS QUE SE ENCUENTRAN A CARGO DE LA SECRETARIA DE MOVILIDAD EN EL MARCO DEL PROYECTO   FORTALECIMIENTO DE LA SEGURIDAD VIAL PARA LA REGULACIÓN Y CONTROL DEL TRÁNSITO EN EL MUNICIPIO DE IBAGUÉ” TRAM 13;</t>
  </si>
  <si>
    <t>JIMENA PATRICIA JARAMILLO GUZMAN</t>
  </si>
  <si>
    <t>27/07/2023</t>
  </si>
  <si>
    <t>MOV01- CONTRATAR LA PRESTACION DE SERVICIOS PROFESIONALES EN ARAS DE FORTALECER LOS PROCESOS Y PROCEDIMIENTOS QUE SE ENCUENTRAN A CARGO DE LA SECRETARIA DE MOVILIDAD EN EL MARCO DEL PROYECTO   FORTALECIMIENTO DE LA SEGURIDAD VIAL PARA LA REGULACIÓN Y CONTROL DEL TRÁNSITO EN EL MUNICIPIO DE IBAGUÉ” TRAM 15;</t>
  </si>
  <si>
    <t>MARIA CAMILA MORENO SERNA</t>
  </si>
  <si>
    <t>31/07/2023</t>
  </si>
  <si>
    <t>MOV01- CONTRATAR LA PRESTACION DE SERVICIOS PROFESIONAL EN ARAS DE FORTALECER LOS PROCESOS Y PROCEDIMIENTOS QUE SE ENCUENTRAN A CARGO DE LA SECRETARIA DE MOVILIDAD EN EL MARCO DEL PROYECTO    FORTALECIMIENTO DE LA SEGURIDAD VIAL PARA LA REGULACIÓN Y CONTROL DEL TRÁNSITO EN EL MUNICIPIO DE IBAGUÉ .  JUR 3;</t>
  </si>
  <si>
    <t>JUAN JOSE CARDONA LOPEZ</t>
  </si>
  <si>
    <t>04/08/2023</t>
  </si>
  <si>
    <t>MOV01- CONTRATAR LA PRESTACION DE SERVICIOS PROFESIONAL EN ARAS DE FORTALECER LOS PROCESOS Y PROCEDIMIENTOS QUE SE ENCUENTRAN A CARGO DE LA SECRETARIA DE MOVILIDAD EN EL MARCO DEL PROYECTO  FORTALECIMIENTO DE LA SEGURIDAD VIAL PARA LA REGULACIÓN Y CONTROL DEL TRANSITO EN EL MUNICIPIO DE IBAGUÉ . DES 4;</t>
  </si>
  <si>
    <t>LAURA CAMILA PARRA VANEGAS</t>
  </si>
  <si>
    <t>09/08/2023</t>
  </si>
  <si>
    <t>MOV01- CONTRATAR LA PRESTACION DE SERVICIOS PROFESIONAL EN ARAS DE FORTALECER LOS PROCESOS Y PROCEDIMIENTOS QUE SE ENCUENTRAN A CARGO DE LA SECRETARIA DE MOVILIDAD EN EL MARCO DEL PROYECTO   FORTALECIMIENTO DE LA SEGURIDAD VIAL PARA LA REGULACIÓN Y CONTROL DEL TRÁNSITO EN EL MUNICIPIO DE IBAGUÉ”.  OP 2;</t>
  </si>
  <si>
    <t>MAYRA  ALEJANDRA RODRIGUEZ CASTRO</t>
  </si>
  <si>
    <t>15/08/2023</t>
  </si>
  <si>
    <t>MOV01- CONTRATAR LA PRESTACION DE SERVICIOS PROFESIONAL EN ARAS DE FORTALECER LOS PROCESOS Y PROCEDIMIENTOS QUE SE ENCUENTRAN A CARGO DE LA SECRETARIA DE MOVILIDAD EN EL MARCO DEL PROYECTO  FORTALECIMIENTO DE LA SEGURIDAD VIAL PARA LA REGULACIÓN Y CONTROL DEL TRÁNSITO EN EL MUNICIPIO DE IBAGUÉ . DES 1;</t>
  </si>
  <si>
    <t>LUZ ANGELICA BENJUMEA MENDEZ</t>
  </si>
  <si>
    <t>MOV01-CONTRATAR LA PRESTACION DE SERVICIOS DE PROFESIONAL EN ARAS DE FORTALECER LOS PROCESOS Y PROCEDIMIENTOS QUE SE ENCUENTRAN A CARGO DE LA SECRETARIA DE MOVILIDAD EN EL MARCO DEL PROYECTO  FORTALECIMIENTO DE LA SEGURIDAD VIAL PARA LA REGULACIÓN Y CONTROL DEL TRÁNSITO EN EL MUNICIPIO DE IBAGUE . DES 14;</t>
  </si>
  <si>
    <t>ANDRES MAURICIO SANCHEZ GUZMAN</t>
  </si>
  <si>
    <t>18/08/2023</t>
  </si>
  <si>
    <t>MOV01- CONTRATAR LA PRESTACION DE SERVICIOS DE PROFESIONAL EN ARAS DE FORTALECER LOS PROCESOS Y PROCEDIMIENTOS QUE SE ENCUENTRAN A CARGO DE LA SECRETARIA DE MOVILIDAD EN EL MARCO DEL PROYECTO  FORTALECIMIENTO DE LA SEGURIDAD VIAL PARA LA REGULACIÓN Y CONTROL DEL TRANSITO EN EL MUNICIPIO DE IBAGUÉ . DES 15;</t>
  </si>
  <si>
    <t>TATIANA ALEJANDRA CALDERON ARTEAGA</t>
  </si>
  <si>
    <t>22/08/2023</t>
  </si>
  <si>
    <t>MOV01- CONTRATAR LA PRESTACION DE APOYO A LA GESTIÓN EN ARAS DE FORTALECER LOS PROCESOS Y PROCEDIMIENTOS QUE SE ENCUENTRAN A CARGO DE LA SECRETARIA DE MOVILIDAD EN EL MARCO DEL PROYECTO  FORTALECIMIENTO DE LA SEGURIDAD VIAL PARA LA REGULACIÓN Y CONTROL DEL TRÁNSITO EN EL MUNICIPIO DE IBAGUÉ . DES 18;</t>
  </si>
  <si>
    <t>DIANA ROCIO CABRERA GARZON</t>
  </si>
  <si>
    <t>MOV01- CONTRATAR LA PRESTACION DE APOYO A LA GESTIÓN EN ARAS DE FORTALECER LOS PROCESOS Y PROCEDIMIENTOS QUE SE ENCUENTRAN A CARGO DE LA SECRETARIA DE MOVILIDAD EN EL MARCO DEL PROYECTO  FORTALECIMIENTO DE LA SEGURIDAD VIAL PARA LA REGULACIÓN Y CONTROL DEL TRÁNSITO EN EL MUNICIPIO DE IBAGUÉ . 3;</t>
  </si>
  <si>
    <t>JUAN  FRANCISCO GOMEZ  CARDENAS</t>
  </si>
  <si>
    <t>MOV01- CONTRATAR LA PRESTACION DE SERVICIOS PROFESIONAL EN ARAS DE FORTALECER LOS PROCESOS Y PROCEDIMIENTOS QUE SE ENCUENTRAN A CARGO DE LA SECRETARIA DE MOVILIDAD EN EL MARCO DEL PROYECTO   FORTALECIMIENTO DE LA SEGURIDAD VIAL PARA LA REGULACIÓN Y CONTROL DEL TRÁNSITO EN EL MUNICIPIO DE IBAGUÉ”.  VFAT 2;</t>
  </si>
  <si>
    <t>NEDCY ALEJANDRA PEÑA OLARTE</t>
  </si>
  <si>
    <t>MOV01- CONTRATAR LA PRESTACION DE SERVICIOS PROFESIONAL EN ARAS DE FORTALECER LOS PROCESOS Y PROCEDIMIENTOS QUE SE ENCUENTRAN A CARGO DE LA SECRETARIA DE MOVILIDAD EN EL MARCO DEL PROYECTO   FORTALECIMIENTO DE LA SEGURIDAD VIAL PARA LA REGULACIÓN Y CONTROL DEL TRÁNSITO EN EL MUNICIPIO DE IBAGUÉ”.  OP 3;</t>
  </si>
  <si>
    <t>LAURA FABIANA BOCANEGRA CONDE</t>
  </si>
  <si>
    <t>MOV01- CONTRATAR LA PRESTACION DE APOYOA LA GESTIÓN EN ARAS DE FORTALECER LOS PROCESOS Y PROCEDIMIENTOS QUE SE ENCUENTRAN A CARGO DE LA SECRETARIA DE MOVILIDAD EN EL MARCO DEL PROYECTO  FORTALECIMIENTO DE LA SEGURIDAD VIAL PARA LA REGULACIÓN YCONTROL DEL TRANSITO EN EL MUNICIPIO DE IBAGUÉ . DES 1;</t>
  </si>
  <si>
    <t>LUIS MIGUEL FONSECA  SANCHEZ</t>
  </si>
  <si>
    <t>30/08/2023</t>
  </si>
  <si>
    <t>MOV01- CONTRATAR LA PRESTACION DE SERVICIOS PROFESIONALES EN ARAS DE FORTALECER LOS PROCESOS Y PROCEDIMIENTOS QUE SE ENCUENTRAN A CARGO DE LA SECRETARIA DE MOVILIDAD EN EL MARCO DEL PROYECTO   FORTALECIMIENTO DE LA SEGURIDAD VIAL PARA LA REGULACIÓN Y CONTROL DEL TRÁNSITO EN EL MUNICIPIO DE IBAGUÉ” TRAM 14;</t>
  </si>
  <si>
    <t>SANDRA LILIANA  SERRANO FUENTES</t>
  </si>
  <si>
    <t>01/09/2023</t>
  </si>
  <si>
    <t>MOV01- CONTRATAR LA PRESTACION DE APOYO A LA GESTIÓN EN ARAS DE FORTALECER LOS PROCESOS Y PROCEDIMIENTOS QUE SE ENCUENTRAN A CARGO DE LA SECRETARIA DE MOVILIDAD EN EL MARCO DEL PROYECTO  FORTALECIMIENTO DE LA SEGURIDAD VIAL PARA LA REGULACIÓN Y CONTROL DEL TRÁNSITO EN EL MUNICIPIO DE IBAGUÉ . 6;</t>
  </si>
  <si>
    <t>LUISA MARIA VALDERRAMA SANCHEZ</t>
  </si>
  <si>
    <t>MOV01- CONTRATAR LA PRESTACION DE SERVICIOS PROFESIONAL EN ARAS DE FORTALECER LOS PROCESOS Y PROCEDIMIENTOS QUE SE ENCUENTRAN A CARGO DE LA SECRETARIA DE MOVILIDAD EN EL MARCO DEL PROYECTO   FORTALECIMIENTO DE LA SEGURIDAD VIAL PARA LA REGULACIÓN Y CONTROL DEL TRÁNSITO EN EL MUNICIPIO DE IBAGUÉ”.  OP 9;</t>
  </si>
  <si>
    <t>JOSE WILSON MORA BAUTISTA</t>
  </si>
  <si>
    <t>MOV01- CONTRATAR LA PRESTACION DE APOYO A LA GESTIÓN EN ARAS DE FORTALECER LOS PROCESOS Y PROCEDIMIENTOS QUE SE ENCUENTRAN A CARGO DE LA SECRETARIA DE MOVILIDAD EN EL MARCO DEL PROYECTO  FORTALECIMIENTO DE LA SEGURIDAD VIAL PARA LA REGULACIÓN Y CONTROL DEL TRÁNSITO EN EL MUNICIPIO DE IBAGUÉ . 4;</t>
  </si>
  <si>
    <t>CHRISTIAN ERNESTO PATIÑO RESTREPO</t>
  </si>
  <si>
    <t>MOV01- CONTRATAR LA PRESTACION DE APOYO A LA GESTIÓN EN ARAS DE FORTALECER LOS PROCESOS Y PROCEDIMIENTOS QUE SE ENCUENTRAN A CARGO DE LA SECRETARIA DE MOVILIDAD EN EL MARCO DEL PROYECTO  FORTALECIMIENTO DE LA SEGURIDAD VIAL PARA LA REGULACIÓN Y CONTROL DEL TRÁNSITO EN EL MUNICIPIO DE IBAGUÉ . 1;</t>
  </si>
  <si>
    <t>YESSICA DANIELA CARDOZO FERIA</t>
  </si>
  <si>
    <t>MOV01- CONTRATAR LA PRESTACION DE APOYO A LA GESTIÓN EN ARAS DE FORTALECER LOS PROCESOS Y PROCEDIMIENTOS QUE SE ENCUENTRAN A CARGO DE LA SECRETARIA DE MOVILIDAD EN EL MARCO DEL PROYECTO  FORTALECIMIENTO DE LA SEGURIDAD VIAL PARA LA REGULACIÓN Y CONTROL DEL TRÁNSITO EN EL MUNICIPIO DE IBAGUÉ . 5;</t>
  </si>
  <si>
    <t>ANDRES MAURICIO CARDENAS MONTOYA</t>
  </si>
  <si>
    <t>MOV01- CONTRATAR LA PRESTACION DE SERVICIOS PROFESIONALES EN ARAS DE FORTALECER LOS PROCESOS Y PROCEDIMIENTOS QUE SE ENCUENTRAN A CARGO DE LA SECRETARIA DE MOVILIDAD EN EL MARCO DEL PROYECTO  FORTALECIMIENTO DE LA SEGURIDAD VIAL PARA LA REGULACIÓN Y CONTROL DEL TRÁNSITO EN EL MUNICIPIO DE IBAGUÉ . DES 28;</t>
  </si>
  <si>
    <t>LUIS ALFONSO GALINDO CELIS</t>
  </si>
  <si>
    <t>08/09/2023</t>
  </si>
  <si>
    <t>ADICION Y PRORROGA 001 CONTRATO 521 DEL 08 DE MARZO DE 2023 OBJETO:MOV01- CONTRATAR LA PRESTACION DE SERVICIOS PROFESIONAL EN ARAS DE FORTALECER LOS PROCESOS Y PROCEDIMIENTOS QUE SE ENCUENTRAN A CARGO DE LA SECRETARIA DE MOVILIDAD EN EL MARCO DEL PROYECTO “FORTALECIMIENTO DE LA SEGURIDAD VIAL PARA LA REGULACIÓN Y CONTROL DEL TRÁNSITO EN EL MUNICIPIO DE IBAGUÉ . JUR 8;</t>
  </si>
  <si>
    <t>ADICION Y PRORROGA 001 CONTRATO 523 DEL 08 DE MARZO DE 2023 OBJETO:MOV01- CONTRATAR LA PRESTACION DE SERVICIOS PROFESIONAL EN ARAS DE FORTALECER LOS PROCESOS Y PROCEDIMIENTOS QUE SE ENCUENTRAN A CARGO DE LA SECRETARIA DE MOVILIDAD EN EL MARCO DEL PROYECTO “FORTALECIMIENTO DE LA SEGURIDAD VIAL PARA LA REGULACIÓN Y CONTROL DEL TRÁNSITO EN EL MUNICIPIO DE IBAGUÉ . JUR 7;</t>
  </si>
  <si>
    <t>21/09/2023</t>
  </si>
  <si>
    <t>ADICION Y PRORROGA 001 CONTRATO 167 DEL 20 DE FEBRERO DE 2023 OBJETO MOV01- CONTRATAR LA PRESTACION DE SERVICIOS PROFESIONAL EN ARAS DE FORTALECER LOS PROCESOS Y PROCEDIMIENTOS QUE SE ENCUENTRAN A CARGO DE LA SECRETARIA DE MOVILIDAD EN EL MARCO DEL PROYECTO  FORTALECIMIENTO DE LA SEGURIDAD VIAL PARA LA REGULACIÓN Y CONTROL DEL TRÁNSITO EN EL MUNICIPIO DE IBAGUÉ . JUR 12;</t>
  </si>
  <si>
    <t>26/09/2023</t>
  </si>
  <si>
    <t>ADICION Y PRORROGA 001 CONTRATO 519 DEL 08 DE MARZO DE 2023 OBJETO: MOV01- CONTRATAR LA PRESTACION DE SERVICIOS PROFESIONAL EN ARAS DE FORTALECER LOS PROCESOS Y PROCEDIMIENTOS QUE SE ENCUENTRAN A CARGO DE LA SECRETARIA DE MOVILIDAD EN EL MARCO DEL PROYECTO  FORTALECIMIENTO DE LA SEGURIDAD VIAL PARA LA REGULACIÓN Y CONTROL DEL TRÁNSITO EN EL MUNICIPIO DE IBAGUÉ . JUR 4;</t>
  </si>
  <si>
    <t>ADICION Y PRORROGA 001 CONTRATO 267 DEL 24 DE FEBRERO DE 2023 OBJETO: MOV01- CONTRATAR LA PRESTACION DE SERVICIOS DE APOYO A LA GESTION EN ARAS DE FORTALECER LOS PROCESOS, PROCEDIMIENTOS Y METAS QUE SE ENCUENTRAN A CARGO DE LA SECRETARIA DE MOVILIDAD DE LA CIUDAD DE IBAGUE, EN EL MARCO DEL PROYECTO   FORTALECIMIENTO DE LA SEGURIDAD VIAL PARA LA REGULACIÓN Y CONTROL DEL TRÁNSITO EN EL MUNICIPIO DE IBAGUÉ” TRAM 24;</t>
  </si>
  <si>
    <t>ADICION Y PRORROGA 001 CONTRATO 269 DEL 24 DE FEBRERO DE 2023 OBJETO MOV01- CONTRATAR LA PRESTACION DE SERVICIOS PROFESIONALES EN ARAS DE FORTALECER LOS PROCESOS Y PROCEDIMIENTOS QUE SE ENCUENTRAN A CARGO DE LA SECRETARIA DE MOVILIDAD EN EL MARCO DEL PROYECTO   FORTALECIMIENTO DE LA SEGURIDAD VIAL PARA LA REGULACIÓN Y CONTROL DEL TRÁNSITO EN EL MUNICIPIO DE IBAGUÉ” TRAM 1;</t>
  </si>
  <si>
    <t>ADICION Y PRORROGA 001 CONTRATO 281 DEL 24 DE FEBRERO DE 2023 OBJETO: MOV01- CONTRATAR LA PRESTACION DE SERVICIOS PROFESIONAL EN ARAS DE FORTALECER LOS PROCESOS Y PROCEDIMIENTOS QUE SE ENCUENTRAN A CARGO DE LA SECRETARIA DE MOVILIDAD EN EL MARCO DEL PROYECTO FORTALECIMIENTO DE LA SEGURIDAD VIAL PARA LA REGULACIÓN Y CONTROL DEL TRÁNSITO EN EL MUNICIPIO DE IBAGUÉ”. OP 5;</t>
  </si>
  <si>
    <t>ADICION Y PRORROGA 001 CONTRATO 268 DEL 24 DE FEBRERO DE 2023 OBJETO MOV01- CONTRATAR LA PRESTACION DE SERVICIOS PROFESIONAL EN ARAS DE FORTALECER LOS PROCESOS Y PROCEDIMIENTOS QUE SE ENCUENTRAN A CARGO DE LA SECRETARIA DE MOVILIDAD EN EL MARCO DEL PROYECTO  FORTALECIMIENTO DE LA SEGURIDAD VIAL PARA LA REGULACIÓN Y CONTROL DEL TRÁNSITO EN EL MUNICIPIO DE IBAGUÉ . JUR 2;</t>
  </si>
  <si>
    <t>ADICION Y PRORROGA 001 CONTRATO 270 DEL 24 DE FEBRERO DE 2023 OBJETO: MOV01- CONTRATAR LA PRESTACION DE SERVICIOS PROFESIONAL EN ARAS DE FORTALECER LOS PROCESOS Y PROCEDIMIENTOS QUE SE ENCUENTRAN A CARGO DE LA SECRETARIA DE MOVILIDAD EN EL MARCO DEL PROYECTO  FORTALECIMIENTO DE LA SEGURIDAD VIAL PARA LA REGULACIÓN Y CONTROL DEL TRÁNSITO EN EL MUNICIPIO DE IBAGUÉ . JUR 6;</t>
  </si>
  <si>
    <t>ADICION Y PRORROGA 001 CONTRATO 1135 DEL 31 DE MARZO DE 2023 OBJETO MOV01- CONTRATAR LA PRESTACION DE SERVICIOS PROFESIONAL EN ARAS DE FORTALECER LOS PROCESOS Y PROCEDIMIENTOS QUE SE ENCUENTRAN A CARGO DE LA SECRETARIA DE MOVILIDAD EN EL MARCO DEL PROYECTO  FORTALECIMIENTO DE LA SEGURIDAD VIAL PARA LA REGULACIÓN Y CONTROL DEL TRÁNSITO EN EL MUNICIPIO DE IBAGUÉ . JUR 15;</t>
  </si>
  <si>
    <t>MOV 2- CONTRATAR LA PRESTACION DE SERVICIOS PROFESIONAL EN ARAS DE FORTALECER LOS PROCESOS Y PROCEDIMIENTOS QUE SE ENCUENTRAN A CARGO DE LA SECRETARIA DE MOVILIDAD EN EL MARCO DEL PROYECTO  FORTALECIMIENTO DE LA SEGURIDAD VIAL PARALA REGULACIÓN YCONTROL DEL TRÁNSITO EN EL MUNICIPIO DE IBAGUE . DES 1;</t>
  </si>
  <si>
    <t>28/09/2023</t>
  </si>
  <si>
    <t>MOV01- CONTRATAR LA PRESTACION DE SERVICIOS PROFESIONALES EN ARAS DE FORTALECER LOS PROCESOS Y PROCEDIMIENTOS QUE SE ENCUENTRAN A CARGO DE LA SECRETARIA DE MOVILIDAD EN EL MARCO DEL PROYECTO  FORTALECIMIENTO DE LA SEGURIDAD VIAL PARA LA REGULACIÓN Y CONTROL DEL TRÁNSITO EN EL MUNICIPIO DE IBAGUÉ . DES 32;</t>
  </si>
  <si>
    <t>LAURA  ESCOBAR DIAZ</t>
  </si>
  <si>
    <t>MOV01- CONTRATAR LA PRESTACION DE SERVICIOS PROFESIONAL EN ARAS DE FORTALECER LOS PROCESOS Y PROCEDIMIENTOS QUE SE ENCUENTRAN A CARGO DE LA SECRETARIA DE MOVILIDAD EN EL MARCO DEL PROYECTO   FORTALECIMIENTO DE LA SEGURIDAD VIAL PARA LA REGULACIÓN Y CONTROL DEL TRÁNSITO EN EL MUNICIPIO DE IBAGUÉ”.  VFAT 3;</t>
  </si>
  <si>
    <t>ALBA LUCIA DIAZ RODRIGUEZ</t>
  </si>
  <si>
    <t>29/09/2023</t>
  </si>
  <si>
    <t>ADICION Y PRORROGA 001 CONTRATO 1008 DEL 29 DE MARZO DE 2023 OBJETO: MOV01- CONTRATAR LA PRESTACION DE SERVICIOS PROFESIONAL EN ARAS DE FORTALECER LOS PROCESOS Y PROCEDIMIENTOS QUE SE ENCUENTRAN A CARGO DE LA SECRETARIA DE MOVILIDAD EN EL MARCO DEL PROYECTO  FORTALECIMIENTO DE LA SEGURIDAD VIAL PARA LA REGULACIÓN Y CONTROL DEL TRÁNSITO EN EL MUNICIPIO DE IBAGUÉ . JUR 11;</t>
  </si>
  <si>
    <t>ADICION Y PRORROGA 001 CONTRATO 1052 DEL 30 DE MARZO DE 2023 OBJETO MOV01- CONTRATAR LA PRESTACION DE SERVICIOS PROFESIONALES EN ARAS DE FORTALECER LOS PROCESOS Y PROCEDIMIENTOS QUE SE ENCUENTRAN A CARGO DE LA SECRETARIA DE MOVILIDAD EN EL MARCO DEL PROYECTO   FORTALECIMIENTO DE LA SEGURIDAD VIAL PARA LA REGULACIÓN Y CONTROL DEL TRÁNSITO EN EL MUNICIPIO DE IBAGUÉ” TRAM 4;</t>
  </si>
  <si>
    <t>PAGO DE ENERGIA PROPORCIONADA A LOS SEMAFOROS DEL MUNICIPIO DE IBAGUÉ POR PARTE DE LA SECRETARIA DE MOVILIDAD, DURANTE EL TIEMPO COMPRENDIDO ENTRE EL 02/MAY/2023 - 01/JUN/2023;</t>
  </si>
  <si>
    <t>21/07/2023</t>
  </si>
  <si>
    <t>PAGO DE ENERGIA PROPORCIONADA A LOS SEMAFOROS DEL MUNICIPIO DE IBAGUÉ POR PARTE DE LA SECRETARIA DE MOVILIDAD, DURANTE EL TIEMPO COMPRENDIDO ENTRE EL 02/JUN/2023 - 01/JUL/2023;</t>
  </si>
  <si>
    <t>PAGO DE ENERGIA PROPORCIONADA A LOS SEMAFOROS DEL MUNICIPIO DE IBAGUÉ POR PARTE DE LA SECRETARIA DE MOVILIDAD, DURANTE EL TIEMPO COMPRENDIDO ENTRE EL 02/JUL/2023 - 01/AGO/2023
;</t>
  </si>
  <si>
    <t>22/09/2023</t>
  </si>
  <si>
    <t>PAGO DE ENERGIA PROPORCIONADA A LOS SEMAFOROS DEL MUNICIPIO DE IBAGUÉ POR PARTE DE LA SECRETARIA DE MOVILIDAD, DURANTE EL TIEMPO COMPRENDIDO ENTRE EL 02/AGO/2023 - 01/SEP/2023;</t>
  </si>
  <si>
    <t>24/07/2023</t>
  </si>
  <si>
    <t>MOV01-CONTRATO DE OBRA A MONTO AGOTABLE PARA LA DEMARCACIÓN VIAL E INSTALACIÓN DE SEÑALES Y DISPOSITIVOS DE TRÁNSITO, EN LAS VÍAS Y PUNTOS CRÍTICOS  DE LA CIUDAD DE IBAGUÉ;</t>
  </si>
  <si>
    <t>GRUPO DELVA S.A.S</t>
  </si>
  <si>
    <t>MOV01-SUMINISTRO A MONTO AGOTABLE DE INSUMOS DATACARD CD800 PARA LA ELABORACIÓN Y PERSONALIZACIÓN DE ESPECIES VENALES (LICENCIAS DE TRÁNSITO Y LICENCIAS DE CONDUCCIÓN)  Y DE TARJETAS PRE-IMPRESAS DE SEGURIDAD PARA LA ELABORACION DE LICENCIAS DE TRANSITO, LICENCIAS DE CONDUCCIÓN, TARJETA DE REGISTRO Y TARJETA DE MAQUINARIA AMARILLA CONFORME A LAS RESOLUCIONES ESTABLECIDAS POR EL MINISTERIO DE TRANSPORTE PARA APROVISIONAR DE MANERA EFICIENTE Y OPORTUNA A LA SECRETARIA DE MOVILIDAD DE IBAGUÉ EN EL MARCO DEL PROYECTO “MODERNIZACIÓN TECNOLOGICA PARA LA PRESTACIÓN DE SERVICIOS DE CALIDAD EN LA SECRETARÍA DE MOVILIDAD”;</t>
  </si>
  <si>
    <t>24/10/2023</t>
  </si>
  <si>
    <t>INTEXUS S.A.S</t>
  </si>
  <si>
    <t>ADICION Y PRORROGA N°01 DEL CONTRATO 2861 DEL 17 OCTUBRE 2023
 MOV-01 CONTRATAR A MONTO AGOTABLE EL SUMINISTRO DE LICENCIAS DE CONDUCCION, LICENCIAS DE TRANSITO, TARJETAS DE REGISTRO, TARJETAS DE OPERACIÓN  A TODO COSTO, INCLUYENDO TODOS LOS INSUMOS NECESARIOS, A CARGO DE LA SECRETARIA DE MOVILIDAD DE IBAGUE EN EL MARCO DEL PROYECTO “MODERNIZACIÓN TECNOLOGICA PARA LA PRESTACIÓN DE SERVICIOS DE CALIDAD EN LA SECRETARIA DE MOVILIDAD  NECESARIOS, A CARGO DE LA SECRETARIA DE MOVILIDAD DE IBAGUE EN EL MARCO DEL PROYECTO “MODERNIZACIÓN TECNOLOGICA PARA LA PRESTACIÓN DE SERVICIOS DE CALIDAD EN LA SECRETARIA DE MOVILIDAD”
;</t>
  </si>
  <si>
    <t>09/10/2023</t>
  </si>
  <si>
    <t>MOV01-SUMINISTRO A MONTO AGOTABLE DE PLACAS UNICA NACIONAL REFLECTIVA PARA VEHICULOS DE SERVICIO PARTICULAR, PUBLICO, OFICIAL, REMOLQUES Y SEMIREMOLQUES, MOTOCICLETAS Y SIMILARES QUE CUMPLAN LAS NORMAS ESTABLECIDAS EN LA FICHA TECNICA MT-001 EMITIDA POR EL MINISTERIO DE TRANSPORTE.;</t>
  </si>
  <si>
    <t>SERVICIOS INTEGRALES ID SYSTEM S.A.S</t>
  </si>
  <si>
    <t>20/12/2023</t>
  </si>
  <si>
    <t>ADQUISICIÓN DE CERTIFICADO DIGITAL DE PERSONA JURIDICA PARA FACTURACIÓN ELECTRÓNICA CON EL FIN DE GARANTIZAR LA SEGURIDAD, AUTENTICIDAD Y CONFIABILIDAD DE TODOS LOS PROCESOS QUE SOPORTEN LA IMPLEMENTACIÓN DE LA LIQUIDACIÓN DE LOS DIFERENTES TRÁMITES ANTE EL RUNT Y LA INFORMACIÓN DE RETENCIÓN EN LA FUENTE QUE DEBEN SER REPORTADOS A LA DIRECCIÓN DE IMPUESTOS Y ADUANAS NACIONALES CONTEMPLADO EN LA RESOLUCION NO. 11004 DEL 29 DE OCTUBRE DE 2018;</t>
  </si>
  <si>
    <t>22/12/2023</t>
  </si>
  <si>
    <t>ADICION Y PRORROGA N°01 1634/2023 MOV01- CONTRATAR LA PRESTACION DE SERVICIOS DE UNA PLATAFORMA TECNOLOGICA PARA APOYAR Y COMPLEMENTAR LA GESTION Y OPERACIÓN DE LA SECRETARIA DE MOVILIDAD DE LA CIUDAD DE IBAGUE INCLUYENDO SOPORTE Y MANTENIMIENTO DE LA MISMA.;</t>
  </si>
  <si>
    <t>ADICION</t>
  </si>
  <si>
    <t>CONTRATO TOTAL</t>
  </si>
  <si>
    <t>07/10/2023</t>
  </si>
  <si>
    <t>ADICION Y PRORROGA 001 CONTRATO 280 DEL 24 DE FEBRERO DE 2023 OBJETO MOV01- CONTRATAR LA PRESTACION DE SERVICIOS DE APOYO A LA GESTION EN ARAS DE FORTALECER LOS PROCESOS, PROCEDIMIENTOS Y METAS QUE SE ENCUENTRAN A CARGO DE LA SECRETARIA DE MOVILIDAD DE LA CIUDAD DE IBAGUE, EN EL MARCO DEL PROYECTO  MODERNIZACIÓN TECNOLÓGICA PARA LA PRESTACIÓN DE SERVICIOS DE CALIDAD EN LA SECRETARÌA DE MOVILIDAD  TRAM 6;</t>
  </si>
  <si>
    <t>ADICION Y PRORROGA 001 CONTRATO 1050 DEL 30 DE MARZO DE 2023 OBJETO MOV01- CONTRATAR LA PRESTACION DE SERVICIOS DE APOYO A LA GESTION EN ARAS DE FORTALECER LOS PROCESOS, PROCEDIMIENTOS Y METAS QUE SE ENCUENTRAN A CARGO DE LA SECRETARIA DE MOVILIDAD DE LA CIUDAD DE IBAGUE, EN EL MARCO DEL PROYECTO  MODERNIZACIÓN TECNOLÓGICA PARA LA PRESTACIÓN DE SERVICIOS DE CALIDAD EN LA SECRETARÌA DE MOVILIDAD  TRAM 11;</t>
  </si>
  <si>
    <t>21/10/2023</t>
  </si>
  <si>
    <t>ADICION Y PRORROGA 001 CONTRATO 745 DEL 21 DE MARZO DE 2023 OBJETO MOV01- CONTRATAR LA PRESTACION DE SERVICIOS DE APOYO A LA GESTION EN ARAS DE FORTALECER LOS PROCESOS, PROCEDIMIENTOS Y METAS QUE SE ENCUENTRAN A CARGO DE LA SECRETARIA DE MOVILIDAD DE LA CIUDAD DE IBAGUE, EN EL MARCO DEL PROYECTO  MODERNIZACIÓN TECNOLÓGICA PARA LA PRESTACIÓN DE SERVICIOS DE CALIDAD EN LA SECRETARÌA DE MOVILIDAD  TRAM 12;</t>
  </si>
  <si>
    <t>ADICION Y PRORROGA 001 CONTRATO 1299 DEL 19 DE ABRIL DE 2023 OBJETO MOV01- CONTRATAR LA PRESTACION DE SERVICIOS DE APOYO A LA GESTION EN ARAS DE FORTALECER LOS PROCESOS, PROCEDIMIENTOS Y METAS QUE SE ENCUENTRAN A CARGO DE LA SECRETARIA DE MOVILIDAD DE LA CIUDAD DE IBAGUE, EN EL MARCO DEL PROYECTO  MODERNIZACIÓN TECNOLÓGICA PARA LA PRESTACIÓN DE SERVICIOS DE CALIDAD EN LA SECRETARÌA DE MOVILIDAD  TRAM 14;</t>
  </si>
  <si>
    <t>24/11/2023</t>
  </si>
  <si>
    <t>ADICION Y PRORROGA 001 CONTRATO 1298 DEL 19 DE ABRIL DE 2023 OBJETO MOV01- CONTRATAR LA PRESTACION DE SERVICIOS DE APOYO A LA GESTION EN ARAS DE FORTALECER LOS PROCESOS, PROCEDIMIENTOS Y METAS QUE SE ENCUENTRAN A CARGO DE LA SECRETARIA DE MOVILIDAD DE LA CIUDAD DE IBAGUE, EN EL MARCO DEL PROYECTO  MODERNIZACIÓN TECNOLÓGICA PARA LA PRESTACIÓN DE SERVICIOS DE CALIDAD EN LA SECRETARÌA DE MOVILIDAD  TRAM 8;</t>
  </si>
  <si>
    <t>29/11/2023</t>
  </si>
  <si>
    <t>ADICION Y PRORROGA 001 CONTRATO 1649 DEL 18 DE MAYO DE 2023 OBJETO MOV01- CONTRATAR LA PRESTACION DE SERVICIOS DE APOYO A LA GESTION EN ARAS DE FORTALECER LOS PROCESOS, PROCEDIMIENTOS Y METAS QUE SE ENCUENTRAN A CARGO DE LA SECRETARIA DE MOVILIDAD DE LA CIUDAD DE IBAGUE, EN EL MARCO DEL PROYECTO  MODERNIZACIÓN TECNOLÓGICA PARA LA PRESTACIÓN DE SERVICIOS DE CALIDAD EN LA SECRETARÌA DE MOVILIDAD  TRAM 15;</t>
  </si>
  <si>
    <t>ADICION Y PRORROGA 002 CONTRATO 108 DEL 14 DE FEBRERO DE 2023 OBJETO MOV01- CONTRATAR LA PRESTACION DE SERVICIOS DE APOYO A LA GESTION EN ARAS DE FORTALECER LOS PROCESOS, PROCEDIMIENTOS Y METAS QUE SE ENCUENTRAN A CARGO DE LA SECRETARIA DE MOVILIDAD DE LA CIUDAD DE IBAGUE, EN EL MARCO DEL PROYECTO  MODERNIZACIÓN TECNOLÓGICA PARA LA PRESTACIÓN DE SERVICIOS DE CALIDAD EN LA SECRETARÌA DE MOVILIDAD  TRAM 2;</t>
  </si>
  <si>
    <t>ADICION Y PRORROGA 002 CONTRATO 1299 DEL 19 DE ABRIL DE 2023 OBJETO MOV01- CONTRATAR LA PRESTACION DE SERVICIOS DE APOYO A LA GESTION EN ARAS DE FORTALECER LOS PROCESOS, PROCEDIMIENTOS Y METAS QUE SE ENCUENTRAN A CARGO DE LA SECRETARIA DE MOVILIDAD DE LA CIUDAD DE IBAGUE, EN EL MARCO DEL PROYECTO  MODERNIZACIÓN TECNOLÓGICA PARA LA PRESTACIÓN DE SERVICIOS DE CALIDAD EN LA SECRETARÌA DE MOVILIDAD  TRAM 14;</t>
  </si>
  <si>
    <t>01/12/2023</t>
  </si>
  <si>
    <t>ADICION Y PRORROGA 002 CONTRATO 1050 DEL 30 DE MARZO DE 2023 OBJETO MOV01- CONTRATAR LA PRESTACION DE SERVICIOS DE APOYO A LA GESTION EN ARAS DE FORTALECER LOS PROCESOS, PROCEDIMIENTOS Y METAS QUE SE ENCUENTRAN A CARGO DE LA SECRETARIA DE MOVILIDAD DE LA CIUDAD DE IBAGUE, EN EL MARCO DEL PROYECTO “MODERNIZACIÓN TECNOLOGICA PARA LA PRESTACIÓN DE SERVICIOS DE CALIDAD EN LA SECRETARIA DE MOVILIDAD” TRAM 11;</t>
  </si>
  <si>
    <t>ADICION Y PRORROGA 002 CONTRATO 110 DEL 14 DE FEBRERO DE 2023 OBJETO MOV01- CONTRATAR LA PRESTACION DE SERVICIOS DE APOYO A LA GESTION EN ARAS DE FORTALECER LOS PROCESOS, PROCEDIMIENTOS Y METAS QUE SE ENCUENTRAN A CARGO DE LA SECRETARIA DE MOVILIDAD DE LA CIUDAD DE IBAGUE, EN EL MARCO DEL PROYECTO  MODERNIZACIÓN TECNOLÓGICA PARA LA PRESTACIÓN DE SERVICIOS DE CALIDAD EN LA SECRETARÌA DE MOVILIDAD  TRAM 1;</t>
  </si>
  <si>
    <t>19/10/2023</t>
  </si>
  <si>
    <t>PAGO DE ENERGIA PROPORCIONADA A LOS SEMAFOROS DEL MUNICIPIO DE IBAGUE POR PARTE DE LA SECRETARIA DE MOVILIDAD, DURANTE EL TIEMPO COMPRENDIDO ENTRE EL 02/SEP/2023 - 02/OCT/2023;</t>
  </si>
  <si>
    <t>27/11/2023</t>
  </si>
  <si>
    <t>PAGO DE ENERGIA PROPORCIONADA A LOS SEMAFOROS DEL MUNICIPIO DE IBAGUÉ POR PARTE DE LA SECRETARIA DE MOVILIDAD, DURANTE EL TIEMPO COMPRENDIDO ENTRE EL 03/OCT/2023 - 02/NOV/2023;</t>
  </si>
  <si>
    <t>14/12/2023</t>
  </si>
  <si>
    <t>PAGO DE ENERGIA PROPORCIONADA A LOS SEMAFOROS DEL MUNICIPIO DE IBAGUÉ POR PARTE DE LA SECRETARIA DE MOVILIDAD, DURANTE EL TIEMPO COMPRENDIDO ENTRE EL 03/NOV/2023 - 02/DIC/2023;</t>
  </si>
  <si>
    <t>06/10/2023</t>
  </si>
  <si>
    <t>ADICION Y PRORROGA 001 CONTRATO 520 DEL 08 DE MARZO DE 2023 OBJETO MOV01- CONTRATAR LA PRESTACION DE SERVICIOS PROFESIONAL EN ARAS DE FORTALECER LOS PROCESOS Y PROCEDIMIENTOS QUE SE ENCUENTRAN A CARGO DE LA SECRETARIA DE MOVILIDAD EN EL MARCO DEL PROYECTO FORTALECIMIENTO DE LA SEGURIDAD VIAL PARA LA REGULACIÓN Y CONTROL DEL TRÁNSITO EN EL MUNICIPIO DE IBAGUÉ”. OP 12;</t>
  </si>
  <si>
    <t>ADICION Y PRORROGA 002 CONTRATO 520 DEL 08 DE MARZO DE 2023 OBJETO MOV01- CONTRATAR A PRESTACION DE SERVICIOS PROFESIONAL EN ARAS DE FORTALECER LOS PROCESOS Y PROCEDIMIENTOS QUE SE ENCUENTRAN A CARGO DE LA SECRETARIA DE MOVILIDAD EN EL MARCO DEL PROYECTO  FORTALECIMIENTO DE LA SEGURIDAD VIAL PARA LA REGULACION Y CONTROL DEL TRANSITO EN EL MUNICIPIO DE IBAGUE .OP 12;</t>
  </si>
  <si>
    <t>23/11/2023</t>
  </si>
  <si>
    <t>MOV01- CONTRATAR EL SERVICIO A TRAVES DE EQUIPOS TECNOLOGICOS PARA EL  MANTENIMIENTO PREVENTIVO Y CALIBRACION PARA LOS ALCOHOLIMETROS MARCA INTOXIMETERS INC, LOS CUALES SON PROPIEDAD DEL MUNICIPIO DE IBAGUE, PARA OPTIMIZAR LAS ACTIVIDADES DEL CUERPO DE AGENTES DE TRANSITO DE BAGUÉ.;</t>
  </si>
  <si>
    <t>SARAVIA BRAVO SOCIEDAD POR ACCIONES SIMPLIFICADAS</t>
  </si>
  <si>
    <t>ADICION Y PROROGRA 01 DEL CONTRATO 2975 DEL 21 NOVIEMBRE DE 2023 OBJETO MOV01-CONTRATO DE SUMINISTRO DE LOS ELEMENTOS Y HERRAMIENTAS NECESARIAS PARA EL GRUPO DE AGENTES DE TRANSITO DE LA SECRETARIA DE MOVILIDAD EN EL MARCO DEL PROYECTO  FORTALECIMIENTO DE LA SEGURIDAD VIAL PARA LA REGULACIÓN Y CONTROL DEL TRANSITO EN EL MUNICIPIO DE IBAGUÉ ;</t>
  </si>
  <si>
    <t>EDGAR  ERNESTO MEJIA  PLAZAS</t>
  </si>
  <si>
    <t>MOV01-CONTRATO DE SUMINISTRO DE LOS ELEMENTOS Y HERRAMIENTAS NECESARIAS PARA EL GRUPO DE AGENTES DE TRANSITO DE LA SECRETARIA DE MOVILIDAD EN EL MARCO DEL PROYECTO  FORTALECIMIENTO DE LA SEGURIDAD VIAL PARA LA REGULACIÓN Y CONTROL DEL TRANSITO EN EL MUNICIPIO DE IBAGUÉ ;</t>
  </si>
  <si>
    <t>Estrategia para realizar operativos de 
control y de regulación de tránsito 
para mejorar la movilidad</t>
  </si>
  <si>
    <t>Adquirir elementos de control de tráfico y señalización</t>
  </si>
  <si>
    <t>Dispositivos tecnologicos para el control de transito en</t>
  </si>
  <si>
    <t>Implementar un centro de control de tránsito para el monitoreo de vías</t>
  </si>
  <si>
    <t xml:space="preserve">
MANTENIMIENTO DE PASOS PEATONALES (reductores)
</t>
  </si>
  <si>
    <t>ADICION Y PRORROGA 001 CONTRATO 536 DEL 09 DE MARZO DE 2023 OBJETO: MOV01- CONTRATAR LA PRESTACION DE SERVICIOS PROFESIONAL EN ARAS DE FORTALECER LOS PROCESOS Y PROCEDIMIENTOS QUE SE ENCUENTRAN A CARGO DE LA SECRETARIA DE MOVILIDAD EN EL MARCO DEL PROYECTO FORTALECIMIENTO DE LA SEGURIDAD VIAL PARA LA REGULACIÓN Y CONTROL DEL TRÁNSITO EN EL MUNICIPIO DE IBAGUÉ”. OP 6;</t>
  </si>
  <si>
    <t>ADICION Y PRORROGA 001 CONTRATO 1241 DEL 17 DE ABRIL DE 2023 OBJETO MOV01- CONTRATAR LA PRESTACION DE SERVICIOS PROFESIONAL EN ARAS DE FORTALECER LOS PROCESOS Y PROCEDIMIENTOS QUE SE ENCUENTRAN A CARGO DE LA SECRETARIA DE MOVILIDAD EN EL MARCO DEL PROYECTO FORTALECIMIENTO DE LA SEGURIDAD VIAL PARA LA REGULACIÓN Y CONTROL DEL TRÁNSITO EN EL MUNICIPIO DE IBAGUÉ”. OP 7;</t>
  </si>
  <si>
    <t>ADICION Y PRORROGA 001 CONTRATO 1007 DEL 29 MARZO DE 2023 OBJETO: MOV01- CONTRATAR LA PRESTACION DE SERVICIOS PROFESIONALES EN ARAS DE FORTALECER LOS PROCESOS Y PROCEDIMIENTOS QUE SE ENCUENTRAN A CARGO DE LA SECRETARIA DE MOVILIDAD EN EL MARCO DEL PROYECTO   FORTALECIMIENTO DE LA SEGURIDAD VIAL PARA LA REGULACIÓN Y CONTROL DEL TRÁNSITO EN EL MUNICIPIO DE IBAGUÉ” TRAM 6;</t>
  </si>
  <si>
    <t>ADICION Y PRORROGA 001 CONTRATO 537 DEL 09 DE MARZO DE 2023 OBJETO MOV01- CONTRATAR LA PRESTACION DE SERVICIOS PROFESIONAL EN ARAS DE FORTALECER LOS PROCESOS Y PROCEDIMIENTOS QUE SE ENCUENTRAN A CARGO DE LA SECRETARIA DE MOVILIDAD EN EL MARCO DEL PROYECTO FORTALECIMIENTO DE LA SEGURIDAD VIAL PARA LA REGULACIÓN Y CONTROL DEL TRÁNSITO EN EL MUNICIPIO DE IBAGUÉ”. OP 11;</t>
  </si>
  <si>
    <t>ADICION Y PRORROGA 001 CONTRATO 282 DEL 24 DE FEBRERO DE 2023 OBJETO: MOV01- CONTRATAR LA PRESTACION DE SERVICIOS DE APOYO A LA GESTION EN ARAS DE FORTALECER LOS PROCESOS, PROCEDIMIENTOS Y METAS QUE SE ENCUENTRAN A CARGO DE LA SECRETARIA DE MOVILIDAD DE LA CIUDAD DE IBAGUE, EN EL MARCO DEL PROYECTO  FORTALECIMIENTO DE LA SEGURIDAD VIAL PARA LA REGULACIÓN Y CONTROL DEL TRÁNSITO EN EL MUNICIPIO DE IBAGUÉ  OP 2;</t>
  </si>
  <si>
    <t>ADICION Y PRORROGA 001 CONTRATO 639 DEL 14 DE MARZO DE 2023 OBJETO: MOV01- CONTRATAR LA PRESTACION DE SERVICIOS DE APOYO A LA GESTION EN ARAS DE FORTALECER LOS PROCESOS, PROCEDIMIENTOS Y METAS QUE SE ENCUENTRAN A CARGO DE LA SECRETARIA DE MOVILIDAD DE LA CIUDAD DE IBAGUE, EN EL MARCO DEL PROYECTO  FORTALECIMIENTO DE LA SEGURIDAD VIAL PARA LA REGULACIÓN Y CONTROL DEL TRÁNSITO EN EL MUNICIPIO DE IBAGUÉ  OP 3;</t>
  </si>
  <si>
    <t>ADICION Y PRORROGA 001 CONTRATO 1136 DEL 31 DE MARZO DE 2023 OBJETO: MOV01- CONTRATAR LA PRESTACION DE SERVICIOS PROFESIONAL EN ARAS DE FORTALECER LOS PROCESOS Y PROCEDIMIENTOS QUE SE ENCUENTRAN A CARGO DE LA SECRETARIA DE MOVILIDAD EN EL MARCO DEL PROYECTO FORTALECIMIENTO DE LA SEGURIDAD VIAL PARA LA REGULACIÓN Y CONTROL DEL TRÁNSITO EN EL MUNICIPIO DE IBAGUÉ”. SEM 3;</t>
  </si>
  <si>
    <t>ADICION Y PRORROGA 001 CONTRATO 543 DEL 09 DE MARZO DE 2023 OBJETO: MOV01- CONTRATAR LA PRESTACION DE SERVICIOS DE APOYO A LA GESTION EN ARAS DE FORTALECER LOS PROCESOS, PROCEDIMIENTOS Y METAS QUE SE ENCUENTRAN A CARGO DE LA SECRETARIA DE MOVILIDAD DE LA CIUDAD DE IBAGUE, EN EL MARCO DEL PROYECTO  FORTALECIMIENTO DE LA SEGURIDAD VIAL PARA LA REGULACIÓN Y CONTROL DEL TRÁNSITO EN EL MUNICIPIO DE IBAGUÉ  OP 1;</t>
  </si>
  <si>
    <t>ADICION Y PRORROGA 001 CONTRATO 535 DEL 09 DE MARZO DE 2023 OBJETO MOV01- CONTRATAR LA PRESTACION DE SERVICIOS DE APOYO A LA GESTION EN ARAS DE FORTALECER LOS PROCESOS, PROCEDIMIENTOS Y METAS QUE SE ENCUENTRAN A CARGO DE LA SECRETARIA DE MOVILIDAD DE LA CIUDAD DE IBAGUE, EN EL MARCO DEL PROYECTO  FORTALECIMIENTO DE LA SEGURIDAD VIAL PARA LA REGULACIÓN Y CONTROL DEL TRÁNSITO EN EL MUNICIPIO DE IBAGUÉ  OP 4;</t>
  </si>
  <si>
    <t>ADICION Y PRORROGA 001 CONTRATO 470 DEL 07 DE MARZO DE 2023 OBJETO MOV01- CONTRATAR LA PRESTACION DE SERVICIOS DE APOYO A LA GESTION EN ARAS DE FORTALECER LOS PROCESOS, PROCEDIMIENTOS Y METAS QUE SE ENCUENTRAN A CARGO DE LA SECRETARIA DE MOVILIDAD DE LA CIUDAD DE IBAGUE, EN EL MARCO DEL PROYECTO  FORTALECIMIENTO DE LA SEGURIDAD VIAL PARA LA REGULACIÓN Y CONTROL DEL TRÁNSITO EN EL MUNICIPIO DE IBAGUÉ  OP 8;</t>
  </si>
  <si>
    <t>12/10/2023</t>
  </si>
  <si>
    <t>ADICION Y PRORROGA 001 CONTRATO 522 DEL 08 DE MARZO DE 2023 OBJETO MOV01- CONTRATAR LA PRESTACION DE SERVICIOS PROFESIONALES EN ARAS DE FORTALECER LOS PROCESOS Y PROCEDIMIENTOS QUE SE ENCUENTRAN A CARGO DE LA SECRETARIA DE MOVILIDAD EN EL MARCO DEL PROYECTO   FORTALECIMIENTO DE LA SEGURIDAD VIAL PARA LA REGULACIÓN Y CONTROL DEL TRÁNSITO EN EL MUNICIPIO DE IBAGUÉ” TRAM 2;</t>
  </si>
  <si>
    <t>13/10/2023</t>
  </si>
  <si>
    <t>OBJETO: ADICION Y PRORROGA 001 CONTRATO 567 DEL 09 DE MARZO DE 2023 OBJETO MOV01- CONTRATAR LA PRESTACION DE SERVICIOS PROFESIONAL DE EXPERTO CALIFICADO EN ARAS DE FORTALECER LOS PROCESOS Y PROCEDIMIENTOS QUE SE ENCUENTRAN A CARGO DE LA SECRETARIA DE MOVILIDAD EN EL MARCO DEL PROYECTO FORTALECIMIENTO DE LA SEGURIDAD VIAL PARA LA REGULACIÓN Y CONTROL DEL TRÁNSITO EN EL MUNICIPIO DE IBAGUÉ”. SEM 2;</t>
  </si>
  <si>
    <t>18/10/2023</t>
  </si>
  <si>
    <t>ADICION Y PRORROGA 001 CONTRATO 1242 DEL 17 DE ABRIL DE 2023 OBJETO MOV01- CONTRATAR LA PRESTACION DE SERVICIOS DE APOYO A LA GESTION EN ARAS DE FORTALECER LOS PROCESOS, PROCEDIMIENTOS Y METAS QUE SE ENCUENTRAN A CARGO DE LA SECRETARIA DE MOVILIDAD DE LA CIUDAD DE IBAGUE, EN EL MARCO DEL PROYECTO  FORTALECIMIENTO DE LA SEGURIDAD VIAL PARA LA REGULACIÓN Y CONTROL DEL TRÁNSITO EN EL MUNICIPIO DE IBAGUÉ  OP 10;</t>
  </si>
  <si>
    <t>ADICION Y PRORROGA 001 CONTRATO 1239 DEL 17 DE ABRIL DE 2023 OBJETO MOV01- CONTRATAR LA PRESTACION DE SERVICIOS PROFESIONAL EN ARAS DE FORTALECER LOS PROCESOS Y PROCEDIMIENTOS QUE SE ENCUENTRAN A CARGO DE LA SECRETARIA DE MOVILIDAD EN EL MARCO DEL PROYECTO FORTALECIMIENTO DE LA SEGURIDAD VIAL PARA LA REGULACIÓN Y CONTROL DEL TRÁNSITO EN EL MUNICIPIO DE IBAGUÉ”. OP 8;</t>
  </si>
  <si>
    <t>ADICION Y PRORROGA 001 CONTRATO 1295 DEL 19 DE ABRIL DE 2023 OBJETO MOV01- CONTRATAR LA PRESTACION DE SERVICIOS DE APOYO A LA GESTION EN ARAS DE FORTALECER LOS PROCESOS, PROCEDIMIENTOS Y METAS QUE SE ENCUENTRAN A CARGO DE LA SECRETARIA DE MOVILIDAD DE LA CIUDAD DE IBAGUE, EN EL MARCO DEL PROYECTO  FORTALECIMIENTO DE LA SEGURIDAD VIAL PARA LA REGULACIÓN Y CONTROL DEL TRÁNSITO EN EL MUNICIPIO DE IBAGUÉ  OP 15;</t>
  </si>
  <si>
    <t>25/10/2023</t>
  </si>
  <si>
    <t>MOV01- CONTRATAR LA PRESTACION DE SERVICIOS PROFESIONALES EN ARAS DE FORTALECER LOS PROCESOS Y PROCEDIMIENTOS QUE SE ENCUENTRAN A CARGO DE LA SECRETARIA DE MOVILIDAD EN EL MARCO DEL PROYECTO  FORTALECIMIENTO DE LA SEGURIDAD VIAL PARA LA REGULACIÓN Y CONTROL DEL TRÁNSITO EN EL MUNICIPIO DE IBAGUÉ . DES 26;</t>
  </si>
  <si>
    <t>ESPINOSA    GOMEZ    JOSE  ALEJANDRO</t>
  </si>
  <si>
    <t>27/10/2023</t>
  </si>
  <si>
    <t>ADICION Y PRORROGA 001 CONTRATO 656 DEL 16 DE MARZO DE 2023 OBJETO MOV01- CONTRATAR LA PRESTACION DE SERVICIOS PROFESIONAL DE EXPERTO CALIFICADO EN ARAS DE FORTALECER LOS PROCESOS Y PROCEDIMIENTOS QUE SE ENCUENTRAN A CARGO DE LA SECRETARIA DE MOVILIDAD EN EL MARCO DEL PROYECTO FORTALECIMIENTO DE LA SEGURIDAD VIAL PARA LA REGULACIÓN Y CONTROL DEL TRÁNSITO EN EL MUNICIPIO DE IBAGUÉ”. SEM 1;</t>
  </si>
  <si>
    <t>ADICION Y PRORROGA 001 CONTRATO 905 DEL 28 DE MARZO DE 2023 OBJETO MOV01- CONTRATAR LA PRESTACION DE SERVICIOS DE APOYO A LA GESTION EN ARAS DE FORTALECER LOS PROCESOS, PROCEDIMIENTOS Y METAS QUE SE ENCUENTRAN A CARGO DE LA SECRETARIA DE MOVILIDAD DE LA CIUDAD DE IBAGUE, EN EL MARCO DEL PROYECTO   FORTALECIMIENTO DE LA SEGURIDAD VIAL PARA LA REGULACIÓN Y CONTROL DEL TRÁNSITO EN EL MUNICIPIO DE IBAGUÉ” TRAM 19;</t>
  </si>
  <si>
    <t>ADICION Y PRORROGA 001 CONTRATO 1383 DEL 25 DE ABRIL DE 2023 OBJETO: MOV01- CONTRATAR LA PRESTACION DE SERVICIOS PROFESIONALES EN ARAS DE FORTALECER LOS PROCESOS Y PROCEDIMIENTOS QUE SE ENCUENTRAN A CARGO DE LA SECRETARIA DE MOVILIDAD EN EL MARCO DEL PROYECTO   FORTALECIMIENTO DE LA SEGURIDAD VIAL PARA LA REGULACIÓN Y CONTROL DEL TRÁNSITO EN EL MUNICIPIO DE IBAGUÉ” TRAM 9;</t>
  </si>
  <si>
    <t>ADICION Y PRORROGA 001 CONTRATO 1009 DEL 29 DE MARZO DE 2023 OBJETO: MOV01- CONTRATAR LA PRESTACION DE SERVICIOS PROFESIONAL EN ARAS DE FORTALECER LOS PROCESOS Y PROCEDIMIENTOS QUE SE ENCUENTRAN A CARGO DE LA SECRETARIA DE MOVILIDAD EN EL MARCO DEL PROYECTO  FORTALECIMIENTO DE LA SEGURIDAD VIAL PARA LA REGULACIÓN Y CONTROL DEL TRÁNSITO EN EL MUNICIPIO DE IBAGUÉ . JUR 9;</t>
  </si>
  <si>
    <t>ADICION Y PRORROGA 001 CONTRATO 903 DEL 28 DE MARZO DE 2023 OBJETO MOV01- CONTRATAR LA PRESTACION DE SERVICIOS PROFESIONAL EN ARAS DE FORTALECER LOS PROCESOS Y PROCEDIMIENTOS QUE SE ENCUENTRAN A CARGO DE LA SECRETARIA DE MOVILIDAD EN EL MARCO DEL PROYECTO  FORTALECIMIENTO DE LA SEGURIDAD VIAL PARA LA REGULACIÓN Y CONTROL DEL TRÁNSITO EN EL MUNICIPIO DE IBAGUÉ . JUR 13;</t>
  </si>
  <si>
    <t>30/10/2023</t>
  </si>
  <si>
    <t>ADICION Y PRORROGA 001 CONTRATO 907 DEL 28 DE MARZO DE 2023 OBJETO MOV01- CONTRATAR LA PRESTACION DE SERVICIOS PROFESIONAL EN ARAS DE FORTALECER LOS PROCESOS Y PROCEDIMIENTOS QUE SE ENCUENTRAN A CARGO DE LA SECRETARIA DE MOVILIDAD EN EL MARCO DEL PROYECTO  FORTALECIMIENTO DE LA SEGURIDAD VIAL PARA LA REGULACIÓN Y CONTROL DEL TRÁNSITO EN EL MUNICIPIO DE IBAGUÉ . JUR 5;</t>
  </si>
  <si>
    <t>07/11/2023</t>
  </si>
  <si>
    <t>MOV01- CONTRATAR LA PRESTACION DE APOYO A LA GESTIÓN EN ARAS DE FORTALECER LOS PROCESOS Y PROCEDIMIENTOS QUE SE ENCUENTRAN A CARGO DE LA SECRETARIA DE MOVILIDAD EN EL MARCO DEL PROYECTO  FORTALECIMIENTO DE LA SEGURIDAD VIAL PARA LA REGULACIÓN Y CONTROL DEL TRÁNSITO EN EL MUNICIPIO DE IBAGUÉ . 7;</t>
  </si>
  <si>
    <t>08/11/2023</t>
  </si>
  <si>
    <t>ADICION Y PRORROGA 001 CONTRATO 1485 DEL 05 DE MAYO DE 2023 OBJETO MOV01- CONTRATAR LA PRESTACION DE SERVICIOS DE APOYO A LA GESTION EN ARAS DE FORTALECER LOS PROCESOS, PROCEDIMIENTOS Y METAS QUE SE ENCUENTRAN A CARGO DE LA SECRETARIA DE MOVILIDAD DE LA CIUDAD DE IBAGUE, EN EL MARCO DEL PROYECTO  FORTALECIMIENTO DE LA SEGURIDAD VIAL PARA LA REGULACIÓN Y CONTROL DEL TRÁNSITO EN EL MUNICIPIO DE IBAGUÉ  OP 12;</t>
  </si>
  <si>
    <t>09/11/2023</t>
  </si>
  <si>
    <t>ADICION Y PRORROGA 001 CONTRATO 2121 DEL 30 DE JUNIO DE 2023 OBJETO MOV01- CONTRATAR LA PRESTACION DE SERVICIOS DE APOYO A LA GESTION EN ARAS DE FORTALECER LOS PROCESOS, PROCEDIMIENTOS Y METAS QUE SE ENCUENTRAN A CARGO DE LA SECRETARIA DE MOVILIDAD DE LA CIUDAD DE IBAGUE, EN EL MARCO DEL PROYECTO  FORTALECIMIENTO DE LA SEGURIDAD VIAL PARA LA REGULACIÓN Y CONTROL DEL TRÁNSITO EN EL MUNICIPIO DE IBAGUÉ  OP 19;</t>
  </si>
  <si>
    <t>10/11/2023</t>
  </si>
  <si>
    <t>ADICION Y PRORROGA 001 CONTRATO 904 DEL 28 DE MARZO DE 2023 OBJETO MOV01- CONTRATAR LA PRESTACION DE SERVICIOS DE APOYO A LA GESTION EN ARAS DE FORTALECER LOS PROCESOS, PROCEDIMIENTOS Y METAS QUE SE ENCUENTRAN A CARGO DE LA SECRETARIA DE MOVILIDAD DE LA CIUDAD DE IBAGUE, EN EL MARCO DEL PROYECTO   FORTALECIMIENTO DE LA SEGURIDAD VIAL PARA LA REGULACIÓN Y CONTROL DEL TRÁNSITO EN EL MUNICIPIO DE IBAGUÉ” TRAM 18;</t>
  </si>
  <si>
    <t>ADICION Y PRORROGA 001 CONTRATO 2252 DEL 13 DE JULIO DE2023 OBJETO: MOV01- CONTRATAR LA PRESTACION DE SERVICIOS PROFESIONALES EN ARAS DE FORTALECER LOS PROCESOS Y PROCEDIMIENTOS QUE SE ENCUENTRAN A CARGO DE LA SECRETARIA DE MOVILIDAD EN EL MARCO DEL PROYECTO   FORTALECIMIENTO DE LA SEGURIDAD VIAL PARA LA REGULACIÓN Y CONTROL DEL TRÁNSITO EN EL MUNICIPIO DE IBAGUÉ” TRAM 16;</t>
  </si>
  <si>
    <t>ADICION Y PRORROGA 001 CONTRATO 744 DEL 21 DE MARZO DE 2023 OBJETO MOV01- CONTRATAR LA PRESTACION DE SERVICIOS DE APOYO A LA GESTION EN ARAS DE FORTALECER LOS PROCESOS, PROCEDIMIENTOS Y METAS QUE SE ENCUENTRAN A CARGO DE LA SECRETARIA DE MOVILIDAD DE LA CIUDAD DE IBAGUE, EN EL MARCO DEL PROYECTO  FORTALECIMIENTO DE LA SEGURIDAD VIAL PARA LA REGULACIÓN Y CONTROL DEL TRÁNSITO EN EL MUNICIPIO DE IBAGUÉ  JUR 3;</t>
  </si>
  <si>
    <t>ADICION Y PRORROGA 001 CONTRATO 1049 DEL 30 DE MARZO DE 2023 OBJETO MOV01- CONTRATAR LA PRESTACION DE SERVICIOS DE APOYO A LA GESTION EN ARAS DE FORTALECER LOS PROCESOS, PROCEDIMIENTOS Y METAS QUE SE ENCUENTRAN A CARGO DE LA SECRETARIA DE MOVILIDAD DE LA CIUDAD DE IBAGUE, EN EL MARCO DEL PROYECTO  FORTALECIMIENTO DE LA SEGURIDAD VIAL PARA LA REGULACIÓN Y CONTROL DEL TRÁNSITO EN EL MUNICIPIO DE IBAGUÉ  3;</t>
  </si>
  <si>
    <t>15/11/2023</t>
  </si>
  <si>
    <t>ADICION Y PRORROGA 001 CONTRATO 1455 DEL 04 DE MAYO DE 2023 OBJETO MOV01- CONTRATAR LA PRESTACION DE SERVICIOS PROFESIONAL EN ARAS DE FORTALECER LOS PROCESOS Y PROCEDIMIENTOS QUE SE ENCUENTRAN A CARGO DE LA SECRETARIA DE MOVILIDAD EN EL MARCO DEL PROYECTO FORTALECIMIENTO DE LA SEGURIDAD VIAL PARA LA REGULACIÓN Y CONTROL DEL TRÁNSITO EN EL MUNICIPIO DE IBAGUÉ”. OP 1;</t>
  </si>
  <si>
    <t>16/11/2023</t>
  </si>
  <si>
    <t>ADICION Y PRORROGA 001 CONTRATO 1053 DEL 30 DE MARZO DE 2023 OBJETO MOV01- CONTRATAR LA PRESTACION DE SERVICIOS DE APOYO A LA GESTION EN ARAS DE FORTALECER LOS PROCESOS, PROCEDIMIENTOS Y METAS QUE SE ENCUENTRAN A CARGO DE LA SECRETARIA DE MOVILIDAD DE LA CIUDAD DE IBAGUE, EN EL MARCO DEL PROYECTO   FORTALECIMIENTO DE LA SEGURIDAD VIAL PARA LA REGULACIÓN Y CONTROL DEL TRÁNSITO EN EL MUNICIPIO DE IBAGUÉ” TRAM 21;</t>
  </si>
  <si>
    <t>ADICION Y PRORROGA 001 CONTRATO 1617  DEL 16 DE MAYO DE 2023 OBJETO MOV01- CONTRATAR LA PRESTACION DE SERVICIOS DE APOYO A LA GESTION EN ARAS DE FORTALECER LOS PROCESOS, PROCEDIMIENTOS Y METAS QUE SE ENCUENTRAN A CARGO DE LA SECRETARIA DE MOVILIDAD DE LA CIUDAD DE IBAGUE, EN EL MARCO DEL PROYECTO  FORTALECIMIENTO DE LA SEGURIDAD VIAL PARA LA REGULACIÓN Y CONTROL DEL TRÁNSITO EN EL MUNICIPIO DE IBAGUÉ  OP 17;</t>
  </si>
  <si>
    <t>17/11/2023</t>
  </si>
  <si>
    <t>ADICION Y PRORROGA 001 CONTRATO 2174 DEL 07 DE JULIO DE 2023 OBJETO MOV01- CONTRATAR LA PRESTACION DE SERVICIOS PROFESIONALES EN ARAS DE FORTALECER LOS PROCESOS Y PROCEDIMIENTOS QUE SE ENCUENTRAN A CARGO DE LA SECRETARIA DE MOVILIDAD EN EL MARCO DEL PROYECTO   FORTALECIMIENTO DE LA SEGURIDAD VIAL PARA LA REGULACIÓN Y CONTROL DEL TRÁNSITO EN EL MUNICIPIO DE IBAGUÉ” TRAM 13;</t>
  </si>
  <si>
    <t>18/11/2023</t>
  </si>
  <si>
    <t>ADICION Y PRORROGA 001 CONTRATO 1240 DEL 17 DE ABRIL DE 2023 OBJETO MOV01- CONTRATAR LA PRESTACION DE SERVICIOS DE APOYO A LA GESTION EN ARAS DE FORTALECER LOS PROCESOS, PROCEDIMIENTOS Y METAS QUE SE ENCUENTRAN A CARGO DE LA SECRETARIA DE MOVILIDAD DE LA CIUDAD DE IBAGUE, EN EL MARCO DEL PROYECTO  FORTALECIMIENTO DE LA SEGURIDAD VIAL PARA LA REGULACIÓN Y CONTROL DEL TRÁNSITO EN EL MUNICIPIO DE IBAGUÉ  JUR 2;</t>
  </si>
  <si>
    <t>22/11/2023</t>
  </si>
  <si>
    <t>MOV 001 - CONTRATAR LA PRESTACION DE SERVICIOS DE APOYO A LA GESTION EN ARAS DE FORTALECER LOS PROCESOS, PROCEDIMIENTOS Y METAS QUE SE ENCUENTRAN A CARGO DE LA SECRETARIA DE MOVILIDAD DE LA CIUDAD DE IBAGUE, EN EL MARCO DEL PROYECTO  FORTALECIMIENTO DE LA SEGURIDAD VIAL PARA LA REGULACIÓN Y CONTROL DEL TRÁNSITO EN EL MUNICIPIO DE IBAGUÉ  OP 22;</t>
  </si>
  <si>
    <t>ADICION Y PRORROGA 001 CONTRATO 1651 DEL 18 DE MAYO DE 2023 OBJETO: MOV01- CONTRATAR LA PRESTACION DE SERVICIOS PROFESIONALES EN ARAS DE FORTALECER LOS PROCESOS Y PROCEDIMIENTOS QUE SE ENCUENTRAN A CARGO DE LA SECRETARIA DE MOVILIDAD EN EL MARCO DEL PROYECTO   FORTALECIMIENTO DE LA SEGURIDAD VIAL PARA LA REGULACIÓN Y CONTROL DEL TRÁNSITO EN EL MUNICIPIO DE IBAGUÉ” TRAM 10;</t>
  </si>
  <si>
    <t>MOV 001 - CONTRATAR LA PRESTACION DE SERVICIOS DE APOYO A LA GESTION EN ARAS DE FORTALECER LOS PROCESOS, PROCEDIMIENTOS Y METAS QUE SE ENCUENTRAN A CARGO DE LA SECRETARIA DE MOVILIDAD DE LA CIUDAD DE IBAGUE, EN EL MARCO DEL PROYECTO  FORTALECIMIENTO DE LA SEGURIDAD VIAL PARA LA REGULACIÓN Y CONTROL DEL TRÁNSITO EN EL MUNICIPIO DE IBAGUÉ  OP 21;</t>
  </si>
  <si>
    <t>ADICION Y PRORROGA 002 CONTRATO 1241 DEL 17 DE ABRIL DE 2023 OBJETO MOV01- CONTRATAR LA PRESTACION DE SERVICIOS PROFESIONAL EN ARAS DE FORTALECER LOS PROCESOS Y PROCEDIMIENTOS QUE SE ENCUENTRAN A CARGO DE LA SECRETARIA DE MOVILIDAD EN EL MARCO DEL PROYECTO FORTALECIMIENTO DE LA SEGURIDAD VIAL PARA LA REGULACIÓN Y CONTROL DEL TRÁNSITO EN EL MUNICIPIO DE IBAGUÉ”. OP 7;</t>
  </si>
  <si>
    <t>ADICION Y PRORROGA 002 CONTRATO 1239 DEL 17 DE ABRIL DE 2023 OBJETO MOV01- CONTRATAR LA PRESTACION DE SERVICIOS PROFESIONAL EN ARAS DE FORTALECER LOS PROCESOS Y PROCEDIMIENTOS QUE SE ENCUENTRAN A CARGO DE LA SECRETARIA DE MOVILIDAD EN EL MARCO DEL PROYECTO FORTALECIMIENTO DE LA SEGURIDAD VIAL PARA LA REGULACIÓN Y CONTROL DEL TRÁNSITO EN EL MUNICIPIO DE IBAGUÉ”. OP 8;</t>
  </si>
  <si>
    <t>ADICION Y PRORROGA 002 CONTRATO 519 DEL 08 DE MARZO DE 2023 OBJETO MOV01- CONTRATAR LA PRESTACION DE SERVICIOS PROFESIONAL EN ARAS DE FORTALECER LOS PROCESOS Y PROCEDIMIENTOS QUE SE ENCUENTRAN A CARGO DE LA SECRETARIA DE MOVILIDAD EN EL MARCO DEL PROYECTO  FORTALECIMIENTO DE LA SEGURIDAD VIAL PARA LA REGULACIÓN Y CONTROL DEL TRÁNSITO EN EL MUNICIPIO DE IBAGUÉ . JUR 4;</t>
  </si>
  <si>
    <t>ADICION Y PRORROGA 002 CONTRATO 268 DEL 24 DE FEBRERO DE 2023 OBJETO MOV01- CONTRATAR LA PRESTACION DE SERVICIOS PROFESIONAL EN ARAS DE FORTALECER LOS PROCESOS Y PROCEDIMIENTOS QUE SE ENCUENTRAN A CARGO DE LA SECRETARIA DE MOVILIDAD EN EL MARCO DEL PROYECTO  FORTALECIMIENTO DE LA SEGURIDAD VIAL PARA LA REGULACIÓN Y CONTROL DEL TRÁNSITO EN EL MUNICIPIO DE IBAGUÉ . JUR 2;</t>
  </si>
  <si>
    <t>ADICION Y PRORROGA 002 CONTRATO 270 DEL 24 DE FEBRERO DE 2023 OBJETO MOV01- CONTRATAR LA PRESTACION DE SERVICIOS PROFESIONAL EN ARAS DE FORTALECER LOS PROCESOS Y PROCEDIMIENTOS QUE SE ENCUENTRAN A CARGO DE LA SECRETARIA DE MOVILIDAD EN EL MARCO DEL PROYECTO  FORTALECIMIENTO DE LA SEGURIDAD VIAL PARA LA REGULACIÓN Y CONTROL DEL TRÁNSITO EN EL MUNICIPIO DE IBAGUÉ . JUR 6;</t>
  </si>
  <si>
    <t>ADICION Y PRORROGA 002 CONTRATO 1007 DEL 29 DE MARZO DE 2023 OBJETO MOV01- CONTRATAR LA PRESTACION DE SERVICIOS PROFESIONALES EN ARAS DE FORTALECER LOS PROCESOS Y PROCEDIMIENTOS QUE SE ENCUENTRAN A CARGO DE LA SECRETARIA DE MOVILIDAD EN EL MARCO DEL PROYECTO   FORTALECIMIENTO DE LA SEGURIDAD VIAL PARA LA REGULACIÓN Y CONTROL DEL TRÁNSITO EN EL MUNICIPIO DE IBAGUÉ” TRAM 6;</t>
  </si>
  <si>
    <t>PASIVOS EXIGIBLES – VIGENCIA EXPIRADA PARA EL PAGO DEL CONTRATO 1191 DEL 29 DE ABRIL  DE 2021 CUYO OBJETO ES : CONTRATAR LA PRESTACION DE SERVICIOS DE APOYO A LA GESTION EN ARAS DE FORTALECER LOS PROCESOS, PROCEDIMIENTOS Y METAS QUE SE ENCUENTRAN A CARGO DE LA SECRETARIA DE MOVILIDAD DE LA CIUDAD DE IBAGUE, EN EL MARCO DEL PROYECTO   FORTALECIMIENTO DE LA SEGURIDAD VIAL PARA LA REGULACIÓN Y CONTROL DEL TRÁNSITO EN EL MUNICIPIO DE IBAGUÉ” ARCH9;</t>
  </si>
  <si>
    <t>ADICION Y PRORROGA 002 CONTRATO 536 DEL 09 DE MARZO DE 2023 OBJETO MOV01- CONTRATAR LA PRESTACION DE SERVICIOS PROFESIONAL EN ARAS DE FORTALECER LOS PROCESOS Y PROCEDIMIENTOS QUE SE ENCUENTRAN A CARGO DE LA SECRETARIA DE MOVILIDAD EN EL MARCO DEL PROYECTO FORTALECIMIENTO DE LA SEGURIDAD VIAL PARA LA REGULACIÓN Y CONTROL DEL TRÁNSITO EN EL MUNICIPIO DE IBAGUÉ”. OP 6;</t>
  </si>
  <si>
    <t>ADICION Y PRORROGA 002 CONTRATO 1052 DEL 30 DE MARZO DE 2023 OBJETO: MOV01- CONTRATAR LA PRESTACION DE SERVICIOS PROFESIONALES EN ARAS DE FORTALECER LOS PROCESOS Y PROCEDIMIENTOS QUE SE ENCUENTRAN A CARGO DE LA SECRETARIA DE MOVILIDAD EN EL MARCO DEL PROYECTO  FORTALECIMIENTO DE LA SEGURIDAD VIAL PARA LA REGULACIÓN Y CONTROL DEL TRÁNSITO EN EL MUNICIPIO DE IBAGUÉ . TRAM 4;</t>
  </si>
  <si>
    <t>ADICION Y PRORROGA 002 CONTRATO 1242 DEL 17 DE ABRIL DE 2023 OBJETO MOV01- CONTRATAR LA PRESTACION DE SERVICIOS DE APOYO A LA GESTION EN ARAS DE FORTALECER LOS PROCESOS, PROCEDIMIENTOS Y METAS QUE SE ENCUENTRAN A CARGO DE LA SECRETARIA DE MOVILIDAD DE LA CIUDAD DE IBAGUE, EN EL MARCO DEL PROYECTO  FORTALECIMIENTO DE LA SEGURIDAD VIAL PARA LA REGULACIÓN Y CONTROL DEL TRÁNSITO EN EL MUNICIPIO DE IBAGUÉ  OP 10;</t>
  </si>
  <si>
    <t>OBJETO: ADICION Y PRORROGA 002 CONTRATO 167 DEL 20 DE FEBRERO DE 2023 OBJETO: MOV01- CONTRATAR LA PRESTACION DE SERVICIOS PROFESIONAL EN ARAS DE FORTALECER LOS PROCESOS Y PROCEDIMIENTOS QUE SE ENCUENTRAN A CARGO DE LA SECRETARIA DE MOVILIDAD EN EL MARCO DEL PROYECTO  FORTALECIMIENTO DE LA SEGURIDAD VIAL PARA LA REGULACIÓN Y CONTROL DEL TRÁNSITO EN EL MUNICIPIO DE IBAGUÉ . JUR 12;</t>
  </si>
  <si>
    <t>ADICION Y PRORROGA 002 CONTRATO 535 DEL 09 DE MARZO DE 2023 OBJETO MOV01- CONTRATAR LA PRESTACION DE SERVICIOS DE APOYO A LA GESTION EN ARAS DE FORTALECER LOS PROCESOS, PROCEDIMIENTOS Y METAS QUE SE ENCUENTRAN A CARGO DE LA SECRETARIA DE MOVILIDAD DE LA CIUDAD DE IBAGUE, EN EL MARCO DEL PROYECTO  FORTALECIMIENTO DE LA SEGURIDAD VIAL PARA LA REGULACIÓN Y CONTROL DEL TRÁNSITO EN EL MUNICIPIO DE IBAGUÉ  OP 4;</t>
  </si>
  <si>
    <t>ADICION Y PRORROGA 002 CONTRATO 656 DEL 16 DE MARZO DE 2023  MOV01- CONTRATAR LA PRESTACION DE SERVICIOS PROFESIONAL DE EXPERTO CALIFICADO EN ARAS DE FORTALECER LOS PROCESOS Y PROCEDIMIENTOS QUE SE ENCUENTRAN A CARGO DE LA SECRETARIA DE MOVILIDAD EN EL MARCO DEL PROYECTO FORTALECIMIENTO DE LA SEGURIDAD VIAL PARA LA REGULACIÓN Y CONTROL DEL TRÁNSITO EN EL MUNICIPIO DE IBAGUÉ”. SEM 1
;</t>
  </si>
  <si>
    <t>ADICION Y PRORROGA 002 CONTRATO 543 DEL 09 DE MARZO DE 2023 OBJETO MOV01- CONTRATAR LA PRESTACION DE SERVICIOS DE APOYO A LA GESTION EN ARAS DE FORTALECER LOS PROCESOS, PROCEDIMIENTOS Y METAS QUE SE ENCUENTRAN A CARGO DE LA SECRETARIA DE MOVILIDAD DE LA CIUDAD DE IBAGUE, EN EL MARCO DEL PROYECTO  FORTALECIMIENTO DE LA SEGURIDAD VIAL PARA LA REGULACIÓN Y CONTROL DEL TRÁNSITO EN EL MUNICIPIO DE IBAGUÉ  OP 1;</t>
  </si>
  <si>
    <t>ADICION Y PRORROGA 002 CONTRATO 567 DEL 09 DE MARZO DE 2023 MOV01- CONTRATAR LA PRESTACION DE SERVICIOS PROFESIONAL DE EXPERTO CALIFICADO EN ARAS DE FORTALECER LOS PROCESOS Y PROCEDIMIENTOS QUE SE ENCUENTRAN A CARGO DE LA SECRETARIA DE MOVILIDAD EN EL MARCO DEL PROYECTO FORTALECIMIENTO DE LA SEGURIDAD VIAL PARA LA REGULACIÓN Y CONTROL DEL TRÁNSITO EN EL MUNICIPIO DE IBAGUÉ”. SEM 2
;</t>
  </si>
  <si>
    <t>ADICION Y PRORROGA 002 CONTRATO 1136 DEL 31 DE MARZO DE 2023 OBJETO MOV01- CONTRATAR LA PRESTACION DE SERVICIOS PROFESIONAL EN ARAS DE FORTALECER LOS PROCESOS Y PROCEDIMIENTOS QUE SE ENCUENTRAN A CARGO DE LA SECRETARIA DE MOVILIDAD EN EL MARCO DEL PROYECTO FORTALECIMIENTO DE LA SEGURIDAD VIAL PARA LA REGULACIÓN Y CONTROL DEL TRÁNSITO EN EL MUNICIPIO DE IBAGUÉ”. SEM 3;</t>
  </si>
  <si>
    <t>ADICION Y PRORROGA 002 CONTRATO 282 DEL 24 DE FEBRERO DE 2023 OBJETO MOV01- CONTRATAR LA PRESTACION DE SERVICIOS DE APOYO A LA GESTION EN ARAS DE FORTALECER LOS PROCESOS, PROCEDIMIENTOS Y METAS QUE SE ENCUENTRAN A CARGO DE LA SECRETARIA DE MOVILIDAD DE LA CIUDAD DE IBAGUE, EN EL MARCO DEL PROYECTO  FORTALECIMIENTO DE LA SEGURIDAD VIAL PARA LA REGULACIÓN Y CONTROL DEL TRÁNSITO EN EL MUNICIPIO DE IBAGUÉ  OP 2;</t>
  </si>
  <si>
    <t>ADICION Y PRORROGA 002 CONTRATO 269 DEL 24 DE FEBRERO DE 2023 OBJETO MOV01- CONTRATAR LA PRESTACION DE SERVICIOS PROFESIONALES EN ARAS DE FORTALECER LOS PROCESOS Y PROCEDIMIENTOS QUE SE ENCUENTRAN A CARGO DE LA SECRETARIA DE MOVILIDAD EN EL MARCO DEL PROYECTO   FORTALECIMIENTO DE LA SEGURIDAD VIAL PARA LA REGULACIÓN Y CONTROL DEL TRÁNSITO EN EL MUNICIPIO DE IBAGUÉ” TRAM 1;</t>
  </si>
  <si>
    <t>ADICION Y PRORROGA 002 CONTRATO 1008 DEL 29 DE MARZO DE 2023 OBJETO MOV01- CONTRATAR LA PRESTACION DE SERVICIOS PROFESIONAL EN ARAS DE FORTALECER LOS PROCESOS Y PROCEDIMIENTOS QUE SE ENCUENTRAN A CARGO DE LA SECRETARIA DE MOVILIDAD EN EL MARCO DEL PROYECTO  FORTALECIMIENTO DE LA SEGURIDAD VIAL PARA LA REGULACIÓN Y CONTROL DEL TRÁNSITO EN EL MUNICIPIO DE IBAGUÉ . JUR 11;</t>
  </si>
  <si>
    <t>ADICION Y PRORROGA 002 CONTRATO 470 DEL 07 DE MARZO DE 2023 OBJETO MOV01- CONTRATAR LA PRESTACION DE SERVICIOS DE APOYO A LA GESTION EN ARAS DE FORTALECER LOS PROCESOS, PROCEDIMIENTOS Y METAS QUE SE ENCUENTRAN A CARGO DE LA SECRETARIA DE MOVILIDAD DE LA CIUDAD DE IBAGUE, EN EL MARCO DEL PROYECTO  FORTALECIMIENTO DE LA SEGURIDAD VIAL PARA LA REGULACIÓN Y CONTROL DEL TRÁNSITO EN EL MUNICIPIO DE IBAGUÉ  OP 8;</t>
  </si>
  <si>
    <t>ADICION Y PRORROGA 002 CONTRATO 639 DEL 14 DE MARZO DE 2023 OBJETO MOV01- CONTRATAR LA PRESTACION DE SERVICIOS DE APOYO A LA GESTION EN ARAS DE FORTALECER LOS PROCESOS, PROCEDIMIENTOS Y METAS QUE SE ENCUENTRAN A CARGO DE LA SECRETARIA DE MOVILIDAD DE LA CIUDAD DE IBAGUE, EN EL MARCO DEL PROYECTO  FORTALECIMIENTO DE LA SEGURIDAD VIAL PARA LA REGULACION Y CONTROL DEL TRANSITO EN EL MUNICIPIO DE IBAGUE   OP 3;</t>
  </si>
  <si>
    <t>ADICION Y PRORROGA 002 CONTRATO 905 DEL 28 DE MARZO DE 2023 OBJETO MOV01- CONTRATAR LA PRESTACION DE SERVICIOS DE APOYO A LA GESTION EN ARAS DE FORTALECER LOS PROCESOS, PROCEDIMIENTOS Y METAS QUE SE ENCUENTRAN A CARGO DE LA SECRETARIA DE MOVILIDAD DE LA CIUDAD DE IBAGUE, EN EL MARCO DEL PROYECTO  FORTALECIMIENTO DE LA SEGURIDAD VIAL PARA LA REGULACIÓN Y CONTROL DEL TRÁNSITO EN EL MUNICIPIO DE IBAGUÉ” TRAM 19;</t>
  </si>
  <si>
    <t>ADICION Y PRORROGA 002 CONTRATO 537 DEL 09 DE MARZO DE 2023 OBJETO MOV01- CONTRATAR LA PRESTACION DE SERVICIOS PROFESIONAL EN ARAS DE FORTALECER LOS PROCESOS Y PROCEDIMIENTOS QUE SE ENCUENTRAN A CARGO DE LA SECRETARIA DE MOVILIDAD EN EL MARCO DEL PROYECTO FORTALECIMIENTO DE LA SEGURIDAD VIAL PARA LA REGULACIÓN Y CONTROL DEL TRÁNSITO EN EL MUNICIPIO DE IBAGUÉ”. OP 11;</t>
  </si>
  <si>
    <t>04/12/2023</t>
  </si>
  <si>
    <t>ADICION Y PRORROGA 001 CONTRATO 2776 DEL 26 DE SEPTIEMBRE DE 2023 OBJETO: MOV02- CONTRATAR LA PRESTACION DE SERVICIOS PROFESIONAL EN ARAS DE FORTALECER LOS PROCESOS Y PROCEDIMIENTOS QUE SE ENCUENTRAN A CARGO DE LA SECRETARIA DE MOVILIDAD EN EL MARCO DEL PROYECTO  FORTALECIMIENTO DE LA SEGURIDAD VIAL PARA LA REGULACION Y CONTROL DEL TRANSITO EN EL MUNICIPIO DE IBAGUE. DES1.;</t>
  </si>
  <si>
    <t>06/12/2023</t>
  </si>
  <si>
    <t>ADICION Y PRORROGA 001 CONTRATO 2556 DEL 15 DE AGOSTO DE 2023 OBJETO MOV01- CONTRATAR LA PRESTACION DE SERVICIOS DE PROFESIONAL EN ARAS DE FORTALECER LOS PROCESOS Y PROCEDIMIENTOS QUE SE ENCUENTRAN A CARGO DE LA SECRETARIA DE MOVILIDAD EN EL MARCO DEL PROYECTO  FORTALECIMIENTO DE LA SEGURIDAD VIAL PARA LA REGULACIÓN Y CONTROL DEL TRÁNSITO EN EL MUNICIPIO DE IBAGUÉ . DES 15;</t>
  </si>
  <si>
    <t>13/12/2023</t>
  </si>
  <si>
    <t>MOV01- CONTRATAR LA PRESTACION DE SERVICIOS DE PROFESIONAL EN ARAS DE FORTALECER LOS PROCESOS Y PROCEDIMIENTOS QUE SE ENCUENTRAN A CARGO DE LA SECRETARIA DE MOVILIDAD EN EL MARCO DEL PROYECTO  FORTALECIMIENTO DE LA SEGURIDAD VIAL PARA LA REGULACIÓN Y CONTROL DEL TRÁNSITO EN EL MUNICIPIO DE IBAGUÉ . DES 17;</t>
  </si>
  <si>
    <t>18/12/2023</t>
  </si>
  <si>
    <t>ADICION Y PRORROGA 001 CONTRATO 1537 DEL 09 DE MAYO DE 2023 OBJETO MOV01- CONTRATAR LA PRESTACION DE SERVICIOS DE APOYO A LA GESTION EN ARAS DE FORTALECER LOS PROCESOS, PROCEDIMIENTOS Y METAS QUE SE ENCUENTRAN A CARGO DE LA SECRETARIA DE MOVILIDAD DE LA CIUDAD DE IBAGUE, EN EL MARCO DEL PROYECTO  FORTALECIMIENTO DE LA SEGURIDAD VIAL PARA LA REGULACIÓN Y CONTROL DEL TRÁNSITO EN EL MUNICIPIO DE IBAGUÉ  OP 18;</t>
  </si>
  <si>
    <t>21/12/2023</t>
  </si>
  <si>
    <t>PAGO PASIVO EXIGIBLE - VIGENCIAS EXPIRADAS CORRESPONDIENTE AL CONTRATO DE PRESTACIÓN DE SERVICIOS NO. 1412 DEL 18 DE MAYO DE 2021”;</t>
  </si>
  <si>
    <t>C R C COMUNICACIONES S.A.S</t>
  </si>
  <si>
    <t>1412/2021</t>
  </si>
  <si>
    <t>Mantener y demarcar señalización en zonas escolares</t>
  </si>
  <si>
    <t>Implementar dispositivos para el control de tránsito a través de demarcación  lineal</t>
  </si>
  <si>
    <t>Instalar 902 señales verticales nuevas</t>
  </si>
  <si>
    <t>Mantenimiento de pasos 
peatonales</t>
  </si>
  <si>
    <t xml:space="preserve">JOHANA CATALINA DIAZ RAMIREZ
SECRETARIA DE MOVILIDAD </t>
  </si>
  <si>
    <r>
      <rPr>
        <b/>
        <sz val="11"/>
        <rFont val="Arial"/>
        <family val="2"/>
      </rPr>
      <t>META DE PRODUCTO No. 3</t>
    </r>
    <r>
      <rPr>
        <sz val="11"/>
        <rFont val="Arial"/>
        <family val="2"/>
      </rPr>
      <t xml:space="preserve"> Mantener y demarcar señalización en 10 zonas escolares (Cód KPT 2409013)</t>
    </r>
  </si>
  <si>
    <t>FECHA DE  SEGUIMIENTO: DICIEMBRE 2023</t>
  </si>
  <si>
    <r>
      <rPr>
        <b/>
        <sz val="11"/>
        <rFont val="Arial"/>
        <family val="2"/>
      </rPr>
      <t>PROCESO:</t>
    </r>
    <r>
      <rPr>
        <sz val="11"/>
        <rFont val="Arial"/>
        <family val="2"/>
      </rPr>
      <t xml:space="preserve"> PLANEACION ESTRATEGICA Y TERRITORIAL</t>
    </r>
  </si>
  <si>
    <r>
      <t xml:space="preserve">Codigo: </t>
    </r>
    <r>
      <rPr>
        <sz val="11"/>
        <rFont val="Arial"/>
        <family val="2"/>
      </rPr>
      <t>FOR-08-PRO-PET-01</t>
    </r>
  </si>
  <si>
    <r>
      <t>Version:</t>
    </r>
    <r>
      <rPr>
        <sz val="11"/>
        <rFont val="Arial"/>
        <family val="2"/>
      </rPr>
      <t xml:space="preserve"> 01</t>
    </r>
  </si>
  <si>
    <r>
      <rPr>
        <b/>
        <sz val="11"/>
        <rFont val="Arial"/>
        <family val="2"/>
      </rPr>
      <t>FORMATO:</t>
    </r>
    <r>
      <rPr>
        <sz val="11"/>
        <rFont val="Arial"/>
        <family val="2"/>
      </rPr>
      <t xml:space="preserve"> PLAN DE ACCION</t>
    </r>
  </si>
  <si>
    <r>
      <t xml:space="preserve">Fecha: </t>
    </r>
    <r>
      <rPr>
        <sz val="11"/>
        <rFont val="Arial"/>
        <family val="2"/>
      </rPr>
      <t>31/08/2017</t>
    </r>
  </si>
  <si>
    <r>
      <t xml:space="preserve">Pagina: </t>
    </r>
    <r>
      <rPr>
        <sz val="11"/>
        <rFont val="Arial"/>
        <family val="2"/>
      </rPr>
      <t>1 de  1</t>
    </r>
  </si>
  <si>
    <r>
      <t xml:space="preserve">Objetivos: </t>
    </r>
    <r>
      <rPr>
        <sz val="11"/>
        <rFont val="Arial"/>
        <family val="2"/>
      </rPr>
      <t>Promover el desarrollo de un sistema de transporte público de calidad bajo criterios de seguridad, sostenibilidad, inclusión, eficiencia, accesibilidad, conectividad, confiabilidad y comodidad, que incentive el uso del transporte público por parte de ibaguereños y visitantes</t>
    </r>
  </si>
  <si>
    <r>
      <rPr>
        <b/>
        <sz val="11"/>
        <rFont val="Arial"/>
        <family val="2"/>
      </rPr>
      <t xml:space="preserve">CODIGO PRESUPUESTAL: </t>
    </r>
    <r>
      <rPr>
        <sz val="11"/>
        <rFont val="Arial"/>
        <family val="2"/>
      </rPr>
      <t xml:space="preserve">     </t>
    </r>
    <r>
      <rPr>
        <b/>
        <sz val="11"/>
        <rFont val="Arial"/>
        <family val="2"/>
      </rPr>
      <t xml:space="preserve">RUBRO:  </t>
    </r>
    <r>
      <rPr>
        <sz val="11"/>
        <rFont val="Arial"/>
        <family val="2"/>
      </rPr>
      <t xml:space="preserve"> 2.10.3.3.05.09.054</t>
    </r>
  </si>
  <si>
    <t xml:space="preserve">COSTO TOTAL </t>
  </si>
  <si>
    <t xml:space="preserve">FUENTES DE FINANCIACION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</si>
</sst>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7">
    <numFmt numFmtId="6" formatCode="&quot;$&quot;\ #,##0;[Red]\-&quot;$&quot;\ #,##0"/>
    <numFmt numFmtId="8" formatCode="&quot;$&quot;\ #,##0.00;[Red]\-&quot;$&quot;\ #,##0.00"/>
    <numFmt numFmtId="164" formatCode="_ &quot;$&quot;\ * #,##0.00_ ;_ &quot;$&quot;\ * \-#,##0.00_ ;_ &quot;$&quot;\ * &quot;-&quot;??_ ;_ @_ "/>
    <numFmt numFmtId="165" formatCode="_-&quot;$&quot;* #,##0.00_-;\-&quot;$&quot;* #,##0.00_-;_-&quot;$&quot;* &quot;-&quot;??_-;_-@_-"/>
    <numFmt numFmtId="166" formatCode="_(* #,##0.00_);_(* \(#,##0.00\);_(* &quot;-&quot;??_);_(@_)"/>
    <numFmt numFmtId="167" formatCode="_ &quot;$&quot;\ * #,##0_ ;_ &quot;$&quot;\ * \-#,##0_ ;_ &quot;$&quot;\ * &quot;-&quot;??_ ;_ @_ "/>
    <numFmt numFmtId="168" formatCode="_ * #,##0.00_ ;_ * \-#,##0.00_ ;_ * &quot;-&quot;??_ ;_ @_ "/>
    <numFmt numFmtId="169" formatCode="_ * #,##0_ ;_ * \-#,##0_ ;_ * &quot;-&quot;??_ ;_ @_ "/>
    <numFmt numFmtId="170" formatCode="#,##0.0_);\(#,##0.0\)"/>
    <numFmt numFmtId="171" formatCode="0.0%"/>
    <numFmt numFmtId="172" formatCode="&quot;$&quot;\ #,##0"/>
    <numFmt numFmtId="173" formatCode="0.0"/>
    <numFmt numFmtId="174" formatCode="_(&quot;$&quot;\ * #,##0_);_(&quot;$&quot;\ * \(#,##0\);_(&quot;$&quot;\ * &quot;-&quot;??_);_(@_)"/>
    <numFmt numFmtId="175" formatCode="0.00000"/>
    <numFmt numFmtId="176" formatCode="&quot;$&quot;\ #,##0_);[Red]\(&quot;$&quot;\ #,##0\)"/>
    <numFmt numFmtId="177" formatCode="_(* #,##0_);_(* \(#,##0\);_(* &quot;-&quot;??_);_(@_)"/>
    <numFmt numFmtId="178" formatCode="_ * #,##0.0_ ;_ * \-#,##0.0_ ;_ * &quot;-&quot;??_ ;_ @_ "/>
  </numFmts>
  <fonts count="31">
    <font>
      <sz val="11"/>
      <color theme="1"/>
      <name val="Calibri"/>
      <family val="2"/>
      <scheme val="minor"/>
    </font>
    <font>
      <sz val="11"/>
      <color theme="1"/>
      <name val="Calibri"/>
      <family val="2"/>
      <scheme val="minor"/>
    </font>
    <font>
      <sz val="10"/>
      <name val="Arial"/>
      <family val="2"/>
    </font>
    <font>
      <sz val="11"/>
      <name val="Arial"/>
      <family val="2"/>
    </font>
    <font>
      <sz val="16"/>
      <name val="Arial"/>
      <family val="2"/>
    </font>
    <font>
      <b/>
      <sz val="16"/>
      <name val="Arial"/>
      <family val="2"/>
    </font>
    <font>
      <b/>
      <sz val="11"/>
      <name val="Arial"/>
      <family val="2"/>
    </font>
    <font>
      <b/>
      <sz val="14"/>
      <name val="Arial"/>
      <family val="2"/>
    </font>
    <font>
      <sz val="14"/>
      <name val="Arial"/>
      <family val="2"/>
    </font>
    <font>
      <b/>
      <u/>
      <sz val="11"/>
      <name val="Arial"/>
      <family val="2"/>
    </font>
    <font>
      <sz val="12"/>
      <name val="Arial"/>
      <family val="2"/>
    </font>
    <font>
      <b/>
      <sz val="12"/>
      <name val="Arial MT"/>
    </font>
    <font>
      <b/>
      <sz val="19"/>
      <name val="Arial"/>
      <family val="2"/>
    </font>
    <font>
      <u/>
      <sz val="11"/>
      <color theme="10"/>
      <name val="Calibri"/>
      <family val="2"/>
      <scheme val="minor"/>
    </font>
    <font>
      <u/>
      <sz val="11"/>
      <name val="Arial"/>
      <family val="2"/>
    </font>
    <font>
      <sz val="10"/>
      <name val="Arial"/>
      <family val="2"/>
    </font>
    <font>
      <sz val="9"/>
      <name val="Arial"/>
      <family val="2"/>
    </font>
    <font>
      <sz val="10"/>
      <color rgb="FF000000"/>
      <name val="Verdana"/>
      <family val="2"/>
    </font>
    <font>
      <b/>
      <sz val="11"/>
      <color rgb="FF000000"/>
      <name val="Verdana"/>
      <family val="2"/>
    </font>
    <font>
      <sz val="11"/>
      <color rgb="FF000000"/>
      <name val="Arial"/>
      <family val="2"/>
    </font>
    <font>
      <sz val="12"/>
      <name val="Arial MT"/>
    </font>
    <font>
      <b/>
      <sz val="9"/>
      <name val="Arial"/>
      <family val="2"/>
    </font>
    <font>
      <b/>
      <sz val="18"/>
      <name val="Arial"/>
      <family val="2"/>
    </font>
    <font>
      <sz val="18"/>
      <name val="Arial"/>
      <family val="2"/>
    </font>
    <font>
      <b/>
      <sz val="10"/>
      <name val="Arial"/>
      <family val="2"/>
    </font>
    <font>
      <sz val="11"/>
      <color theme="1"/>
      <name val="Arial"/>
      <family val="2"/>
    </font>
    <font>
      <b/>
      <sz val="11"/>
      <color theme="1"/>
      <name val="Arial"/>
      <family val="2"/>
    </font>
    <font>
      <sz val="10"/>
      <color theme="1"/>
      <name val="Arial"/>
      <family val="2"/>
    </font>
    <font>
      <b/>
      <sz val="10"/>
      <color theme="1"/>
      <name val="Arial"/>
      <family val="2"/>
    </font>
    <font>
      <sz val="9"/>
      <color theme="1"/>
      <name val="Arial"/>
      <family val="2"/>
    </font>
    <font>
      <sz val="11"/>
      <color rgb="FF000000"/>
      <name val="Calibri"/>
      <family val="2"/>
      <scheme val="minor"/>
    </font>
  </fonts>
  <fills count="12">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rgb="FFFFFFFF"/>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3" tint="0.79998168889431442"/>
        <bgColor indexed="64"/>
      </patternFill>
    </fill>
    <fill>
      <patternFill patternType="solid">
        <fgColor theme="8" tint="0.79998168889431442"/>
        <bgColor indexed="64"/>
      </patternFill>
    </fill>
    <fill>
      <patternFill patternType="solid">
        <fgColor rgb="FFFFFF00"/>
        <bgColor indexed="64"/>
      </patternFill>
    </fill>
  </fills>
  <borders count="71">
    <border>
      <left/>
      <right/>
      <top/>
      <bottom/>
      <diagonal/>
    </border>
    <border>
      <left style="medium">
        <color indexed="64"/>
      </left>
      <right/>
      <top style="medium">
        <color indexed="64"/>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diagonal/>
    </border>
    <border>
      <left style="medium">
        <color indexed="64"/>
      </left>
      <right/>
      <top/>
      <bottom/>
      <diagonal/>
    </border>
    <border>
      <left style="medium">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medium">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auto="1"/>
      </left>
      <right/>
      <top/>
      <bottom style="thin">
        <color auto="1"/>
      </bottom>
      <diagonal/>
    </border>
    <border>
      <left style="thin">
        <color indexed="64"/>
      </left>
      <right style="medium">
        <color indexed="64"/>
      </right>
      <top style="thin">
        <color indexed="64"/>
      </top>
      <bottom/>
      <diagonal/>
    </border>
    <border>
      <left style="thin">
        <color indexed="64"/>
      </left>
      <right/>
      <top style="thin">
        <color indexed="64"/>
      </top>
      <bottom style="medium">
        <color indexed="64"/>
      </bottom>
      <diagonal/>
    </border>
    <border>
      <left style="medium">
        <color indexed="64"/>
      </left>
      <right/>
      <top style="thin">
        <color indexed="64"/>
      </top>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diagonal/>
    </border>
    <border>
      <left style="medium">
        <color indexed="64"/>
      </left>
      <right style="medium">
        <color indexed="64"/>
      </right>
      <top/>
      <bottom/>
      <diagonal/>
    </border>
    <border>
      <left/>
      <right/>
      <top style="thin">
        <color indexed="64"/>
      </top>
      <bottom style="medium">
        <color indexed="64"/>
      </bottom>
      <diagonal/>
    </border>
  </borders>
  <cellStyleXfs count="8">
    <xf numFmtId="0" fontId="0" fillId="0" borderId="0"/>
    <xf numFmtId="168" fontId="2" fillId="0" borderId="0" applyFont="0" applyFill="0" applyBorder="0" applyAlignment="0" applyProtection="0"/>
    <xf numFmtId="164" fontId="2" fillId="0" borderId="0" applyFont="0" applyFill="0" applyBorder="0" applyAlignment="0" applyProtection="0"/>
    <xf numFmtId="9" fontId="2" fillId="0" borderId="0" applyFont="0" applyFill="0" applyBorder="0" applyAlignment="0" applyProtection="0"/>
    <xf numFmtId="0" fontId="2" fillId="0" borderId="0"/>
    <xf numFmtId="166" fontId="1" fillId="0" borderId="0" applyFont="0" applyFill="0" applyBorder="0" applyAlignment="0" applyProtection="0"/>
    <xf numFmtId="0" fontId="13" fillId="0" borderId="0" applyNumberFormat="0" applyFill="0" applyBorder="0" applyAlignment="0" applyProtection="0"/>
    <xf numFmtId="0" fontId="15" fillId="0" borderId="0"/>
  </cellStyleXfs>
  <cellXfs count="882">
    <xf numFmtId="0" fontId="0" fillId="0" borderId="0" xfId="0"/>
    <xf numFmtId="0" fontId="3" fillId="0" borderId="1" xfId="4" applyFont="1" applyBorder="1"/>
    <xf numFmtId="0" fontId="6" fillId="0" borderId="9" xfId="4" applyFont="1" applyBorder="1"/>
    <xf numFmtId="0" fontId="3" fillId="0" borderId="0" xfId="4" applyFont="1"/>
    <xf numFmtId="0" fontId="3" fillId="0" borderId="10" xfId="4" applyFont="1" applyBorder="1"/>
    <xf numFmtId="0" fontId="6" fillId="0" borderId="19" xfId="4" applyFont="1" applyBorder="1"/>
    <xf numFmtId="0" fontId="3" fillId="0" borderId="19" xfId="4" applyFont="1" applyBorder="1"/>
    <xf numFmtId="2" fontId="6" fillId="0" borderId="19" xfId="4" applyNumberFormat="1" applyFont="1" applyBorder="1" applyAlignment="1">
      <alignment vertical="center"/>
    </xf>
    <xf numFmtId="0" fontId="7" fillId="0" borderId="27" xfId="4" applyFont="1" applyBorder="1"/>
    <xf numFmtId="2" fontId="6" fillId="0" borderId="0" xfId="4" applyNumberFormat="1" applyFont="1" applyAlignment="1">
      <alignment horizontal="center" vertical="center" wrapText="1"/>
    </xf>
    <xf numFmtId="0" fontId="7" fillId="0" borderId="23" xfId="4" applyFont="1" applyBorder="1" applyAlignment="1">
      <alignment vertical="center"/>
    </xf>
    <xf numFmtId="2" fontId="6" fillId="0" borderId="0" xfId="4" applyNumberFormat="1" applyFont="1" applyAlignment="1">
      <alignment horizontal="center" vertical="center"/>
    </xf>
    <xf numFmtId="0" fontId="3" fillId="0" borderId="0" xfId="4" applyFont="1" applyAlignment="1">
      <alignment horizontal="center"/>
    </xf>
    <xf numFmtId="0" fontId="7" fillId="0" borderId="27" xfId="4" applyFont="1" applyBorder="1" applyAlignment="1">
      <alignment horizontal="left" vertical="center"/>
    </xf>
    <xf numFmtId="2" fontId="7" fillId="0" borderId="30" xfId="4" applyNumberFormat="1" applyFont="1" applyBorder="1" applyAlignment="1">
      <alignment horizontal="center" vertical="center"/>
    </xf>
    <xf numFmtId="2" fontId="7" fillId="0" borderId="31" xfId="4" applyNumberFormat="1" applyFont="1" applyBorder="1" applyAlignment="1">
      <alignment horizontal="center" vertical="center"/>
    </xf>
    <xf numFmtId="2" fontId="3" fillId="0" borderId="0" xfId="4" applyNumberFormat="1" applyFont="1" applyAlignment="1">
      <alignment vertical="center" wrapText="1"/>
    </xf>
    <xf numFmtId="164" fontId="3" fillId="0" borderId="0" xfId="2" applyFont="1" applyBorder="1" applyAlignment="1" applyProtection="1">
      <alignment vertical="center"/>
    </xf>
    <xf numFmtId="2" fontId="3" fillId="0" borderId="0" xfId="4" applyNumberFormat="1" applyFont="1"/>
    <xf numFmtId="164" fontId="3" fillId="0" borderId="0" xfId="2" applyFont="1" applyBorder="1"/>
    <xf numFmtId="165" fontId="3" fillId="0" borderId="0" xfId="4" applyNumberFormat="1" applyFont="1"/>
    <xf numFmtId="0" fontId="7" fillId="0" borderId="25" xfId="4" applyFont="1" applyBorder="1" applyAlignment="1">
      <alignment vertical="center" wrapText="1"/>
    </xf>
    <xf numFmtId="0" fontId="7" fillId="0" borderId="25" xfId="4" applyFont="1" applyBorder="1" applyAlignment="1">
      <alignment vertical="top" wrapText="1"/>
    </xf>
    <xf numFmtId="2" fontId="3" fillId="0" borderId="0" xfId="4" applyNumberFormat="1" applyFont="1" applyAlignment="1">
      <alignment horizontal="left" vertical="center" wrapText="1"/>
    </xf>
    <xf numFmtId="0" fontId="7" fillId="0" borderId="27" xfId="4" applyFont="1" applyBorder="1" applyAlignment="1">
      <alignment vertical="top"/>
    </xf>
    <xf numFmtId="2" fontId="3" fillId="0" borderId="0" xfId="4" applyNumberFormat="1" applyFont="1" applyAlignment="1">
      <alignment vertical="center"/>
    </xf>
    <xf numFmtId="0" fontId="3" fillId="0" borderId="0" xfId="4" applyFont="1" applyAlignment="1">
      <alignment wrapText="1"/>
    </xf>
    <xf numFmtId="0" fontId="3" fillId="0" borderId="0" xfId="4" applyFont="1" applyAlignment="1">
      <alignment horizontal="left" wrapText="1"/>
    </xf>
    <xf numFmtId="0" fontId="6" fillId="0" borderId="37" xfId="4" applyFont="1" applyBorder="1" applyAlignment="1">
      <alignment horizontal="center" vertical="center"/>
    </xf>
    <xf numFmtId="10" fontId="6" fillId="0" borderId="37" xfId="3" applyNumberFormat="1" applyFont="1" applyBorder="1" applyAlignment="1">
      <alignment horizontal="center" vertical="center"/>
    </xf>
    <xf numFmtId="0" fontId="6" fillId="0" borderId="37" xfId="4" applyFont="1" applyBorder="1" applyAlignment="1">
      <alignment horizontal="center" vertical="center" wrapText="1"/>
    </xf>
    <xf numFmtId="0" fontId="3" fillId="0" borderId="8" xfId="4" applyFont="1" applyBorder="1" applyAlignment="1">
      <alignment horizontal="center" vertical="center"/>
    </xf>
    <xf numFmtId="1" fontId="10" fillId="0" borderId="33" xfId="4" applyNumberFormat="1" applyFont="1" applyBorder="1" applyAlignment="1">
      <alignment horizontal="center" vertical="center" wrapText="1"/>
    </xf>
    <xf numFmtId="167" fontId="3" fillId="0" borderId="33" xfId="2" applyNumberFormat="1" applyFont="1" applyBorder="1" applyAlignment="1" applyProtection="1">
      <alignment horizontal="center" vertical="center"/>
    </xf>
    <xf numFmtId="167" fontId="3" fillId="0" borderId="33" xfId="2" applyNumberFormat="1" applyFont="1" applyBorder="1" applyAlignment="1" applyProtection="1">
      <alignment vertical="center"/>
    </xf>
    <xf numFmtId="2" fontId="3" fillId="0" borderId="33" xfId="4" applyNumberFormat="1" applyFont="1" applyBorder="1" applyAlignment="1">
      <alignment vertical="center"/>
    </xf>
    <xf numFmtId="2" fontId="3" fillId="0" borderId="33" xfId="3" applyNumberFormat="1" applyFont="1" applyBorder="1" applyAlignment="1" applyProtection="1">
      <alignment vertical="center"/>
    </xf>
    <xf numFmtId="14" fontId="3" fillId="0" borderId="33" xfId="4" applyNumberFormat="1" applyFont="1" applyBorder="1" applyAlignment="1">
      <alignment vertical="center"/>
    </xf>
    <xf numFmtId="164" fontId="3" fillId="0" borderId="0" xfId="4" applyNumberFormat="1" applyFont="1"/>
    <xf numFmtId="0" fontId="3" fillId="0" borderId="43" xfId="4" applyFont="1" applyBorder="1" applyAlignment="1">
      <alignment horizontal="center" vertical="center"/>
    </xf>
    <xf numFmtId="1" fontId="10" fillId="0" borderId="37" xfId="4" applyNumberFormat="1" applyFont="1" applyBorder="1" applyAlignment="1">
      <alignment horizontal="center" vertical="center" wrapText="1"/>
    </xf>
    <xf numFmtId="2" fontId="3" fillId="0" borderId="37" xfId="4" applyNumberFormat="1" applyFont="1" applyBorder="1" applyAlignment="1">
      <alignment vertical="center"/>
    </xf>
    <xf numFmtId="2" fontId="3" fillId="0" borderId="37" xfId="3" applyNumberFormat="1" applyFont="1" applyBorder="1" applyAlignment="1" applyProtection="1">
      <alignment vertical="center"/>
    </xf>
    <xf numFmtId="0" fontId="3" fillId="0" borderId="34" xfId="4" applyFont="1" applyBorder="1" applyAlignment="1">
      <alignment horizontal="center" vertical="center"/>
    </xf>
    <xf numFmtId="0" fontId="6" fillId="0" borderId="34" xfId="4" applyFont="1" applyBorder="1" applyAlignment="1">
      <alignment horizontal="center" vertical="center" wrapText="1"/>
    </xf>
    <xf numFmtId="0" fontId="3" fillId="0" borderId="34" xfId="4" applyFont="1" applyBorder="1" applyAlignment="1">
      <alignment horizontal="center" vertical="center" wrapText="1"/>
    </xf>
    <xf numFmtId="167" fontId="6" fillId="0" borderId="33" xfId="2" applyNumberFormat="1" applyFont="1" applyBorder="1" applyAlignment="1">
      <alignment horizontal="center" vertical="center" wrapText="1"/>
    </xf>
    <xf numFmtId="2" fontId="3" fillId="0" borderId="34" xfId="4" applyNumberFormat="1" applyFont="1" applyBorder="1" applyAlignment="1">
      <alignment vertical="center"/>
    </xf>
    <xf numFmtId="169" fontId="3" fillId="0" borderId="34" xfId="1" applyNumberFormat="1" applyFont="1" applyBorder="1" applyAlignment="1" applyProtection="1">
      <alignment vertical="center"/>
    </xf>
    <xf numFmtId="39" fontId="3" fillId="0" borderId="34" xfId="4" applyNumberFormat="1" applyFont="1" applyBorder="1" applyAlignment="1">
      <alignment vertical="center"/>
    </xf>
    <xf numFmtId="0" fontId="3" fillId="0" borderId="37" xfId="4" applyFont="1" applyBorder="1" applyAlignment="1">
      <alignment horizontal="center" vertical="center"/>
    </xf>
    <xf numFmtId="2" fontId="6" fillId="0" borderId="37" xfId="4" applyNumberFormat="1" applyFont="1" applyBorder="1" applyAlignment="1">
      <alignment vertical="center"/>
    </xf>
    <xf numFmtId="10" fontId="3" fillId="0" borderId="37" xfId="3" applyNumberFormat="1" applyFont="1" applyBorder="1" applyAlignment="1" applyProtection="1">
      <alignment vertical="center"/>
    </xf>
    <xf numFmtId="39" fontId="3" fillId="0" borderId="37" xfId="4" applyNumberFormat="1" applyFont="1" applyBorder="1" applyAlignment="1">
      <alignment vertical="center"/>
    </xf>
    <xf numFmtId="0" fontId="3" fillId="0" borderId="0" xfId="4" applyFont="1" applyAlignment="1">
      <alignment horizontal="left" vertical="center"/>
    </xf>
    <xf numFmtId="170" fontId="3" fillId="0" borderId="0" xfId="4" applyNumberFormat="1" applyFont="1"/>
    <xf numFmtId="2" fontId="6" fillId="0" borderId="0" xfId="4" applyNumberFormat="1" applyFont="1"/>
    <xf numFmtId="10" fontId="3" fillId="0" borderId="0" xfId="3" applyNumberFormat="1" applyFont="1" applyBorder="1" applyProtection="1"/>
    <xf numFmtId="39" fontId="3" fillId="0" borderId="0" xfId="4" applyNumberFormat="1" applyFont="1"/>
    <xf numFmtId="39" fontId="3" fillId="0" borderId="19" xfId="4" applyNumberFormat="1" applyFont="1" applyBorder="1"/>
    <xf numFmtId="170" fontId="6" fillId="0" borderId="47" xfId="4" applyNumberFormat="1" applyFont="1" applyBorder="1" applyAlignment="1">
      <alignment vertical="center"/>
    </xf>
    <xf numFmtId="170" fontId="3" fillId="0" borderId="51" xfId="4" applyNumberFormat="1" applyFont="1" applyBorder="1" applyAlignment="1">
      <alignment vertical="top"/>
    </xf>
    <xf numFmtId="0" fontId="3" fillId="0" borderId="34" xfId="4" applyFont="1" applyBorder="1" applyAlignment="1">
      <alignment horizontal="left" vertical="center"/>
    </xf>
    <xf numFmtId="9" fontId="3" fillId="0" borderId="12" xfId="3" applyFont="1" applyBorder="1" applyAlignment="1">
      <alignment vertical="top"/>
    </xf>
    <xf numFmtId="0" fontId="3" fillId="0" borderId="30" xfId="4" applyFont="1" applyBorder="1" applyAlignment="1">
      <alignment horizontal="left" vertical="center"/>
    </xf>
    <xf numFmtId="37" fontId="3" fillId="0" borderId="12" xfId="4" applyNumberFormat="1" applyFont="1" applyBorder="1" applyAlignment="1">
      <alignment horizontal="right" vertical="top"/>
    </xf>
    <xf numFmtId="0" fontId="3" fillId="2" borderId="10" xfId="4" applyFont="1" applyFill="1" applyBorder="1"/>
    <xf numFmtId="0" fontId="3" fillId="2" borderId="54" xfId="4" applyFont="1" applyFill="1" applyBorder="1"/>
    <xf numFmtId="0" fontId="3" fillId="0" borderId="56" xfId="4" applyFont="1" applyBorder="1"/>
    <xf numFmtId="0" fontId="3" fillId="0" borderId="0" xfId="4" applyFont="1" applyAlignment="1">
      <alignment horizontal="left" vertical="top" wrapText="1"/>
    </xf>
    <xf numFmtId="10" fontId="3" fillId="0" borderId="0" xfId="3" applyNumberFormat="1" applyFont="1" applyBorder="1"/>
    <xf numFmtId="0" fontId="6" fillId="0" borderId="13" xfId="4" applyFont="1" applyBorder="1" applyAlignment="1">
      <alignment horizontal="left" vertical="top" wrapText="1"/>
    </xf>
    <xf numFmtId="10" fontId="3" fillId="0" borderId="0" xfId="3" applyNumberFormat="1" applyFont="1"/>
    <xf numFmtId="3" fontId="3" fillId="2" borderId="0" xfId="4" applyNumberFormat="1" applyFont="1" applyFill="1" applyAlignment="1">
      <alignment horizontal="center" vertical="center"/>
    </xf>
    <xf numFmtId="14" fontId="3" fillId="2" borderId="0" xfId="4" applyNumberFormat="1" applyFont="1" applyFill="1" applyAlignment="1">
      <alignment horizontal="center" vertical="center"/>
    </xf>
    <xf numFmtId="3" fontId="3" fillId="2" borderId="0" xfId="4" applyNumberFormat="1" applyFont="1" applyFill="1" applyAlignment="1">
      <alignment horizontal="center" vertical="center" wrapText="1"/>
    </xf>
    <xf numFmtId="1" fontId="3" fillId="2" borderId="0" xfId="4" applyNumberFormat="1" applyFont="1" applyFill="1" applyAlignment="1">
      <alignment horizontal="center" vertical="center" wrapText="1"/>
    </xf>
    <xf numFmtId="0" fontId="3" fillId="0" borderId="0" xfId="4" applyFont="1" applyAlignment="1">
      <alignment horizontal="center" vertical="center"/>
    </xf>
    <xf numFmtId="14" fontId="3" fillId="0" borderId="0" xfId="4" applyNumberFormat="1" applyFont="1" applyAlignment="1">
      <alignment horizontal="center" vertical="center"/>
    </xf>
    <xf numFmtId="3" fontId="3" fillId="0" borderId="0" xfId="4" applyNumberFormat="1" applyFont="1" applyAlignment="1">
      <alignment horizontal="center" vertical="center" wrapText="1"/>
    </xf>
    <xf numFmtId="1" fontId="3" fillId="0" borderId="0" xfId="4" applyNumberFormat="1" applyFont="1" applyAlignment="1">
      <alignment horizontal="center" vertical="center" wrapText="1"/>
    </xf>
    <xf numFmtId="0" fontId="3" fillId="0" borderId="0" xfId="4" applyFont="1" applyAlignment="1">
      <alignment horizontal="center" vertical="center" wrapText="1"/>
    </xf>
    <xf numFmtId="172" fontId="3" fillId="0" borderId="0" xfId="4" applyNumberFormat="1" applyFont="1" applyAlignment="1">
      <alignment horizontal="center" vertical="center" wrapText="1"/>
    </xf>
    <xf numFmtId="14" fontId="3" fillId="0" borderId="0" xfId="4" applyNumberFormat="1" applyFont="1" applyAlignment="1">
      <alignment horizontal="center" vertical="center" wrapText="1"/>
    </xf>
    <xf numFmtId="3" fontId="14" fillId="0" borderId="0" xfId="6" applyNumberFormat="1" applyFont="1" applyFill="1" applyBorder="1" applyAlignment="1">
      <alignment horizontal="center" vertical="center" wrapText="1"/>
    </xf>
    <xf numFmtId="3" fontId="3" fillId="3" borderId="0" xfId="4" applyNumberFormat="1" applyFont="1" applyFill="1" applyAlignment="1">
      <alignment horizontal="center" vertical="center"/>
    </xf>
    <xf numFmtId="3" fontId="3" fillId="4" borderId="0" xfId="4" applyNumberFormat="1" applyFont="1" applyFill="1" applyAlignment="1">
      <alignment horizontal="center" vertical="center"/>
    </xf>
    <xf numFmtId="14" fontId="3" fillId="4" borderId="0" xfId="4" applyNumberFormat="1" applyFont="1" applyFill="1" applyAlignment="1">
      <alignment horizontal="center" vertical="center"/>
    </xf>
    <xf numFmtId="3" fontId="3" fillId="4" borderId="0" xfId="4" applyNumberFormat="1" applyFont="1" applyFill="1" applyAlignment="1">
      <alignment horizontal="center" vertical="center" wrapText="1"/>
    </xf>
    <xf numFmtId="1" fontId="3" fillId="4" borderId="0" xfId="4" applyNumberFormat="1" applyFont="1" applyFill="1" applyAlignment="1">
      <alignment horizontal="center" vertical="center" wrapText="1"/>
    </xf>
    <xf numFmtId="172" fontId="3" fillId="4" borderId="0" xfId="4" applyNumberFormat="1" applyFont="1" applyFill="1" applyAlignment="1">
      <alignment horizontal="center" vertical="center" wrapText="1"/>
    </xf>
    <xf numFmtId="14" fontId="3" fillId="4" borderId="0" xfId="4" applyNumberFormat="1" applyFont="1" applyFill="1" applyAlignment="1">
      <alignment horizontal="center" vertical="center" wrapText="1"/>
    </xf>
    <xf numFmtId="3" fontId="14" fillId="4" borderId="0" xfId="6" applyNumberFormat="1" applyFont="1" applyFill="1" applyBorder="1" applyAlignment="1">
      <alignment horizontal="center" vertical="center"/>
    </xf>
    <xf numFmtId="0" fontId="3" fillId="4" borderId="0" xfId="4" applyFont="1" applyFill="1" applyAlignment="1">
      <alignment horizontal="center" vertical="center"/>
    </xf>
    <xf numFmtId="0" fontId="3" fillId="3" borderId="0" xfId="4" applyFont="1" applyFill="1" applyAlignment="1">
      <alignment horizontal="center" vertical="center" wrapText="1"/>
    </xf>
    <xf numFmtId="0" fontId="3" fillId="4" borderId="0" xfId="4" applyFont="1" applyFill="1" applyAlignment="1">
      <alignment horizontal="center" vertical="center" wrapText="1"/>
    </xf>
    <xf numFmtId="14" fontId="3" fillId="3" borderId="0" xfId="4" applyNumberFormat="1" applyFont="1" applyFill="1" applyAlignment="1">
      <alignment horizontal="center" vertical="center" wrapText="1"/>
    </xf>
    <xf numFmtId="3" fontId="3" fillId="3" borderId="0" xfId="4" applyNumberFormat="1" applyFont="1" applyFill="1" applyAlignment="1">
      <alignment horizontal="center" vertical="center" wrapText="1"/>
    </xf>
    <xf numFmtId="1" fontId="3" fillId="3" borderId="0" xfId="4" applyNumberFormat="1" applyFont="1" applyFill="1" applyAlignment="1">
      <alignment horizontal="center" vertical="center" wrapText="1"/>
    </xf>
    <xf numFmtId="0" fontId="3" fillId="3" borderId="0" xfId="4" applyFont="1" applyFill="1" applyAlignment="1">
      <alignment horizontal="center" vertical="center"/>
    </xf>
    <xf numFmtId="14" fontId="3" fillId="3" borderId="0" xfId="4" applyNumberFormat="1" applyFont="1" applyFill="1" applyAlignment="1">
      <alignment horizontal="center" vertical="center"/>
    </xf>
    <xf numFmtId="3" fontId="3" fillId="3" borderId="0" xfId="4" applyNumberFormat="1" applyFont="1" applyFill="1" applyAlignment="1">
      <alignment vertical="center"/>
    </xf>
    <xf numFmtId="14" fontId="3" fillId="3" borderId="0" xfId="4" applyNumberFormat="1" applyFont="1" applyFill="1" applyAlignment="1">
      <alignment vertical="center"/>
    </xf>
    <xf numFmtId="0" fontId="3" fillId="3" borderId="0" xfId="4" applyFont="1" applyFill="1" applyAlignment="1">
      <alignment vertical="center"/>
    </xf>
    <xf numFmtId="3" fontId="3" fillId="0" borderId="0" xfId="4" applyNumberFormat="1" applyFont="1"/>
    <xf numFmtId="164" fontId="3" fillId="0" borderId="0" xfId="2" applyFont="1" applyFill="1" applyBorder="1" applyAlignment="1" applyProtection="1">
      <alignment vertical="center"/>
    </xf>
    <xf numFmtId="9" fontId="3" fillId="2" borderId="15" xfId="3" applyFont="1" applyFill="1" applyBorder="1" applyAlignment="1">
      <alignment horizontal="right" vertical="top"/>
    </xf>
    <xf numFmtId="0" fontId="3" fillId="0" borderId="1" xfId="7" applyFont="1" applyBorder="1" applyAlignment="1">
      <alignment vertical="center"/>
    </xf>
    <xf numFmtId="0" fontId="6" fillId="0" borderId="9" xfId="7" applyFont="1" applyBorder="1" applyAlignment="1">
      <alignment vertical="center"/>
    </xf>
    <xf numFmtId="0" fontId="3" fillId="0" borderId="0" xfId="7" applyFont="1" applyAlignment="1">
      <alignment vertical="center"/>
    </xf>
    <xf numFmtId="0" fontId="3" fillId="0" borderId="10" xfId="7" applyFont="1" applyBorder="1" applyAlignment="1">
      <alignment vertical="center"/>
    </xf>
    <xf numFmtId="0" fontId="6" fillId="0" borderId="19" xfId="7" applyFont="1" applyBorder="1" applyAlignment="1">
      <alignment vertical="center"/>
    </xf>
    <xf numFmtId="0" fontId="3" fillId="0" borderId="19" xfId="7" applyFont="1" applyBorder="1" applyAlignment="1">
      <alignment vertical="center"/>
    </xf>
    <xf numFmtId="2" fontId="6" fillId="0" borderId="19" xfId="7" applyNumberFormat="1" applyFont="1" applyBorder="1" applyAlignment="1">
      <alignment vertical="center"/>
    </xf>
    <xf numFmtId="0" fontId="7" fillId="0" borderId="59" xfId="4" applyFont="1" applyBorder="1" applyAlignment="1">
      <alignment vertical="center"/>
    </xf>
    <xf numFmtId="2" fontId="6" fillId="0" borderId="0" xfId="7" applyNumberFormat="1" applyFont="1" applyAlignment="1">
      <alignment horizontal="center" vertical="center"/>
    </xf>
    <xf numFmtId="0" fontId="3" fillId="0" borderId="0" xfId="7" applyFont="1" applyAlignment="1">
      <alignment horizontal="center" vertical="center"/>
    </xf>
    <xf numFmtId="0" fontId="7" fillId="0" borderId="25" xfId="4" applyFont="1" applyBorder="1" applyAlignment="1">
      <alignment horizontal="left" vertical="center"/>
    </xf>
    <xf numFmtId="0" fontId="7" fillId="0" borderId="25" xfId="7" applyFont="1" applyBorder="1" applyAlignment="1">
      <alignment vertical="center" wrapText="1"/>
    </xf>
    <xf numFmtId="0" fontId="7" fillId="0" borderId="25" xfId="7" applyFont="1" applyBorder="1" applyAlignment="1">
      <alignment horizontal="left" vertical="center"/>
    </xf>
    <xf numFmtId="0" fontId="3" fillId="0" borderId="33" xfId="7" applyFont="1" applyBorder="1" applyAlignment="1">
      <alignment horizontal="left" vertical="center"/>
    </xf>
    <xf numFmtId="173" fontId="3" fillId="2" borderId="33" xfId="7" applyNumberFormat="1" applyFont="1" applyFill="1" applyBorder="1" applyAlignment="1">
      <alignment horizontal="center" vertical="center" wrapText="1"/>
    </xf>
    <xf numFmtId="174" fontId="6" fillId="0" borderId="33" xfId="1" applyNumberFormat="1" applyFont="1" applyBorder="1" applyAlignment="1" applyProtection="1">
      <alignment horizontal="right" vertical="center"/>
    </xf>
    <xf numFmtId="2" fontId="3" fillId="0" borderId="33" xfId="7" applyNumberFormat="1" applyFont="1" applyBorder="1" applyAlignment="1">
      <alignment vertical="center"/>
    </xf>
    <xf numFmtId="2" fontId="3" fillId="0" borderId="33" xfId="7" applyNumberFormat="1" applyFont="1" applyBorder="1" applyAlignment="1">
      <alignment horizontal="center" vertical="center"/>
    </xf>
    <xf numFmtId="14" fontId="3" fillId="0" borderId="33" xfId="7" applyNumberFormat="1" applyFont="1" applyBorder="1" applyAlignment="1">
      <alignment vertical="center"/>
    </xf>
    <xf numFmtId="0" fontId="3" fillId="0" borderId="37" xfId="7" applyFont="1" applyBorder="1" applyAlignment="1">
      <alignment horizontal="left" vertical="center"/>
    </xf>
    <xf numFmtId="173" fontId="3" fillId="0" borderId="37" xfId="7" applyNumberFormat="1" applyFont="1" applyBorder="1" applyAlignment="1">
      <alignment horizontal="center" vertical="center" wrapText="1"/>
    </xf>
    <xf numFmtId="174" fontId="3" fillId="0" borderId="33" xfId="1" applyNumberFormat="1" applyFont="1" applyBorder="1" applyAlignment="1" applyProtection="1">
      <alignment horizontal="right" vertical="center"/>
    </xf>
    <xf numFmtId="174" fontId="3" fillId="0" borderId="37" xfId="1" applyNumberFormat="1" applyFont="1" applyBorder="1" applyAlignment="1" applyProtection="1">
      <alignment horizontal="right" vertical="center"/>
    </xf>
    <xf numFmtId="2" fontId="6" fillId="0" borderId="37" xfId="7" applyNumberFormat="1" applyFont="1" applyBorder="1" applyAlignment="1">
      <alignment vertical="center"/>
    </xf>
    <xf numFmtId="2" fontId="6" fillId="0" borderId="37" xfId="7" applyNumberFormat="1" applyFont="1" applyBorder="1" applyAlignment="1">
      <alignment horizontal="center" vertical="center"/>
    </xf>
    <xf numFmtId="173" fontId="3" fillId="0" borderId="33" xfId="7" applyNumberFormat="1" applyFont="1" applyBorder="1" applyAlignment="1">
      <alignment horizontal="center" vertical="center" wrapText="1"/>
    </xf>
    <xf numFmtId="174" fontId="16" fillId="0" borderId="30" xfId="2" applyNumberFormat="1" applyFont="1" applyFill="1" applyBorder="1" applyAlignment="1">
      <alignment vertical="center" wrapText="1"/>
    </xf>
    <xf numFmtId="173" fontId="3" fillId="2" borderId="30" xfId="7" applyNumberFormat="1" applyFont="1" applyFill="1" applyBorder="1" applyAlignment="1">
      <alignment horizontal="center" vertical="center" wrapText="1"/>
    </xf>
    <xf numFmtId="2" fontId="3" fillId="0" borderId="57" xfId="3" applyNumberFormat="1" applyFont="1" applyBorder="1" applyAlignment="1" applyProtection="1">
      <alignment vertical="center"/>
    </xf>
    <xf numFmtId="2" fontId="6" fillId="0" borderId="58" xfId="7" applyNumberFormat="1" applyFont="1" applyBorder="1" applyAlignment="1">
      <alignment horizontal="center" vertical="center"/>
    </xf>
    <xf numFmtId="173" fontId="3" fillId="2" borderId="30" xfId="1" applyNumberFormat="1" applyFont="1" applyFill="1" applyBorder="1" applyAlignment="1">
      <alignment horizontal="center" vertical="center" wrapText="1"/>
    </xf>
    <xf numFmtId="2" fontId="6" fillId="0" borderId="58" xfId="7" applyNumberFormat="1" applyFont="1" applyBorder="1" applyAlignment="1">
      <alignment vertical="center"/>
    </xf>
    <xf numFmtId="173" fontId="3" fillId="0" borderId="34" xfId="7" applyNumberFormat="1" applyFont="1" applyBorder="1" applyAlignment="1">
      <alignment horizontal="center" vertical="center" wrapText="1"/>
    </xf>
    <xf numFmtId="173" fontId="3" fillId="2" borderId="37" xfId="7" applyNumberFormat="1" applyFont="1" applyFill="1" applyBorder="1" applyAlignment="1">
      <alignment horizontal="center" vertical="center" wrapText="1"/>
    </xf>
    <xf numFmtId="174" fontId="6" fillId="0" borderId="37" xfId="1" applyNumberFormat="1" applyFont="1" applyBorder="1" applyAlignment="1" applyProtection="1">
      <alignment horizontal="right" vertical="center"/>
    </xf>
    <xf numFmtId="3" fontId="3" fillId="4" borderId="0" xfId="7" applyNumberFormat="1" applyFont="1" applyFill="1" applyAlignment="1">
      <alignment horizontal="center" vertical="center"/>
    </xf>
    <xf numFmtId="0" fontId="3" fillId="4" borderId="0" xfId="7" applyFont="1" applyFill="1" applyAlignment="1">
      <alignment horizontal="center" vertical="center"/>
    </xf>
    <xf numFmtId="167" fontId="3" fillId="0" borderId="37" xfId="2" applyNumberFormat="1" applyFont="1" applyBorder="1" applyAlignment="1" applyProtection="1">
      <alignment vertical="center"/>
    </xf>
    <xf numFmtId="0" fontId="3" fillId="0" borderId="11" xfId="7" applyFont="1" applyBorder="1" applyAlignment="1">
      <alignment horizontal="justify" vertical="center" wrapText="1"/>
    </xf>
    <xf numFmtId="0" fontId="3" fillId="0" borderId="58" xfId="7" applyFont="1" applyBorder="1" applyAlignment="1">
      <alignment horizontal="left" vertical="center"/>
    </xf>
    <xf numFmtId="0" fontId="3" fillId="0" borderId="58" xfId="7" applyFont="1" applyBorder="1" applyAlignment="1">
      <alignment horizontal="center" vertical="center" wrapText="1"/>
    </xf>
    <xf numFmtId="173" fontId="3" fillId="0" borderId="58" xfId="7" applyNumberFormat="1" applyFont="1" applyBorder="1" applyAlignment="1">
      <alignment horizontal="center" vertical="center" wrapText="1"/>
    </xf>
    <xf numFmtId="174" fontId="3" fillId="0" borderId="58" xfId="1" applyNumberFormat="1" applyFont="1" applyBorder="1" applyAlignment="1" applyProtection="1">
      <alignment horizontal="right" vertical="center"/>
    </xf>
    <xf numFmtId="2" fontId="3" fillId="0" borderId="58" xfId="3" applyNumberFormat="1" applyFont="1" applyBorder="1" applyAlignment="1" applyProtection="1">
      <alignment vertical="center"/>
    </xf>
    <xf numFmtId="39" fontId="3" fillId="0" borderId="30" xfId="7" applyNumberFormat="1" applyFont="1" applyBorder="1" applyAlignment="1">
      <alignment horizontal="center" vertical="center"/>
    </xf>
    <xf numFmtId="2" fontId="3" fillId="0" borderId="31" xfId="7" applyNumberFormat="1" applyFont="1" applyBorder="1" applyAlignment="1">
      <alignment horizontal="center" vertical="center"/>
    </xf>
    <xf numFmtId="0" fontId="3" fillId="0" borderId="57" xfId="7" applyFont="1" applyBorder="1" applyAlignment="1">
      <alignment horizontal="left" vertical="center"/>
    </xf>
    <xf numFmtId="173" fontId="3" fillId="0" borderId="57" xfId="7" applyNumberFormat="1" applyFont="1" applyBorder="1" applyAlignment="1">
      <alignment horizontal="center" vertical="center" wrapText="1"/>
    </xf>
    <xf numFmtId="174" fontId="3" fillId="0" borderId="57" xfId="1" applyNumberFormat="1" applyFont="1" applyBorder="1" applyAlignment="1" applyProtection="1">
      <alignment horizontal="right" vertical="center"/>
    </xf>
    <xf numFmtId="2" fontId="6" fillId="0" borderId="20" xfId="7" applyNumberFormat="1" applyFont="1" applyBorder="1" applyAlignment="1">
      <alignment vertical="center"/>
    </xf>
    <xf numFmtId="175" fontId="3" fillId="0" borderId="57" xfId="3" applyNumberFormat="1" applyFont="1" applyBorder="1" applyAlignment="1" applyProtection="1">
      <alignment vertical="center"/>
    </xf>
    <xf numFmtId="2" fontId="6" fillId="0" borderId="57" xfId="7" applyNumberFormat="1" applyFont="1" applyBorder="1" applyAlignment="1">
      <alignment horizontal="center" vertical="center"/>
    </xf>
    <xf numFmtId="0" fontId="6" fillId="0" borderId="33" xfId="7" applyFont="1" applyBorder="1" applyAlignment="1">
      <alignment horizontal="center" vertical="center" wrapText="1"/>
    </xf>
    <xf numFmtId="173" fontId="6" fillId="0" borderId="33" xfId="7" applyNumberFormat="1" applyFont="1" applyBorder="1" applyAlignment="1">
      <alignment horizontal="center" vertical="center" wrapText="1"/>
    </xf>
    <xf numFmtId="174" fontId="6" fillId="0" borderId="33" xfId="2" applyNumberFormat="1" applyFont="1" applyBorder="1" applyAlignment="1">
      <alignment horizontal="right" vertical="center" wrapText="1"/>
    </xf>
    <xf numFmtId="2" fontId="3" fillId="0" borderId="6" xfId="7" applyNumberFormat="1" applyFont="1" applyBorder="1" applyAlignment="1">
      <alignment vertical="center"/>
    </xf>
    <xf numFmtId="176" fontId="17" fillId="5" borderId="33" xfId="7" applyNumberFormat="1" applyFont="1" applyFill="1" applyBorder="1" applyAlignment="1">
      <alignment horizontal="right" wrapText="1"/>
    </xf>
    <xf numFmtId="0" fontId="3" fillId="0" borderId="33" xfId="7" applyFont="1" applyBorder="1" applyAlignment="1">
      <alignment horizontal="center" vertical="center"/>
    </xf>
    <xf numFmtId="0" fontId="18" fillId="5" borderId="33" xfId="7" applyFont="1" applyFill="1" applyBorder="1" applyAlignment="1">
      <alignment horizontal="right" wrapText="1"/>
    </xf>
    <xf numFmtId="2" fontId="6" fillId="0" borderId="61" xfId="7" applyNumberFormat="1" applyFont="1" applyBorder="1" applyAlignment="1">
      <alignment vertical="center"/>
    </xf>
    <xf numFmtId="176" fontId="3" fillId="0" borderId="37" xfId="3" applyNumberFormat="1" applyFont="1" applyBorder="1" applyAlignment="1" applyProtection="1">
      <alignment vertical="center"/>
    </xf>
    <xf numFmtId="39" fontId="3" fillId="0" borderId="37" xfId="7" applyNumberFormat="1" applyFont="1" applyBorder="1" applyAlignment="1">
      <alignment vertical="center"/>
    </xf>
    <xf numFmtId="173" fontId="3" fillId="0" borderId="0" xfId="7" applyNumberFormat="1" applyFont="1" applyAlignment="1">
      <alignment horizontal="center" vertical="center"/>
    </xf>
    <xf numFmtId="174" fontId="3" fillId="0" borderId="0" xfId="7" applyNumberFormat="1" applyFont="1" applyAlignment="1">
      <alignment vertical="center"/>
    </xf>
    <xf numFmtId="2" fontId="6" fillId="0" borderId="0" xfId="7" applyNumberFormat="1" applyFont="1" applyAlignment="1">
      <alignment vertical="center"/>
    </xf>
    <xf numFmtId="10" fontId="3" fillId="0" borderId="0" xfId="3" applyNumberFormat="1" applyFont="1" applyBorder="1" applyAlignment="1" applyProtection="1">
      <alignment vertical="center"/>
    </xf>
    <xf numFmtId="170" fontId="3" fillId="0" borderId="0" xfId="7" applyNumberFormat="1" applyFont="1" applyAlignment="1">
      <alignment vertical="center"/>
    </xf>
    <xf numFmtId="39" fontId="3" fillId="0" borderId="0" xfId="7" applyNumberFormat="1" applyFont="1" applyAlignment="1">
      <alignment vertical="center"/>
    </xf>
    <xf numFmtId="39" fontId="3" fillId="0" borderId="19" xfId="7" applyNumberFormat="1" applyFont="1" applyBorder="1" applyAlignment="1">
      <alignment vertical="center"/>
    </xf>
    <xf numFmtId="170" fontId="6" fillId="0" borderId="47" xfId="7" applyNumberFormat="1" applyFont="1" applyBorder="1" applyAlignment="1">
      <alignment vertical="center"/>
    </xf>
    <xf numFmtId="170" fontId="3" fillId="0" borderId="51" xfId="7" applyNumberFormat="1" applyFont="1" applyBorder="1" applyAlignment="1">
      <alignment horizontal="center" vertical="center"/>
    </xf>
    <xf numFmtId="0" fontId="3" fillId="2" borderId="30" xfId="7" applyFont="1" applyFill="1" applyBorder="1" applyAlignment="1">
      <alignment horizontal="left" vertical="center"/>
    </xf>
    <xf numFmtId="178" fontId="3" fillId="2" borderId="30" xfId="1" applyNumberFormat="1" applyFont="1" applyFill="1" applyBorder="1" applyAlignment="1" applyProtection="1">
      <alignment horizontal="center" vertical="center"/>
    </xf>
    <xf numFmtId="178" fontId="3" fillId="2" borderId="30" xfId="1" applyNumberFormat="1" applyFont="1" applyFill="1" applyBorder="1" applyAlignment="1">
      <alignment horizontal="center" vertical="center" wrapText="1"/>
    </xf>
    <xf numFmtId="178" fontId="3" fillId="2" borderId="0" xfId="1" applyNumberFormat="1" applyFont="1" applyFill="1" applyBorder="1" applyAlignment="1">
      <alignment horizontal="center" vertical="center"/>
    </xf>
    <xf numFmtId="0" fontId="3" fillId="0" borderId="54" xfId="7" applyFont="1" applyBorder="1" applyAlignment="1">
      <alignment vertical="center"/>
    </xf>
    <xf numFmtId="0" fontId="3" fillId="0" borderId="56" xfId="7" applyFont="1" applyBorder="1" applyAlignment="1">
      <alignment vertical="center"/>
    </xf>
    <xf numFmtId="10" fontId="3" fillId="0" borderId="0" xfId="3" applyNumberFormat="1" applyFont="1" applyBorder="1" applyAlignment="1">
      <alignment vertical="center"/>
    </xf>
    <xf numFmtId="10" fontId="3" fillId="0" borderId="0" xfId="3" applyNumberFormat="1" applyFont="1" applyAlignment="1">
      <alignment vertical="center"/>
    </xf>
    <xf numFmtId="174" fontId="21" fillId="0" borderId="30" xfId="2" applyNumberFormat="1" applyFont="1" applyFill="1" applyBorder="1" applyAlignment="1">
      <alignment vertical="center" wrapText="1"/>
    </xf>
    <xf numFmtId="2" fontId="3" fillId="0" borderId="0" xfId="4" applyNumberFormat="1" applyFont="1" applyAlignment="1">
      <alignment horizontal="left" vertical="top" wrapText="1"/>
    </xf>
    <xf numFmtId="167" fontId="3" fillId="0" borderId="37" xfId="2" applyNumberFormat="1" applyFont="1" applyBorder="1" applyAlignment="1" applyProtection="1">
      <alignment horizontal="center" vertical="center"/>
    </xf>
    <xf numFmtId="14" fontId="3" fillId="0" borderId="44" xfId="4" applyNumberFormat="1" applyFont="1" applyBorder="1" applyAlignment="1">
      <alignment vertical="center"/>
    </xf>
    <xf numFmtId="167" fontId="6" fillId="0" borderId="33" xfId="2" applyNumberFormat="1" applyFont="1" applyBorder="1" applyAlignment="1" applyProtection="1">
      <alignment horizontal="center" vertical="center"/>
    </xf>
    <xf numFmtId="167" fontId="6" fillId="0" borderId="44" xfId="2" applyNumberFormat="1" applyFont="1" applyBorder="1" applyAlignment="1">
      <alignment horizontal="center" vertical="center" wrapText="1"/>
    </xf>
    <xf numFmtId="170" fontId="3" fillId="0" borderId="49" xfId="4" applyNumberFormat="1" applyFont="1" applyBorder="1" applyAlignment="1">
      <alignment vertical="top"/>
    </xf>
    <xf numFmtId="37" fontId="3" fillId="0" borderId="12" xfId="4" applyNumberFormat="1" applyFont="1" applyBorder="1" applyAlignment="1">
      <alignment vertical="top"/>
    </xf>
    <xf numFmtId="37" fontId="3" fillId="0" borderId="15" xfId="4" applyNumberFormat="1" applyFont="1" applyBorder="1" applyAlignment="1">
      <alignment horizontal="right" vertical="top"/>
    </xf>
    <xf numFmtId="37" fontId="3" fillId="2" borderId="12" xfId="4" applyNumberFormat="1" applyFont="1" applyFill="1" applyBorder="1" applyAlignment="1">
      <alignment horizontal="right" vertical="top"/>
    </xf>
    <xf numFmtId="37" fontId="3" fillId="2" borderId="15" xfId="4" applyNumberFormat="1" applyFont="1" applyFill="1" applyBorder="1" applyAlignment="1">
      <alignment horizontal="right" vertical="top"/>
    </xf>
    <xf numFmtId="0" fontId="3" fillId="0" borderId="30" xfId="4" applyFont="1" applyBorder="1" applyAlignment="1">
      <alignment horizontal="center" vertical="center"/>
    </xf>
    <xf numFmtId="1" fontId="3" fillId="0" borderId="30" xfId="4" applyNumberFormat="1" applyFont="1" applyBorder="1" applyAlignment="1">
      <alignment horizontal="center" vertical="center" wrapText="1"/>
    </xf>
    <xf numFmtId="167" fontId="6" fillId="0" borderId="30" xfId="2" applyNumberFormat="1" applyFont="1" applyBorder="1" applyAlignment="1" applyProtection="1">
      <alignment horizontal="center" vertical="center"/>
    </xf>
    <xf numFmtId="167" fontId="3" fillId="0" borderId="30" xfId="2" applyNumberFormat="1" applyFont="1" applyBorder="1" applyAlignment="1" applyProtection="1">
      <alignment horizontal="center" vertical="center"/>
    </xf>
    <xf numFmtId="2" fontId="6" fillId="0" borderId="30" xfId="4" applyNumberFormat="1" applyFont="1" applyBorder="1" applyAlignment="1">
      <alignment vertical="center"/>
    </xf>
    <xf numFmtId="2" fontId="3" fillId="0" borderId="30" xfId="3" applyNumberFormat="1" applyFont="1" applyBorder="1" applyAlignment="1" applyProtection="1">
      <alignment vertical="center"/>
    </xf>
    <xf numFmtId="1" fontId="3" fillId="2" borderId="30" xfId="4" applyNumberFormat="1" applyFont="1" applyFill="1" applyBorder="1" applyAlignment="1">
      <alignment horizontal="center" vertical="center" wrapText="1"/>
    </xf>
    <xf numFmtId="0" fontId="3" fillId="2" borderId="30" xfId="4" applyFont="1" applyFill="1" applyBorder="1" applyAlignment="1">
      <alignment horizontal="center" vertical="center"/>
    </xf>
    <xf numFmtId="167" fontId="3" fillId="2" borderId="30" xfId="2" applyNumberFormat="1" applyFont="1" applyFill="1" applyBorder="1" applyAlignment="1" applyProtection="1">
      <alignment horizontal="center" vertical="center"/>
    </xf>
    <xf numFmtId="2" fontId="6" fillId="2" borderId="30" xfId="4" applyNumberFormat="1" applyFont="1" applyFill="1" applyBorder="1" applyAlignment="1">
      <alignment vertical="center"/>
    </xf>
    <xf numFmtId="2" fontId="3" fillId="2" borderId="30" xfId="3" applyNumberFormat="1" applyFont="1" applyFill="1" applyBorder="1" applyAlignment="1" applyProtection="1">
      <alignment vertical="center"/>
    </xf>
    <xf numFmtId="0" fontId="3" fillId="2" borderId="19" xfId="4" applyFont="1" applyFill="1" applyBorder="1"/>
    <xf numFmtId="0" fontId="3" fillId="2" borderId="0" xfId="4" applyFont="1" applyFill="1"/>
    <xf numFmtId="164" fontId="3" fillId="2" borderId="0" xfId="4" applyNumberFormat="1" applyFont="1" applyFill="1"/>
    <xf numFmtId="2" fontId="3" fillId="2" borderId="0" xfId="4" applyNumberFormat="1" applyFont="1" applyFill="1"/>
    <xf numFmtId="164" fontId="3" fillId="2" borderId="0" xfId="2" applyFont="1" applyFill="1" applyBorder="1"/>
    <xf numFmtId="165" fontId="3" fillId="2" borderId="0" xfId="4" applyNumberFormat="1" applyFont="1" applyFill="1"/>
    <xf numFmtId="2" fontId="3" fillId="0" borderId="30" xfId="4" applyNumberFormat="1" applyFont="1" applyBorder="1" applyAlignment="1">
      <alignment vertical="center"/>
    </xf>
    <xf numFmtId="2" fontId="3" fillId="0" borderId="30" xfId="4" applyNumberFormat="1" applyFont="1" applyBorder="1" applyAlignment="1">
      <alignment horizontal="center" vertical="center" wrapText="1"/>
    </xf>
    <xf numFmtId="167" fontId="6" fillId="0" borderId="34" xfId="2" applyNumberFormat="1" applyFont="1" applyBorder="1" applyAlignment="1">
      <alignment horizontal="center" vertical="center" wrapText="1"/>
    </xf>
    <xf numFmtId="178" fontId="3" fillId="0" borderId="34" xfId="1" applyNumberFormat="1" applyFont="1" applyBorder="1" applyAlignment="1" applyProtection="1">
      <alignment vertical="top"/>
    </xf>
    <xf numFmtId="178" fontId="3" fillId="0" borderId="30" xfId="1" applyNumberFormat="1" applyFont="1" applyBorder="1" applyAlignment="1" applyProtection="1">
      <alignment vertical="top"/>
    </xf>
    <xf numFmtId="178" fontId="3" fillId="2" borderId="30" xfId="1" applyNumberFormat="1" applyFont="1" applyFill="1" applyBorder="1" applyAlignment="1" applyProtection="1">
      <alignment vertical="top"/>
    </xf>
    <xf numFmtId="171" fontId="3" fillId="0" borderId="19" xfId="4" applyNumberFormat="1" applyFont="1" applyBorder="1" applyAlignment="1">
      <alignment vertical="center" wrapText="1"/>
    </xf>
    <xf numFmtId="0" fontId="3" fillId="0" borderId="54" xfId="4" applyFont="1" applyBorder="1"/>
    <xf numFmtId="0" fontId="25" fillId="0" borderId="0" xfId="0" applyFont="1"/>
    <xf numFmtId="167" fontId="25" fillId="0" borderId="0" xfId="2" applyNumberFormat="1" applyFont="1"/>
    <xf numFmtId="0" fontId="26" fillId="0" borderId="30" xfId="0" applyFont="1" applyBorder="1"/>
    <xf numFmtId="167" fontId="26" fillId="0" borderId="30" xfId="2" applyNumberFormat="1" applyFont="1" applyBorder="1"/>
    <xf numFmtId="0" fontId="25" fillId="4" borderId="30" xfId="0" applyFont="1" applyFill="1" applyBorder="1"/>
    <xf numFmtId="167" fontId="25" fillId="4" borderId="30" xfId="2" applyNumberFormat="1" applyFont="1" applyFill="1" applyBorder="1"/>
    <xf numFmtId="0" fontId="25" fillId="6" borderId="30" xfId="0" applyFont="1" applyFill="1" applyBorder="1"/>
    <xf numFmtId="167" fontId="25" fillId="6" borderId="30" xfId="2" applyNumberFormat="1" applyFont="1" applyFill="1" applyBorder="1"/>
    <xf numFmtId="0" fontId="25" fillId="7" borderId="30" xfId="0" applyFont="1" applyFill="1" applyBorder="1"/>
    <xf numFmtId="167" fontId="25" fillId="7" borderId="30" xfId="2" applyNumberFormat="1" applyFont="1" applyFill="1" applyBorder="1"/>
    <xf numFmtId="0" fontId="25" fillId="8" borderId="30" xfId="0" applyFont="1" applyFill="1" applyBorder="1"/>
    <xf numFmtId="167" fontId="25" fillId="8" borderId="30" xfId="2" applyNumberFormat="1" applyFont="1" applyFill="1" applyBorder="1"/>
    <xf numFmtId="174" fontId="6" fillId="2" borderId="33" xfId="2" applyNumberFormat="1" applyFont="1" applyFill="1" applyBorder="1" applyAlignment="1">
      <alignment horizontal="right" vertical="center" wrapText="1"/>
    </xf>
    <xf numFmtId="2" fontId="3" fillId="0" borderId="34" xfId="3" applyNumberFormat="1" applyFont="1" applyBorder="1" applyAlignment="1" applyProtection="1">
      <alignment vertical="center"/>
    </xf>
    <xf numFmtId="2" fontId="24" fillId="0" borderId="30" xfId="4" applyNumberFormat="1" applyFont="1" applyBorder="1" applyAlignment="1">
      <alignment horizontal="center" vertical="center" wrapText="1"/>
    </xf>
    <xf numFmtId="2" fontId="24" fillId="0" borderId="30" xfId="4" applyNumberFormat="1" applyFont="1" applyBorder="1" applyAlignment="1">
      <alignment vertical="center" wrapText="1"/>
    </xf>
    <xf numFmtId="167" fontId="24" fillId="0" borderId="30" xfId="2" applyNumberFormat="1" applyFont="1" applyBorder="1" applyAlignment="1">
      <alignment horizontal="center" vertical="center" wrapText="1"/>
    </xf>
    <xf numFmtId="0" fontId="27" fillId="0" borderId="0" xfId="0" applyFont="1"/>
    <xf numFmtId="0" fontId="27" fillId="0" borderId="30" xfId="0" applyFont="1" applyBorder="1"/>
    <xf numFmtId="167" fontId="27" fillId="0" borderId="30" xfId="2" applyNumberFormat="1" applyFont="1" applyBorder="1"/>
    <xf numFmtId="0" fontId="27" fillId="0" borderId="57" xfId="0" applyFont="1" applyBorder="1" applyAlignment="1">
      <alignment vertical="center" wrapText="1"/>
    </xf>
    <xf numFmtId="0" fontId="27" fillId="0" borderId="30" xfId="0" applyFont="1" applyBorder="1" applyAlignment="1">
      <alignment horizontal="center" vertical="center" wrapText="1"/>
    </xf>
    <xf numFmtId="0" fontId="27" fillId="0" borderId="30" xfId="0" applyFont="1" applyBorder="1" applyAlignment="1">
      <alignment vertical="center" wrapText="1"/>
    </xf>
    <xf numFmtId="0" fontId="27" fillId="0" borderId="30" xfId="0" applyFont="1" applyBorder="1" applyAlignment="1">
      <alignment vertical="center"/>
    </xf>
    <xf numFmtId="0" fontId="27" fillId="0" borderId="30" xfId="0" applyFont="1" applyBorder="1" applyAlignment="1">
      <alignment horizontal="center" vertical="center"/>
    </xf>
    <xf numFmtId="167" fontId="27" fillId="0" borderId="30" xfId="2" applyNumberFormat="1" applyFont="1" applyBorder="1" applyAlignment="1">
      <alignment horizontal="center" vertical="center"/>
    </xf>
    <xf numFmtId="0" fontId="27" fillId="0" borderId="0" xfId="0" applyFont="1" applyAlignment="1">
      <alignment vertical="center"/>
    </xf>
    <xf numFmtId="0" fontId="27" fillId="8" borderId="30" xfId="0" applyFont="1" applyFill="1" applyBorder="1" applyAlignment="1">
      <alignment vertical="center" wrapText="1"/>
    </xf>
    <xf numFmtId="0" fontId="27" fillId="7" borderId="30" xfId="0" applyFont="1" applyFill="1" applyBorder="1" applyAlignment="1">
      <alignment vertical="center" wrapText="1"/>
    </xf>
    <xf numFmtId="167" fontId="27" fillId="9" borderId="30" xfId="2" applyNumberFormat="1" applyFont="1" applyFill="1" applyBorder="1" applyAlignment="1">
      <alignment horizontal="center" vertical="center"/>
    </xf>
    <xf numFmtId="0" fontId="27" fillId="9" borderId="30" xfId="0" applyFont="1" applyFill="1" applyBorder="1" applyAlignment="1">
      <alignment vertical="center" wrapText="1"/>
    </xf>
    <xf numFmtId="0" fontId="27" fillId="0" borderId="0" xfId="0" applyFont="1" applyAlignment="1">
      <alignment horizontal="center" vertical="center"/>
    </xf>
    <xf numFmtId="167" fontId="27" fillId="0" borderId="0" xfId="2" applyNumberFormat="1" applyFont="1" applyAlignment="1">
      <alignment horizontal="center" vertical="center"/>
    </xf>
    <xf numFmtId="0" fontId="27" fillId="0" borderId="0" xfId="0" applyFont="1" applyAlignment="1">
      <alignment vertical="center" wrapText="1"/>
    </xf>
    <xf numFmtId="167" fontId="28" fillId="4" borderId="0" xfId="0" applyNumberFormat="1" applyFont="1" applyFill="1" applyAlignment="1">
      <alignment horizontal="center" vertical="center"/>
    </xf>
    <xf numFmtId="167" fontId="27" fillId="0" borderId="30" xfId="2" applyNumberFormat="1" applyFont="1" applyBorder="1" applyAlignment="1">
      <alignment horizontal="center" vertical="center" wrapText="1"/>
    </xf>
    <xf numFmtId="167" fontId="28" fillId="3" borderId="30" xfId="0" applyNumberFormat="1" applyFont="1" applyFill="1" applyBorder="1" applyAlignment="1">
      <alignment horizontal="center" vertical="center"/>
    </xf>
    <xf numFmtId="167" fontId="27" fillId="7" borderId="30" xfId="2" applyNumberFormat="1" applyFont="1" applyFill="1" applyBorder="1" applyAlignment="1">
      <alignment horizontal="center" vertical="center" wrapText="1"/>
    </xf>
    <xf numFmtId="167" fontId="27" fillId="8" borderId="30" xfId="2" applyNumberFormat="1" applyFont="1" applyFill="1" applyBorder="1" applyAlignment="1">
      <alignment horizontal="center" vertical="center" wrapText="1"/>
    </xf>
    <xf numFmtId="0" fontId="26" fillId="4" borderId="57" xfId="0" applyFont="1" applyFill="1" applyBorder="1" applyAlignment="1">
      <alignment horizontal="center" wrapText="1"/>
    </xf>
    <xf numFmtId="0" fontId="25" fillId="0" borderId="33" xfId="0" applyFont="1" applyBorder="1" applyAlignment="1">
      <alignment wrapText="1"/>
    </xf>
    <xf numFmtId="0" fontId="25" fillId="0" borderId="30" xfId="0" applyFont="1" applyBorder="1" applyAlignment="1">
      <alignment horizontal="center" wrapText="1"/>
    </xf>
    <xf numFmtId="0" fontId="25" fillId="0" borderId="30" xfId="0" applyFont="1" applyBorder="1" applyAlignment="1">
      <alignment wrapText="1"/>
    </xf>
    <xf numFmtId="0" fontId="25" fillId="0" borderId="37" xfId="0" applyFont="1" applyBorder="1" applyAlignment="1">
      <alignment wrapText="1"/>
    </xf>
    <xf numFmtId="0" fontId="25" fillId="0" borderId="57" xfId="0" applyFont="1" applyBorder="1" applyAlignment="1">
      <alignment wrapText="1"/>
    </xf>
    <xf numFmtId="0" fontId="25" fillId="0" borderId="33" xfId="0" applyFont="1" applyBorder="1" applyAlignment="1">
      <alignment vertical="center" wrapText="1"/>
    </xf>
    <xf numFmtId="0" fontId="25" fillId="0" borderId="37" xfId="0" applyFont="1" applyBorder="1" applyAlignment="1">
      <alignment vertical="center" wrapText="1"/>
    </xf>
    <xf numFmtId="2" fontId="21" fillId="0" borderId="30" xfId="4" applyNumberFormat="1" applyFont="1" applyBorder="1" applyAlignment="1">
      <alignment vertical="center" wrapText="1"/>
    </xf>
    <xf numFmtId="0" fontId="29" fillId="0" borderId="30" xfId="0" applyFont="1" applyBorder="1" applyAlignment="1">
      <alignment wrapText="1"/>
    </xf>
    <xf numFmtId="0" fontId="29" fillId="0" borderId="0" xfId="0" applyFont="1" applyAlignment="1">
      <alignment wrapText="1"/>
    </xf>
    <xf numFmtId="0" fontId="25" fillId="0" borderId="0" xfId="0" applyFont="1" applyAlignment="1">
      <alignment vertical="center" wrapText="1"/>
    </xf>
    <xf numFmtId="0" fontId="29" fillId="0" borderId="30" xfId="0" applyFont="1" applyBorder="1" applyAlignment="1">
      <alignment vertical="center" wrapText="1"/>
    </xf>
    <xf numFmtId="167" fontId="27" fillId="0" borderId="30" xfId="2" applyNumberFormat="1" applyFont="1" applyBorder="1" applyAlignment="1">
      <alignment vertical="center"/>
    </xf>
    <xf numFmtId="0" fontId="25" fillId="0" borderId="0" xfId="0" applyFont="1" applyAlignment="1">
      <alignment horizontal="center" vertical="center" wrapText="1"/>
    </xf>
    <xf numFmtId="0" fontId="25" fillId="0" borderId="29" xfId="0" applyFont="1" applyBorder="1" applyAlignment="1">
      <alignment horizontal="center" wrapText="1"/>
    </xf>
    <xf numFmtId="0" fontId="25" fillId="0" borderId="58" xfId="0" applyFont="1" applyBorder="1" applyAlignment="1">
      <alignment wrapText="1"/>
    </xf>
    <xf numFmtId="173" fontId="3" fillId="2" borderId="30" xfId="4" applyNumberFormat="1" applyFont="1" applyFill="1" applyBorder="1" applyAlignment="1">
      <alignment horizontal="center" vertical="center" wrapText="1"/>
    </xf>
    <xf numFmtId="0" fontId="25" fillId="0" borderId="0" xfId="0" applyFont="1" applyAlignment="1">
      <alignment wrapText="1"/>
    </xf>
    <xf numFmtId="167" fontId="25" fillId="0" borderId="30" xfId="2" applyNumberFormat="1" applyFont="1" applyBorder="1" applyAlignment="1">
      <alignment wrapText="1"/>
    </xf>
    <xf numFmtId="0" fontId="27" fillId="0" borderId="57" xfId="0" applyFont="1" applyBorder="1" applyAlignment="1">
      <alignment horizontal="center" vertical="center" wrapText="1"/>
    </xf>
    <xf numFmtId="0" fontId="27" fillId="0" borderId="58" xfId="0" applyFont="1" applyBorder="1" applyAlignment="1">
      <alignment horizontal="center" vertical="center" wrapText="1"/>
    </xf>
    <xf numFmtId="0" fontId="27" fillId="0" borderId="34" xfId="0" applyFont="1" applyBorder="1" applyAlignment="1">
      <alignment horizontal="center" vertical="center" wrapText="1"/>
    </xf>
    <xf numFmtId="167" fontId="27" fillId="4" borderId="30" xfId="2" applyNumberFormat="1" applyFont="1" applyFill="1" applyBorder="1" applyAlignment="1">
      <alignment horizontal="center" vertical="center" wrapText="1"/>
    </xf>
    <xf numFmtId="0" fontId="27" fillId="4" borderId="30" xfId="0" applyFont="1" applyFill="1" applyBorder="1" applyAlignment="1">
      <alignment vertical="center" wrapText="1"/>
    </xf>
    <xf numFmtId="167" fontId="27" fillId="11" borderId="30" xfId="2" applyNumberFormat="1" applyFont="1" applyFill="1" applyBorder="1" applyAlignment="1">
      <alignment horizontal="center" vertical="center"/>
    </xf>
    <xf numFmtId="167" fontId="27" fillId="0" borderId="57" xfId="0" applyNumberFormat="1" applyFont="1" applyBorder="1" applyAlignment="1">
      <alignment vertical="center" wrapText="1"/>
    </xf>
    <xf numFmtId="6" fontId="27" fillId="0" borderId="0" xfId="0" applyNumberFormat="1" applyFont="1" applyAlignment="1">
      <alignment vertical="center"/>
    </xf>
    <xf numFmtId="0" fontId="27" fillId="11" borderId="30" xfId="0" applyFont="1" applyFill="1" applyBorder="1" applyAlignment="1">
      <alignment vertical="center"/>
    </xf>
    <xf numFmtId="0" fontId="27" fillId="11" borderId="30" xfId="0" applyFont="1" applyFill="1" applyBorder="1" applyAlignment="1">
      <alignment vertical="center" wrapText="1"/>
    </xf>
    <xf numFmtId="0" fontId="27" fillId="11" borderId="30" xfId="0" applyFont="1" applyFill="1" applyBorder="1" applyAlignment="1">
      <alignment horizontal="center" vertical="center"/>
    </xf>
    <xf numFmtId="167" fontId="25" fillId="0" borderId="0" xfId="2" applyNumberFormat="1" applyFont="1" applyAlignment="1">
      <alignment vertical="center"/>
    </xf>
    <xf numFmtId="167" fontId="28" fillId="4" borderId="30" xfId="2" applyNumberFormat="1" applyFont="1" applyFill="1" applyBorder="1" applyAlignment="1">
      <alignment vertical="center"/>
    </xf>
    <xf numFmtId="167" fontId="27" fillId="0" borderId="57" xfId="2" applyNumberFormat="1" applyFont="1" applyBorder="1" applyAlignment="1">
      <alignment vertical="center"/>
    </xf>
    <xf numFmtId="167" fontId="27" fillId="0" borderId="58" xfId="2" applyNumberFormat="1" applyFont="1" applyBorder="1" applyAlignment="1">
      <alignment vertical="center"/>
    </xf>
    <xf numFmtId="167" fontId="28" fillId="4" borderId="34" xfId="2" applyNumberFormat="1" applyFont="1" applyFill="1" applyBorder="1" applyAlignment="1">
      <alignment vertical="center"/>
    </xf>
    <xf numFmtId="0" fontId="25" fillId="0" borderId="0" xfId="0" applyFont="1" applyAlignment="1">
      <alignment vertical="center"/>
    </xf>
    <xf numFmtId="1" fontId="3" fillId="2" borderId="30" xfId="3" applyNumberFormat="1" applyFont="1" applyFill="1" applyBorder="1" applyAlignment="1">
      <alignment horizontal="center" vertical="center" wrapText="1"/>
    </xf>
    <xf numFmtId="0" fontId="27" fillId="0" borderId="0" xfId="0" applyFont="1" applyAlignment="1">
      <alignment horizontal="center" vertical="center" wrapText="1"/>
    </xf>
    <xf numFmtId="167" fontId="27" fillId="4" borderId="30" xfId="0" applyNumberFormat="1" applyFont="1" applyFill="1" applyBorder="1" applyAlignment="1">
      <alignment vertical="center" wrapText="1"/>
    </xf>
    <xf numFmtId="167" fontId="27" fillId="10" borderId="30" xfId="2" applyNumberFormat="1" applyFont="1" applyFill="1" applyBorder="1" applyAlignment="1">
      <alignment horizontal="center" vertical="center" wrapText="1"/>
    </xf>
    <xf numFmtId="0" fontId="27" fillId="10" borderId="30" xfId="0" applyFont="1" applyFill="1" applyBorder="1" applyAlignment="1">
      <alignment vertical="center" wrapText="1"/>
    </xf>
    <xf numFmtId="167" fontId="27" fillId="7" borderId="30" xfId="2" applyNumberFormat="1" applyFont="1" applyFill="1" applyBorder="1" applyAlignment="1">
      <alignment horizontal="left" vertical="center" wrapText="1"/>
    </xf>
    <xf numFmtId="8" fontId="30" fillId="0" borderId="30" xfId="0" applyNumberFormat="1" applyFont="1" applyBorder="1"/>
    <xf numFmtId="8" fontId="0" fillId="0" borderId="30" xfId="0" applyNumberFormat="1" applyBorder="1" applyAlignment="1">
      <alignment horizontal="right"/>
    </xf>
    <xf numFmtId="167" fontId="27" fillId="4" borderId="30" xfId="2" applyNumberFormat="1" applyFont="1" applyFill="1" applyBorder="1" applyAlignment="1">
      <alignment vertical="center" wrapText="1"/>
    </xf>
    <xf numFmtId="164" fontId="6" fillId="0" borderId="0" xfId="2" applyFont="1" applyAlignment="1">
      <alignment vertical="center"/>
    </xf>
    <xf numFmtId="0" fontId="3" fillId="0" borderId="30" xfId="0" applyFont="1" applyBorder="1" applyAlignment="1">
      <alignment vertical="center" wrapText="1"/>
    </xf>
    <xf numFmtId="0" fontId="3" fillId="0" borderId="30" xfId="0" applyFont="1" applyBorder="1" applyAlignment="1">
      <alignment horizontal="left" vertical="center" wrapText="1"/>
    </xf>
    <xf numFmtId="2" fontId="6" fillId="0" borderId="0" xfId="4" applyNumberFormat="1" applyFont="1" applyAlignment="1">
      <alignment horizontal="center" vertical="center" wrapText="1"/>
    </xf>
    <xf numFmtId="2" fontId="6" fillId="0" borderId="0" xfId="4" applyNumberFormat="1" applyFont="1" applyAlignment="1">
      <alignment horizontal="center" vertical="center"/>
    </xf>
    <xf numFmtId="2" fontId="3" fillId="0" borderId="0" xfId="4" applyNumberFormat="1" applyFont="1" applyAlignment="1">
      <alignment horizontal="left" vertical="center" wrapText="1"/>
    </xf>
    <xf numFmtId="0" fontId="6" fillId="0" borderId="37" xfId="4" applyFont="1" applyBorder="1" applyAlignment="1">
      <alignment horizontal="center" vertical="center" wrapText="1"/>
    </xf>
    <xf numFmtId="0" fontId="6" fillId="0" borderId="34" xfId="4" applyFont="1" applyBorder="1" applyAlignment="1">
      <alignment horizontal="center" vertical="center" wrapText="1"/>
    </xf>
    <xf numFmtId="167" fontId="3" fillId="0" borderId="0" xfId="4" applyNumberFormat="1" applyFont="1" applyAlignment="1">
      <alignment horizontal="left" vertical="center"/>
    </xf>
    <xf numFmtId="0" fontId="20" fillId="2" borderId="11" xfId="7" applyFont="1" applyFill="1" applyBorder="1" applyAlignment="1">
      <alignment horizontal="justify" vertical="center" wrapText="1"/>
    </xf>
    <xf numFmtId="174" fontId="3" fillId="0" borderId="0" xfId="7" applyNumberFormat="1" applyFont="1" applyAlignment="1">
      <alignment horizontal="left" vertical="center"/>
    </xf>
    <xf numFmtId="0" fontId="6" fillId="0" borderId="37" xfId="4" applyFont="1" applyBorder="1" applyAlignment="1">
      <alignment horizontal="center" vertical="center" wrapText="1"/>
    </xf>
    <xf numFmtId="0" fontId="6" fillId="0" borderId="33" xfId="4" applyFont="1" applyBorder="1" applyAlignment="1">
      <alignment horizontal="center" vertical="center" wrapText="1"/>
    </xf>
    <xf numFmtId="0" fontId="3" fillId="0" borderId="30" xfId="7" applyFont="1" applyBorder="1" applyAlignment="1">
      <alignment horizontal="left" vertical="center"/>
    </xf>
    <xf numFmtId="0" fontId="6" fillId="0" borderId="37" xfId="7" applyFont="1" applyBorder="1" applyAlignment="1">
      <alignment horizontal="center" vertical="center" wrapText="1"/>
    </xf>
    <xf numFmtId="173" fontId="6" fillId="0" borderId="37" xfId="7" applyNumberFormat="1" applyFont="1" applyBorder="1" applyAlignment="1">
      <alignment horizontal="center" vertical="center" wrapText="1"/>
    </xf>
    <xf numFmtId="0" fontId="3" fillId="0" borderId="22" xfId="4" applyFont="1" applyBorder="1" applyAlignment="1">
      <alignment horizontal="center" vertical="center"/>
    </xf>
    <xf numFmtId="0" fontId="6" fillId="0" borderId="27" xfId="4" applyFont="1" applyBorder="1"/>
    <xf numFmtId="0" fontId="6" fillId="0" borderId="23" xfId="4" applyFont="1" applyBorder="1" applyAlignment="1">
      <alignment vertical="center"/>
    </xf>
    <xf numFmtId="0" fontId="6" fillId="0" borderId="27" xfId="4" applyFont="1" applyBorder="1" applyAlignment="1">
      <alignment horizontal="left" vertical="center"/>
    </xf>
    <xf numFmtId="2" fontId="6" fillId="0" borderId="30" xfId="4" applyNumberFormat="1" applyFont="1" applyBorder="1" applyAlignment="1">
      <alignment horizontal="center" vertical="center"/>
    </xf>
    <xf numFmtId="2" fontId="6" fillId="0" borderId="31" xfId="4" applyNumberFormat="1" applyFont="1" applyBorder="1" applyAlignment="1">
      <alignment horizontal="center" vertical="center"/>
    </xf>
    <xf numFmtId="0" fontId="6" fillId="0" borderId="25" xfId="4" applyFont="1" applyBorder="1" applyAlignment="1">
      <alignment vertical="center" wrapText="1"/>
    </xf>
    <xf numFmtId="0" fontId="6" fillId="0" borderId="25" xfId="4" applyFont="1" applyBorder="1" applyAlignment="1">
      <alignment vertical="top" wrapText="1"/>
    </xf>
    <xf numFmtId="0" fontId="6" fillId="0" borderId="27" xfId="4" applyFont="1" applyBorder="1" applyAlignment="1">
      <alignment vertical="top"/>
    </xf>
    <xf numFmtId="1" fontId="3" fillId="0" borderId="33" xfId="4" applyNumberFormat="1" applyFont="1" applyBorder="1" applyAlignment="1">
      <alignment horizontal="center" vertical="center" wrapText="1"/>
    </xf>
    <xf numFmtId="1" fontId="3" fillId="0" borderId="37" xfId="4" applyNumberFormat="1" applyFont="1" applyBorder="1" applyAlignment="1">
      <alignment horizontal="center" vertical="center" wrapText="1"/>
    </xf>
    <xf numFmtId="167" fontId="6" fillId="0" borderId="30" xfId="2" applyNumberFormat="1" applyFont="1" applyBorder="1" applyAlignment="1">
      <alignment horizontal="center" vertical="center" wrapText="1"/>
    </xf>
    <xf numFmtId="2" fontId="3" fillId="0" borderId="30" xfId="4" applyNumberFormat="1" applyFont="1" applyBorder="1" applyAlignment="1">
      <alignment vertical="center" wrapText="1"/>
    </xf>
    <xf numFmtId="167" fontId="3" fillId="0" borderId="30" xfId="2" applyNumberFormat="1" applyFont="1" applyBorder="1" applyAlignment="1">
      <alignment horizontal="center" vertical="center" wrapText="1"/>
    </xf>
    <xf numFmtId="0" fontId="1" fillId="0" borderId="0" xfId="0" applyFont="1"/>
    <xf numFmtId="167" fontId="6" fillId="0" borderId="17" xfId="2" applyNumberFormat="1" applyFont="1" applyBorder="1" applyAlignment="1">
      <alignment horizontal="center" vertical="center"/>
    </xf>
    <xf numFmtId="167" fontId="3" fillId="0" borderId="17" xfId="2" applyNumberFormat="1" applyFont="1" applyBorder="1" applyAlignment="1">
      <alignment horizontal="center" vertical="center"/>
    </xf>
    <xf numFmtId="2" fontId="3" fillId="0" borderId="27" xfId="4" applyNumberFormat="1" applyFont="1" applyBorder="1" applyAlignment="1">
      <alignment horizontal="center" vertical="center" wrapText="1"/>
    </xf>
    <xf numFmtId="167" fontId="3" fillId="0" borderId="31" xfId="2" applyNumberFormat="1" applyFont="1" applyBorder="1" applyAlignment="1">
      <alignment horizontal="center" vertical="center" wrapText="1"/>
    </xf>
    <xf numFmtId="2" fontId="3" fillId="0" borderId="36" xfId="4" applyNumberFormat="1" applyFont="1" applyBorder="1" applyAlignment="1">
      <alignment horizontal="center" vertical="center" wrapText="1"/>
    </xf>
    <xf numFmtId="2" fontId="3" fillId="0" borderId="37" xfId="4" applyNumberFormat="1" applyFont="1" applyBorder="1" applyAlignment="1">
      <alignment horizontal="center" vertical="center" wrapText="1"/>
    </xf>
    <xf numFmtId="2" fontId="3" fillId="0" borderId="37" xfId="4" applyNumberFormat="1" applyFont="1" applyBorder="1" applyAlignment="1">
      <alignment vertical="center" wrapText="1"/>
    </xf>
    <xf numFmtId="167" fontId="3" fillId="0" borderId="38" xfId="2" applyNumberFormat="1" applyFont="1" applyBorder="1" applyAlignment="1">
      <alignment horizontal="center" vertical="center" wrapText="1"/>
    </xf>
    <xf numFmtId="2" fontId="3" fillId="0" borderId="23" xfId="4" applyNumberFormat="1" applyFont="1" applyBorder="1" applyAlignment="1">
      <alignment horizontal="center" vertical="center" wrapText="1"/>
    </xf>
    <xf numFmtId="2" fontId="3" fillId="0" borderId="34" xfId="4" applyNumberFormat="1" applyFont="1" applyBorder="1" applyAlignment="1">
      <alignment horizontal="center" vertical="center" wrapText="1"/>
    </xf>
    <xf numFmtId="2" fontId="3" fillId="0" borderId="34" xfId="4" applyNumberFormat="1" applyFont="1" applyBorder="1" applyAlignment="1">
      <alignment vertical="center" wrapText="1"/>
    </xf>
    <xf numFmtId="167" fontId="3" fillId="0" borderId="35" xfId="2" applyNumberFormat="1" applyFont="1" applyBorder="1" applyAlignment="1">
      <alignment horizontal="center" vertical="center" wrapText="1"/>
    </xf>
    <xf numFmtId="2" fontId="6" fillId="0" borderId="47" xfId="4" applyNumberFormat="1" applyFont="1" applyBorder="1" applyAlignment="1">
      <alignment horizontal="center" vertical="center" wrapText="1"/>
    </xf>
    <xf numFmtId="2" fontId="6" fillId="0" borderId="66" xfId="4" applyNumberFormat="1" applyFont="1" applyBorder="1" applyAlignment="1">
      <alignment horizontal="center" vertical="center" wrapText="1"/>
    </xf>
    <xf numFmtId="167" fontId="6" fillId="0" borderId="67" xfId="2" applyNumberFormat="1" applyFont="1" applyBorder="1" applyAlignment="1">
      <alignment horizontal="center" vertical="center" wrapText="1"/>
    </xf>
    <xf numFmtId="0" fontId="6" fillId="0" borderId="57" xfId="4" applyFont="1" applyBorder="1" applyAlignment="1">
      <alignment horizontal="center" vertical="center"/>
    </xf>
    <xf numFmtId="10" fontId="6" fillId="0" borderId="57" xfId="3" applyNumberFormat="1" applyFont="1" applyBorder="1" applyAlignment="1">
      <alignment horizontal="center" vertical="center"/>
    </xf>
    <xf numFmtId="0" fontId="6" fillId="0" borderId="57" xfId="4" applyFont="1" applyBorder="1" applyAlignment="1">
      <alignment horizontal="center" vertical="center" wrapText="1"/>
    </xf>
    <xf numFmtId="0" fontId="3" fillId="0" borderId="14" xfId="4" applyFont="1" applyBorder="1" applyAlignment="1">
      <alignment horizontal="center" vertical="center"/>
    </xf>
    <xf numFmtId="1" fontId="3" fillId="0" borderId="34" xfId="4" applyNumberFormat="1" applyFont="1" applyBorder="1" applyAlignment="1">
      <alignment horizontal="center" vertical="center" wrapText="1"/>
    </xf>
    <xf numFmtId="167" fontId="3" fillId="0" borderId="34" xfId="2" applyNumberFormat="1" applyFont="1" applyBorder="1" applyAlignment="1" applyProtection="1">
      <alignment horizontal="center" vertical="center"/>
    </xf>
    <xf numFmtId="167" fontId="3" fillId="0" borderId="34" xfId="2" applyNumberFormat="1" applyFont="1" applyBorder="1" applyAlignment="1" applyProtection="1">
      <alignment vertical="center"/>
    </xf>
    <xf numFmtId="14" fontId="3" fillId="0" borderId="34" xfId="4" applyNumberFormat="1" applyFont="1" applyBorder="1" applyAlignment="1">
      <alignment vertical="center"/>
    </xf>
    <xf numFmtId="167" fontId="3" fillId="0" borderId="30" xfId="2" applyNumberFormat="1" applyFont="1" applyBorder="1" applyAlignment="1" applyProtection="1">
      <alignment vertical="center"/>
    </xf>
    <xf numFmtId="14" fontId="3" fillId="0" borderId="30" xfId="4" applyNumberFormat="1" applyFont="1" applyBorder="1" applyAlignment="1">
      <alignment vertical="center"/>
    </xf>
    <xf numFmtId="0" fontId="3" fillId="0" borderId="33" xfId="4" applyFont="1" applyBorder="1" applyAlignment="1">
      <alignment horizontal="center" vertical="center"/>
    </xf>
    <xf numFmtId="14" fontId="3" fillId="0" borderId="37" xfId="4" applyNumberFormat="1" applyFont="1" applyBorder="1" applyAlignment="1">
      <alignment vertical="center"/>
    </xf>
    <xf numFmtId="0" fontId="6" fillId="0" borderId="28" xfId="4" applyFont="1" applyBorder="1" applyAlignment="1">
      <alignment vertical="center"/>
    </xf>
    <xf numFmtId="0" fontId="6" fillId="0" borderId="19" xfId="4" applyFont="1" applyBorder="1" applyAlignment="1">
      <alignment vertical="center"/>
    </xf>
    <xf numFmtId="0" fontId="3" fillId="0" borderId="2" xfId="4" applyFont="1" applyBorder="1" applyAlignment="1">
      <alignment horizontal="center"/>
    </xf>
    <xf numFmtId="0" fontId="3" fillId="0" borderId="11" xfId="4" applyFont="1" applyBorder="1" applyAlignment="1">
      <alignment horizontal="center"/>
    </xf>
    <xf numFmtId="0" fontId="3" fillId="0" borderId="23" xfId="4" applyFont="1" applyBorder="1" applyAlignment="1">
      <alignment horizontal="center"/>
    </xf>
    <xf numFmtId="0" fontId="3" fillId="0" borderId="3" xfId="4" applyFont="1" applyBorder="1" applyAlignment="1">
      <alignment horizontal="center" vertical="center"/>
    </xf>
    <xf numFmtId="0" fontId="3" fillId="0" borderId="4" xfId="4" applyFont="1" applyBorder="1" applyAlignment="1">
      <alignment horizontal="center" vertical="center"/>
    </xf>
    <xf numFmtId="0" fontId="3" fillId="0" borderId="5" xfId="4" applyFont="1" applyBorder="1" applyAlignment="1">
      <alignment horizontal="center" vertical="center"/>
    </xf>
    <xf numFmtId="0" fontId="3" fillId="0" borderId="12" xfId="4" applyFont="1" applyBorder="1" applyAlignment="1">
      <alignment horizontal="center" vertical="center"/>
    </xf>
    <xf numFmtId="0" fontId="3" fillId="0" borderId="13" xfId="4" applyFont="1" applyBorder="1" applyAlignment="1">
      <alignment horizontal="center" vertical="center"/>
    </xf>
    <xf numFmtId="0" fontId="3" fillId="0" borderId="14" xfId="4" applyFont="1" applyBorder="1" applyAlignment="1">
      <alignment horizontal="center" vertical="center"/>
    </xf>
    <xf numFmtId="0" fontId="6" fillId="0" borderId="6" xfId="4" applyFont="1" applyBorder="1" applyAlignment="1">
      <alignment horizontal="left"/>
    </xf>
    <xf numFmtId="0" fontId="6" fillId="0" borderId="7" xfId="4" applyFont="1" applyBorder="1" applyAlignment="1">
      <alignment horizontal="left"/>
    </xf>
    <xf numFmtId="0" fontId="6" fillId="0" borderId="8" xfId="4" applyFont="1" applyBorder="1" applyAlignment="1">
      <alignment horizontal="left"/>
    </xf>
    <xf numFmtId="0" fontId="3" fillId="0" borderId="3" xfId="4" applyFont="1" applyBorder="1" applyAlignment="1">
      <alignment horizontal="center"/>
    </xf>
    <xf numFmtId="0" fontId="3" fillId="0" borderId="9" xfId="4" applyFont="1" applyBorder="1" applyAlignment="1">
      <alignment horizontal="center"/>
    </xf>
    <xf numFmtId="0" fontId="3" fillId="0" borderId="18" xfId="4" applyFont="1" applyBorder="1" applyAlignment="1">
      <alignment horizontal="center"/>
    </xf>
    <xf numFmtId="0" fontId="3" fillId="0" borderId="19" xfId="4" applyFont="1" applyBorder="1" applyAlignment="1">
      <alignment horizontal="center"/>
    </xf>
    <xf numFmtId="0" fontId="3" fillId="0" borderId="12" xfId="4" applyFont="1" applyBorder="1" applyAlignment="1">
      <alignment horizontal="center"/>
    </xf>
    <xf numFmtId="0" fontId="3" fillId="0" borderId="24" xfId="4" applyFont="1" applyBorder="1" applyAlignment="1">
      <alignment horizontal="center"/>
    </xf>
    <xf numFmtId="0" fontId="6" fillId="0" borderId="15" xfId="4" applyFont="1" applyBorder="1" applyAlignment="1">
      <alignment horizontal="left"/>
    </xf>
    <xf numFmtId="0" fontId="6" fillId="0" borderId="16" xfId="4" applyFont="1" applyBorder="1" applyAlignment="1">
      <alignment horizontal="left"/>
    </xf>
    <xf numFmtId="0" fontId="6" fillId="0" borderId="17" xfId="4" applyFont="1" applyBorder="1" applyAlignment="1">
      <alignment horizontal="left"/>
    </xf>
    <xf numFmtId="0" fontId="3" fillId="0" borderId="20" xfId="4" applyFont="1" applyBorder="1" applyAlignment="1">
      <alignment horizontal="center" vertical="center"/>
    </xf>
    <xf numFmtId="0" fontId="3" fillId="0" borderId="21" xfId="4" applyFont="1" applyBorder="1" applyAlignment="1">
      <alignment horizontal="center" vertical="center"/>
    </xf>
    <xf numFmtId="0" fontId="3" fillId="0" borderId="22" xfId="4" applyFont="1" applyBorder="1" applyAlignment="1">
      <alignment horizontal="center" vertical="center"/>
    </xf>
    <xf numFmtId="0" fontId="3" fillId="0" borderId="10" xfId="4" applyFont="1" applyBorder="1" applyAlignment="1">
      <alignment horizontal="center"/>
    </xf>
    <xf numFmtId="0" fontId="3" fillId="0" borderId="0" xfId="4" applyFont="1" applyAlignment="1">
      <alignment horizontal="center"/>
    </xf>
    <xf numFmtId="0" fontId="6" fillId="0" borderId="25" xfId="4" applyFont="1" applyBorder="1" applyAlignment="1">
      <alignment horizontal="left"/>
    </xf>
    <xf numFmtId="0" fontId="6" fillId="0" borderId="26" xfId="4" applyFont="1" applyBorder="1" applyAlignment="1">
      <alignment horizontal="left"/>
    </xf>
    <xf numFmtId="2" fontId="6" fillId="0" borderId="0" xfId="4" applyNumberFormat="1" applyFont="1" applyAlignment="1">
      <alignment horizontal="center" vertical="center" wrapText="1"/>
    </xf>
    <xf numFmtId="0" fontId="6" fillId="0" borderId="20" xfId="4" applyFont="1" applyBorder="1" applyAlignment="1">
      <alignment horizontal="left"/>
    </xf>
    <xf numFmtId="0" fontId="6" fillId="0" borderId="21" xfId="4" applyFont="1" applyBorder="1" applyAlignment="1">
      <alignment horizontal="left"/>
    </xf>
    <xf numFmtId="0" fontId="6" fillId="0" borderId="28" xfId="4" applyFont="1" applyBorder="1" applyAlignment="1">
      <alignment horizontal="left"/>
    </xf>
    <xf numFmtId="0" fontId="3" fillId="0" borderId="15" xfId="4" applyFont="1" applyBorder="1" applyAlignment="1">
      <alignment horizontal="center" vertical="center"/>
    </xf>
    <xf numFmtId="0" fontId="3" fillId="0" borderId="16" xfId="4" applyFont="1" applyBorder="1" applyAlignment="1">
      <alignment horizontal="center" vertical="center"/>
    </xf>
    <xf numFmtId="0" fontId="3" fillId="0" borderId="17" xfId="4" applyFont="1" applyBorder="1" applyAlignment="1">
      <alignment horizontal="center" vertical="center"/>
    </xf>
    <xf numFmtId="0" fontId="6" fillId="0" borderId="20" xfId="4" applyFont="1" applyBorder="1" applyAlignment="1">
      <alignment horizontal="justify" vertical="top" wrapText="1"/>
    </xf>
    <xf numFmtId="0" fontId="6" fillId="0" borderId="21" xfId="4" applyFont="1" applyBorder="1" applyAlignment="1">
      <alignment horizontal="justify" vertical="top" wrapText="1"/>
    </xf>
    <xf numFmtId="0" fontId="6" fillId="0" borderId="22" xfId="4" applyFont="1" applyBorder="1" applyAlignment="1">
      <alignment horizontal="justify" vertical="top" wrapText="1"/>
    </xf>
    <xf numFmtId="0" fontId="6" fillId="0" borderId="18" xfId="4" applyFont="1" applyBorder="1" applyAlignment="1">
      <alignment horizontal="justify" vertical="top" wrapText="1"/>
    </xf>
    <xf numFmtId="0" fontId="6" fillId="0" borderId="0" xfId="4" applyFont="1" applyAlignment="1">
      <alignment horizontal="justify" vertical="top" wrapText="1"/>
    </xf>
    <xf numFmtId="0" fontId="6" fillId="0" borderId="29" xfId="4" applyFont="1" applyBorder="1" applyAlignment="1">
      <alignment horizontal="justify" vertical="top" wrapText="1"/>
    </xf>
    <xf numFmtId="0" fontId="6" fillId="0" borderId="12" xfId="4" applyFont="1" applyBorder="1" applyAlignment="1">
      <alignment horizontal="justify" vertical="top" wrapText="1"/>
    </xf>
    <xf numFmtId="0" fontId="6" fillId="0" borderId="13" xfId="4" applyFont="1" applyBorder="1" applyAlignment="1">
      <alignment horizontal="justify" vertical="top" wrapText="1"/>
    </xf>
    <xf numFmtId="0" fontId="6" fillId="0" borderId="14" xfId="4" applyFont="1" applyBorder="1" applyAlignment="1">
      <alignment horizontal="justify" vertical="top" wrapText="1"/>
    </xf>
    <xf numFmtId="2" fontId="6" fillId="0" borderId="15" xfId="4" applyNumberFormat="1" applyFont="1" applyBorder="1" applyAlignment="1">
      <alignment horizontal="center" vertical="center" wrapText="1"/>
    </xf>
    <xf numFmtId="2" fontId="6" fillId="0" borderId="16" xfId="4" applyNumberFormat="1" applyFont="1" applyBorder="1" applyAlignment="1">
      <alignment horizontal="center" vertical="center" wrapText="1"/>
    </xf>
    <xf numFmtId="2" fontId="6" fillId="0" borderId="26" xfId="4" applyNumberFormat="1" applyFont="1" applyBorder="1" applyAlignment="1">
      <alignment horizontal="center" vertical="center" wrapText="1"/>
    </xf>
    <xf numFmtId="2" fontId="6" fillId="0" borderId="0" xfId="4" applyNumberFormat="1" applyFont="1" applyAlignment="1">
      <alignment horizontal="center" vertical="center"/>
    </xf>
    <xf numFmtId="0" fontId="3" fillId="0" borderId="16" xfId="4" applyFont="1" applyBorder="1" applyAlignment="1">
      <alignment horizontal="center" vertical="center" wrapText="1"/>
    </xf>
    <xf numFmtId="0" fontId="3" fillId="0" borderId="17" xfId="4" applyFont="1" applyBorder="1" applyAlignment="1">
      <alignment horizontal="center" vertical="center" wrapText="1"/>
    </xf>
    <xf numFmtId="2" fontId="6" fillId="0" borderId="30" xfId="4" applyNumberFormat="1" applyFont="1" applyBorder="1" applyAlignment="1">
      <alignment horizontal="center" vertical="center"/>
    </xf>
    <xf numFmtId="0" fontId="6" fillId="0" borderId="3" xfId="4" applyFont="1" applyBorder="1" applyAlignment="1">
      <alignment horizontal="center" vertical="center" wrapText="1"/>
    </xf>
    <xf numFmtId="0" fontId="6" fillId="0" borderId="4" xfId="4" applyFont="1" applyBorder="1" applyAlignment="1">
      <alignment horizontal="center" vertical="center" wrapText="1"/>
    </xf>
    <xf numFmtId="0" fontId="6" fillId="0" borderId="5" xfId="4" applyFont="1" applyBorder="1" applyAlignment="1">
      <alignment horizontal="center" vertical="center" wrapText="1"/>
    </xf>
    <xf numFmtId="0" fontId="6" fillId="0" borderId="12" xfId="4" applyFont="1" applyBorder="1" applyAlignment="1">
      <alignment horizontal="center" vertical="center" wrapText="1"/>
    </xf>
    <xf numFmtId="0" fontId="6" fillId="0" borderId="13" xfId="4" applyFont="1" applyBorder="1" applyAlignment="1">
      <alignment horizontal="center" vertical="center" wrapText="1"/>
    </xf>
    <xf numFmtId="0" fontId="6" fillId="0" borderId="14" xfId="4" applyFont="1" applyBorder="1" applyAlignment="1">
      <alignment horizontal="center" vertical="center" wrapText="1"/>
    </xf>
    <xf numFmtId="2" fontId="3" fillId="0" borderId="0" xfId="4" applyNumberFormat="1" applyFont="1" applyAlignment="1">
      <alignment horizontal="left" vertical="center" wrapText="1"/>
    </xf>
    <xf numFmtId="0" fontId="3" fillId="0" borderId="15" xfId="4" applyFont="1" applyBorder="1" applyAlignment="1">
      <alignment horizontal="center" vertical="center" wrapText="1"/>
    </xf>
    <xf numFmtId="0" fontId="3" fillId="2" borderId="20" xfId="4" applyFont="1" applyFill="1" applyBorder="1" applyAlignment="1">
      <alignment horizontal="center" vertical="center" wrapText="1"/>
    </xf>
    <xf numFmtId="0" fontId="3" fillId="2" borderId="21" xfId="4" applyFont="1" applyFill="1" applyBorder="1" applyAlignment="1">
      <alignment horizontal="center" vertical="center" wrapText="1"/>
    </xf>
    <xf numFmtId="0" fontId="3" fillId="2" borderId="28" xfId="4" applyFont="1" applyFill="1" applyBorder="1" applyAlignment="1">
      <alignment horizontal="center" vertical="center" wrapText="1"/>
    </xf>
    <xf numFmtId="0" fontId="3" fillId="2" borderId="18" xfId="4" applyFont="1" applyFill="1" applyBorder="1" applyAlignment="1">
      <alignment horizontal="center" vertical="center" wrapText="1"/>
    </xf>
    <xf numFmtId="0" fontId="3" fillId="2" borderId="0" xfId="4" applyFont="1" applyFill="1" applyAlignment="1">
      <alignment horizontal="center" vertical="center" wrapText="1"/>
    </xf>
    <xf numFmtId="0" fontId="3" fillId="2" borderId="19" xfId="4" applyFont="1" applyFill="1" applyBorder="1" applyAlignment="1">
      <alignment horizontal="center" vertical="center" wrapText="1"/>
    </xf>
    <xf numFmtId="0" fontId="3" fillId="2" borderId="12" xfId="4" applyFont="1" applyFill="1" applyBorder="1" applyAlignment="1">
      <alignment horizontal="center" vertical="center" wrapText="1"/>
    </xf>
    <xf numFmtId="0" fontId="3" fillId="2" borderId="13" xfId="4" applyFont="1" applyFill="1" applyBorder="1" applyAlignment="1">
      <alignment horizontal="center" vertical="center" wrapText="1"/>
    </xf>
    <xf numFmtId="0" fontId="3" fillId="2" borderId="24" xfId="4" applyFont="1" applyFill="1" applyBorder="1" applyAlignment="1">
      <alignment horizontal="center" vertical="center" wrapText="1"/>
    </xf>
    <xf numFmtId="1" fontId="3" fillId="0" borderId="15" xfId="5" applyNumberFormat="1" applyFont="1" applyBorder="1" applyAlignment="1">
      <alignment horizontal="center" vertical="center"/>
    </xf>
    <xf numFmtId="1" fontId="3" fillId="0" borderId="16" xfId="5" applyNumberFormat="1" applyFont="1" applyBorder="1" applyAlignment="1">
      <alignment horizontal="center" vertical="center"/>
    </xf>
    <xf numFmtId="1" fontId="3" fillId="0" borderId="17" xfId="5" applyNumberFormat="1" applyFont="1" applyBorder="1" applyAlignment="1">
      <alignment horizontal="center" vertical="center"/>
    </xf>
    <xf numFmtId="0" fontId="3" fillId="0" borderId="27" xfId="4" applyFont="1" applyBorder="1" applyAlignment="1">
      <alignment horizontal="left" vertical="center" wrapText="1"/>
    </xf>
    <xf numFmtId="0" fontId="3" fillId="0" borderId="30" xfId="4" applyFont="1" applyBorder="1" applyAlignment="1">
      <alignment horizontal="left" vertical="center"/>
    </xf>
    <xf numFmtId="0" fontId="6" fillId="0" borderId="32" xfId="4" applyFont="1" applyBorder="1" applyAlignment="1">
      <alignment horizontal="center" vertical="center"/>
    </xf>
    <xf numFmtId="0" fontId="6" fillId="0" borderId="27" xfId="4" applyFont="1" applyBorder="1" applyAlignment="1">
      <alignment horizontal="center" vertical="center"/>
    </xf>
    <xf numFmtId="0" fontId="6" fillId="0" borderId="53" xfId="4" applyFont="1" applyBorder="1" applyAlignment="1">
      <alignment horizontal="center" vertical="center"/>
    </xf>
    <xf numFmtId="0" fontId="9" fillId="0" borderId="33" xfId="4" applyFont="1" applyBorder="1" applyAlignment="1">
      <alignment horizontal="center" vertical="center" wrapText="1"/>
    </xf>
    <xf numFmtId="0" fontId="6" fillId="0" borderId="30" xfId="4" applyFont="1" applyBorder="1" applyAlignment="1">
      <alignment horizontal="center" vertical="center" wrapText="1"/>
    </xf>
    <xf numFmtId="0" fontId="6" fillId="0" borderId="57" xfId="4" applyFont="1" applyBorder="1" applyAlignment="1">
      <alignment horizontal="center" vertical="center" wrapText="1"/>
    </xf>
    <xf numFmtId="0" fontId="6" fillId="0" borderId="33" xfId="4" applyFont="1" applyBorder="1" applyAlignment="1">
      <alignment horizontal="center" vertical="center" wrapText="1"/>
    </xf>
    <xf numFmtId="0" fontId="6" fillId="0" borderId="34" xfId="4" applyFont="1" applyBorder="1" applyAlignment="1">
      <alignment horizontal="center" vertical="center" wrapText="1"/>
    </xf>
    <xf numFmtId="0" fontId="6" fillId="0" borderId="34" xfId="4" applyFont="1" applyBorder="1" applyAlignment="1">
      <alignment horizontal="center"/>
    </xf>
    <xf numFmtId="0" fontId="6" fillId="0" borderId="35" xfId="4" applyFont="1" applyBorder="1" applyAlignment="1">
      <alignment horizontal="center"/>
    </xf>
    <xf numFmtId="2" fontId="3" fillId="0" borderId="0" xfId="4" applyNumberFormat="1" applyFont="1" applyAlignment="1">
      <alignment horizontal="left" vertical="top" wrapText="1"/>
    </xf>
    <xf numFmtId="0" fontId="6" fillId="0" borderId="31" xfId="4" applyFont="1" applyBorder="1" applyAlignment="1">
      <alignment horizontal="center" vertical="center" wrapText="1"/>
    </xf>
    <xf numFmtId="0" fontId="6" fillId="0" borderId="60" xfId="4" applyFont="1" applyBorder="1" applyAlignment="1">
      <alignment horizontal="center" vertical="center" wrapText="1"/>
    </xf>
    <xf numFmtId="0" fontId="3" fillId="0" borderId="27" xfId="4" applyFont="1" applyBorder="1" applyAlignment="1">
      <alignment horizontal="justify" vertical="center" wrapText="1"/>
    </xf>
    <xf numFmtId="0" fontId="3" fillId="0" borderId="36" xfId="4" applyFont="1" applyBorder="1" applyAlignment="1">
      <alignment horizontal="justify" vertical="center" wrapText="1"/>
    </xf>
    <xf numFmtId="0" fontId="3" fillId="0" borderId="30" xfId="4" applyFont="1" applyBorder="1" applyAlignment="1">
      <alignment horizontal="center" vertical="center" wrapText="1"/>
    </xf>
    <xf numFmtId="0" fontId="3" fillId="0" borderId="37" xfId="4" applyFont="1" applyBorder="1" applyAlignment="1">
      <alignment horizontal="center" vertical="center" wrapText="1"/>
    </xf>
    <xf numFmtId="9" fontId="3" fillId="0" borderId="30" xfId="4" applyNumberFormat="1" applyFont="1" applyBorder="1" applyAlignment="1">
      <alignment horizontal="center" vertical="center"/>
    </xf>
    <xf numFmtId="9" fontId="3" fillId="0" borderId="37" xfId="4" applyNumberFormat="1" applyFont="1" applyBorder="1" applyAlignment="1">
      <alignment horizontal="center" vertical="center"/>
    </xf>
    <xf numFmtId="2" fontId="3" fillId="0" borderId="31" xfId="4" applyNumberFormat="1" applyFont="1" applyBorder="1" applyAlignment="1">
      <alignment horizontal="center" vertical="center"/>
    </xf>
    <xf numFmtId="2" fontId="3" fillId="0" borderId="38" xfId="4" applyNumberFormat="1" applyFont="1" applyBorder="1" applyAlignment="1">
      <alignment horizontal="center" vertical="center"/>
    </xf>
    <xf numFmtId="0" fontId="3" fillId="0" borderId="32" xfId="4" applyFont="1" applyBorder="1" applyAlignment="1">
      <alignment horizontal="justify" vertical="center" wrapText="1"/>
    </xf>
    <xf numFmtId="0" fontId="3" fillId="0" borderId="33" xfId="4" applyFont="1" applyBorder="1" applyAlignment="1">
      <alignment horizontal="center" vertical="center" wrapText="1"/>
    </xf>
    <xf numFmtId="9" fontId="3" fillId="0" borderId="33" xfId="4" applyNumberFormat="1" applyFont="1" applyBorder="1" applyAlignment="1">
      <alignment horizontal="center" vertical="center"/>
    </xf>
    <xf numFmtId="2" fontId="3" fillId="0" borderId="52" xfId="4" applyNumberFormat="1" applyFont="1" applyBorder="1" applyAlignment="1">
      <alignment horizontal="center" vertical="center"/>
    </xf>
    <xf numFmtId="0" fontId="6" fillId="0" borderId="23" xfId="4" applyFont="1" applyBorder="1" applyAlignment="1">
      <alignment horizontal="center" vertical="center"/>
    </xf>
    <xf numFmtId="0" fontId="6" fillId="0" borderId="36" xfId="4" applyFont="1" applyBorder="1" applyAlignment="1">
      <alignment horizontal="center" vertical="center"/>
    </xf>
    <xf numFmtId="39" fontId="3" fillId="0" borderId="34" xfId="4" applyNumberFormat="1" applyFont="1" applyBorder="1" applyAlignment="1">
      <alignment horizontal="center" vertical="center"/>
    </xf>
    <xf numFmtId="39" fontId="3" fillId="0" borderId="37" xfId="4" applyNumberFormat="1" applyFont="1" applyBorder="1" applyAlignment="1">
      <alignment horizontal="center" vertical="center"/>
    </xf>
    <xf numFmtId="0" fontId="3" fillId="0" borderId="35" xfId="4" applyFont="1" applyBorder="1" applyAlignment="1">
      <alignment horizontal="center"/>
    </xf>
    <xf numFmtId="0" fontId="3" fillId="0" borderId="38" xfId="4" applyFont="1" applyBorder="1" applyAlignment="1">
      <alignment horizontal="center"/>
    </xf>
    <xf numFmtId="0" fontId="3" fillId="0" borderId="11" xfId="4" applyFont="1" applyBorder="1" applyAlignment="1">
      <alignment horizontal="justify" vertical="center" wrapText="1"/>
    </xf>
    <xf numFmtId="0" fontId="3" fillId="0" borderId="42" xfId="4" applyFont="1" applyBorder="1" applyAlignment="1">
      <alignment horizontal="justify" vertical="center" wrapText="1"/>
    </xf>
    <xf numFmtId="0" fontId="3" fillId="0" borderId="58" xfId="4" applyFont="1" applyBorder="1" applyAlignment="1">
      <alignment horizontal="center" vertical="center" wrapText="1"/>
    </xf>
    <xf numFmtId="0" fontId="3" fillId="0" borderId="44" xfId="4" applyFont="1" applyBorder="1" applyAlignment="1">
      <alignment horizontal="center" vertical="center" wrapText="1"/>
    </xf>
    <xf numFmtId="39" fontId="3" fillId="0" borderId="58" xfId="4" applyNumberFormat="1" applyFont="1" applyBorder="1" applyAlignment="1">
      <alignment horizontal="center" vertical="center"/>
    </xf>
    <xf numFmtId="39" fontId="3" fillId="0" borderId="44" xfId="4" applyNumberFormat="1" applyFont="1" applyBorder="1" applyAlignment="1">
      <alignment horizontal="center" vertical="center"/>
    </xf>
    <xf numFmtId="0" fontId="3" fillId="0" borderId="68" xfId="4" applyFont="1" applyBorder="1" applyAlignment="1">
      <alignment horizontal="center" vertical="center"/>
    </xf>
    <xf numFmtId="0" fontId="3" fillId="0" borderId="45" xfId="4" applyFont="1" applyBorder="1" applyAlignment="1">
      <alignment horizontal="center" vertical="center"/>
    </xf>
    <xf numFmtId="0" fontId="3" fillId="0" borderId="69" xfId="4" applyFont="1" applyBorder="1" applyAlignment="1">
      <alignment horizontal="center" vertical="center"/>
    </xf>
    <xf numFmtId="0" fontId="3" fillId="0" borderId="46" xfId="4" applyFont="1" applyBorder="1" applyAlignment="1">
      <alignment horizontal="center" vertical="center"/>
    </xf>
    <xf numFmtId="0" fontId="3" fillId="0" borderId="2" xfId="4" applyFont="1" applyBorder="1" applyAlignment="1">
      <alignment horizontal="justify" vertical="center" wrapText="1"/>
    </xf>
    <xf numFmtId="0" fontId="3" fillId="0" borderId="39" xfId="4" applyFont="1" applyBorder="1" applyAlignment="1">
      <alignment horizontal="center" vertical="center" wrapText="1"/>
    </xf>
    <xf numFmtId="39" fontId="3" fillId="0" borderId="39" xfId="4" applyNumberFormat="1" applyFont="1" applyBorder="1" applyAlignment="1">
      <alignment horizontal="center" vertical="center"/>
    </xf>
    <xf numFmtId="0" fontId="3" fillId="0" borderId="40" xfId="4" applyFont="1" applyBorder="1" applyAlignment="1">
      <alignment horizontal="center" vertical="center"/>
    </xf>
    <xf numFmtId="0" fontId="3" fillId="0" borderId="41" xfId="4" applyFont="1" applyBorder="1" applyAlignment="1">
      <alignment horizontal="center" vertical="center"/>
    </xf>
    <xf numFmtId="0" fontId="6" fillId="0" borderId="48" xfId="4" applyFont="1" applyBorder="1" applyAlignment="1">
      <alignment horizontal="center" vertical="center"/>
    </xf>
    <xf numFmtId="0" fontId="6" fillId="0" borderId="49" xfId="4" applyFont="1" applyBorder="1" applyAlignment="1">
      <alignment horizontal="center" vertical="center"/>
    </xf>
    <xf numFmtId="0" fontId="6" fillId="0" borderId="50" xfId="4" applyFont="1" applyBorder="1" applyAlignment="1">
      <alignment horizontal="center" vertical="center"/>
    </xf>
    <xf numFmtId="170" fontId="6" fillId="0" borderId="48" xfId="4" applyNumberFormat="1" applyFont="1" applyBorder="1" applyAlignment="1">
      <alignment horizontal="center" vertical="top"/>
    </xf>
    <xf numFmtId="170" fontId="6" fillId="0" borderId="49" xfId="4" applyNumberFormat="1" applyFont="1" applyBorder="1" applyAlignment="1">
      <alignment horizontal="center" vertical="top"/>
    </xf>
    <xf numFmtId="2" fontId="6" fillId="0" borderId="32" xfId="4" applyNumberFormat="1" applyFont="1" applyBorder="1" applyAlignment="1">
      <alignment horizontal="left" vertical="center"/>
    </xf>
    <xf numFmtId="2" fontId="6" fillId="0" borderId="33" xfId="4" applyNumberFormat="1" applyFont="1" applyBorder="1" applyAlignment="1">
      <alignment horizontal="left" vertical="center"/>
    </xf>
    <xf numFmtId="2" fontId="6" fillId="0" borderId="52" xfId="4" applyNumberFormat="1" applyFont="1" applyBorder="1" applyAlignment="1">
      <alignment horizontal="left" vertical="center"/>
    </xf>
    <xf numFmtId="0" fontId="3" fillId="0" borderId="2" xfId="4" applyFont="1" applyBorder="1" applyAlignment="1">
      <alignment horizontal="left" vertical="top" wrapText="1"/>
    </xf>
    <xf numFmtId="0" fontId="3" fillId="0" borderId="23" xfId="4" applyFont="1" applyBorder="1"/>
    <xf numFmtId="0" fontId="3" fillId="0" borderId="3" xfId="4" applyFont="1" applyBorder="1" applyAlignment="1">
      <alignment horizontal="left" vertical="top" wrapText="1"/>
    </xf>
    <xf numFmtId="0" fontId="3" fillId="0" borderId="4" xfId="4" applyFont="1" applyBorder="1" applyAlignment="1">
      <alignment horizontal="left" vertical="top" wrapText="1"/>
    </xf>
    <xf numFmtId="0" fontId="3" fillId="0" borderId="5" xfId="4" applyFont="1" applyBorder="1" applyAlignment="1">
      <alignment horizontal="left" vertical="top" wrapText="1"/>
    </xf>
    <xf numFmtId="0" fontId="3" fillId="0" borderId="12" xfId="4" applyFont="1" applyBorder="1" applyAlignment="1">
      <alignment horizontal="left" vertical="top" wrapText="1"/>
    </xf>
    <xf numFmtId="0" fontId="3" fillId="0" borderId="13" xfId="4" applyFont="1" applyBorder="1" applyAlignment="1">
      <alignment horizontal="left" vertical="top" wrapText="1"/>
    </xf>
    <xf numFmtId="0" fontId="3" fillId="0" borderId="14" xfId="4" applyFont="1" applyBorder="1" applyAlignment="1">
      <alignment horizontal="left" vertical="top" wrapText="1"/>
    </xf>
    <xf numFmtId="0" fontId="3" fillId="0" borderId="20" xfId="4" applyFont="1" applyBorder="1" applyAlignment="1">
      <alignment horizontal="center" vertical="top" wrapText="1"/>
    </xf>
    <xf numFmtId="0" fontId="3" fillId="0" borderId="21" xfId="4" applyFont="1" applyBorder="1" applyAlignment="1">
      <alignment horizontal="center" vertical="top" wrapText="1"/>
    </xf>
    <xf numFmtId="0" fontId="3" fillId="0" borderId="22" xfId="4" applyFont="1" applyBorder="1" applyAlignment="1">
      <alignment horizontal="center" vertical="top" wrapText="1"/>
    </xf>
    <xf numFmtId="0" fontId="3" fillId="0" borderId="12" xfId="4" applyFont="1" applyBorder="1" applyAlignment="1">
      <alignment horizontal="center" vertical="top" wrapText="1"/>
    </xf>
    <xf numFmtId="0" fontId="3" fillId="0" borderId="13" xfId="4" applyFont="1" applyBorder="1" applyAlignment="1">
      <alignment horizontal="center" vertical="top" wrapText="1"/>
    </xf>
    <xf numFmtId="0" fontId="3" fillId="0" borderId="14" xfId="4" applyFont="1" applyBorder="1" applyAlignment="1">
      <alignment horizontal="center" vertical="top" wrapText="1"/>
    </xf>
    <xf numFmtId="0" fontId="3" fillId="0" borderId="53" xfId="4" applyFont="1" applyBorder="1" applyAlignment="1">
      <alignment horizontal="left" vertical="top" wrapText="1"/>
    </xf>
    <xf numFmtId="0" fontId="3" fillId="0" borderId="20" xfId="4" applyFont="1" applyBorder="1" applyAlignment="1">
      <alignment horizontal="left" vertical="top" wrapText="1"/>
    </xf>
    <xf numFmtId="0" fontId="3" fillId="0" borderId="21" xfId="4" applyFont="1" applyBorder="1" applyAlignment="1">
      <alignment horizontal="left" vertical="top" wrapText="1"/>
    </xf>
    <xf numFmtId="0" fontId="3" fillId="0" borderId="22" xfId="4" applyFont="1" applyBorder="1" applyAlignment="1">
      <alignment horizontal="left" vertical="top" wrapText="1"/>
    </xf>
    <xf numFmtId="0" fontId="6" fillId="2" borderId="10" xfId="4" applyFont="1" applyFill="1" applyBorder="1" applyAlignment="1">
      <alignment horizontal="left" vertical="top" wrapText="1"/>
    </xf>
    <xf numFmtId="0" fontId="6" fillId="2" borderId="0" xfId="4" applyFont="1" applyFill="1" applyAlignment="1">
      <alignment horizontal="left" vertical="top" wrapText="1"/>
    </xf>
    <xf numFmtId="0" fontId="6" fillId="2" borderId="0" xfId="4" applyFont="1" applyFill="1" applyBorder="1" applyAlignment="1">
      <alignment horizontal="left" vertical="top" wrapText="1"/>
    </xf>
    <xf numFmtId="0" fontId="6" fillId="2" borderId="54" xfId="4" applyFont="1" applyFill="1" applyBorder="1" applyAlignment="1">
      <alignment horizontal="left" vertical="top" wrapText="1"/>
    </xf>
    <xf numFmtId="0" fontId="6" fillId="2" borderId="55" xfId="4" applyFont="1" applyFill="1" applyBorder="1" applyAlignment="1">
      <alignment horizontal="left" vertical="top" wrapText="1"/>
    </xf>
    <xf numFmtId="171" fontId="3" fillId="2" borderId="23" xfId="4" applyNumberFormat="1" applyFont="1" applyFill="1" applyBorder="1" applyAlignment="1">
      <alignment horizontal="left" vertical="top"/>
    </xf>
    <xf numFmtId="171" fontId="3" fillId="2" borderId="34" xfId="4" applyNumberFormat="1" applyFont="1" applyFill="1" applyBorder="1" applyAlignment="1">
      <alignment horizontal="left" vertical="top"/>
    </xf>
    <xf numFmtId="171" fontId="3" fillId="2" borderId="35" xfId="4" applyNumberFormat="1" applyFont="1" applyFill="1" applyBorder="1" applyAlignment="1">
      <alignment horizontal="left" vertical="top"/>
    </xf>
    <xf numFmtId="171" fontId="3" fillId="2" borderId="36" xfId="4" applyNumberFormat="1" applyFont="1" applyFill="1" applyBorder="1" applyAlignment="1">
      <alignment horizontal="left" vertical="top"/>
    </xf>
    <xf numFmtId="171" fontId="3" fillId="2" borderId="37" xfId="4" applyNumberFormat="1" applyFont="1" applyFill="1" applyBorder="1" applyAlignment="1">
      <alignment horizontal="left" vertical="top"/>
    </xf>
    <xf numFmtId="171" fontId="3" fillId="2" borderId="38" xfId="4" applyNumberFormat="1" applyFont="1" applyFill="1" applyBorder="1" applyAlignment="1">
      <alignment horizontal="left" vertical="top"/>
    </xf>
    <xf numFmtId="0" fontId="6" fillId="0" borderId="62" xfId="4" applyFont="1" applyBorder="1" applyAlignment="1">
      <alignment horizontal="center" vertical="center" wrapText="1"/>
    </xf>
    <xf numFmtId="0" fontId="6" fillId="0" borderId="21" xfId="4" applyFont="1" applyBorder="1" applyAlignment="1">
      <alignment horizontal="center" vertical="center" wrapText="1"/>
    </xf>
    <xf numFmtId="0" fontId="6" fillId="0" borderId="59" xfId="4" applyFont="1" applyBorder="1" applyAlignment="1">
      <alignment horizontal="center" vertical="center" wrapText="1"/>
    </xf>
    <xf numFmtId="0" fontId="3" fillId="0" borderId="27" xfId="4" applyFont="1" applyBorder="1" applyAlignment="1">
      <alignment horizontal="center" vertical="center" wrapText="1"/>
    </xf>
    <xf numFmtId="0" fontId="3" fillId="0" borderId="31" xfId="4" applyFont="1" applyBorder="1" applyAlignment="1">
      <alignment horizontal="center" vertical="center" wrapText="1"/>
    </xf>
    <xf numFmtId="2" fontId="6" fillId="0" borderId="65" xfId="4" applyNumberFormat="1" applyFont="1" applyBorder="1" applyAlignment="1">
      <alignment horizontal="center" vertical="center" wrapText="1"/>
    </xf>
    <xf numFmtId="2" fontId="6" fillId="0" borderId="49" xfId="4" applyNumberFormat="1" applyFont="1" applyBorder="1" applyAlignment="1">
      <alignment horizontal="center" vertical="center" wrapText="1"/>
    </xf>
    <xf numFmtId="2" fontId="6" fillId="0" borderId="51" xfId="4" applyNumberFormat="1" applyFont="1" applyBorder="1" applyAlignment="1">
      <alignment horizontal="center" vertical="center" wrapText="1"/>
    </xf>
    <xf numFmtId="0" fontId="4" fillId="0" borderId="57" xfId="4" applyFont="1" applyBorder="1" applyAlignment="1">
      <alignment horizontal="center"/>
    </xf>
    <xf numFmtId="0" fontId="4" fillId="0" borderId="58" xfId="4" applyFont="1" applyBorder="1" applyAlignment="1">
      <alignment horizontal="center"/>
    </xf>
    <xf numFmtId="0" fontId="4" fillId="0" borderId="34" xfId="4" applyFont="1" applyBorder="1" applyAlignment="1">
      <alignment horizontal="center"/>
    </xf>
    <xf numFmtId="0" fontId="4" fillId="0" borderId="20" xfId="4" applyFont="1" applyBorder="1" applyAlignment="1">
      <alignment horizontal="center" vertical="center"/>
    </xf>
    <xf numFmtId="0" fontId="4" fillId="0" borderId="21" xfId="4" applyFont="1" applyBorder="1" applyAlignment="1">
      <alignment horizontal="center" vertical="center"/>
    </xf>
    <xf numFmtId="0" fontId="4" fillId="0" borderId="22" xfId="4" applyFont="1" applyBorder="1" applyAlignment="1">
      <alignment horizontal="center" vertical="center"/>
    </xf>
    <xf numFmtId="0" fontId="4" fillId="0" borderId="12" xfId="4" applyFont="1" applyBorder="1" applyAlignment="1">
      <alignment horizontal="center" vertical="center"/>
    </xf>
    <xf numFmtId="0" fontId="4" fillId="0" borderId="13" xfId="4" applyFont="1" applyBorder="1" applyAlignment="1">
      <alignment horizontal="center" vertical="center"/>
    </xf>
    <xf numFmtId="0" fontId="4" fillId="0" borderId="14" xfId="4" applyFont="1" applyBorder="1" applyAlignment="1">
      <alignment horizontal="center" vertical="center"/>
    </xf>
    <xf numFmtId="0" fontId="5" fillId="0" borderId="15" xfId="4" applyFont="1" applyBorder="1" applyAlignment="1">
      <alignment horizontal="left"/>
    </xf>
    <xf numFmtId="0" fontId="5" fillId="0" borderId="16" xfId="4" applyFont="1" applyBorder="1" applyAlignment="1">
      <alignment horizontal="left"/>
    </xf>
    <xf numFmtId="0" fontId="5" fillId="0" borderId="17" xfId="4" applyFont="1" applyBorder="1" applyAlignment="1">
      <alignment horizontal="left"/>
    </xf>
    <xf numFmtId="0" fontId="4" fillId="0" borderId="20" xfId="4" applyFont="1" applyBorder="1" applyAlignment="1">
      <alignment horizontal="center"/>
    </xf>
    <xf numFmtId="0" fontId="4" fillId="0" borderId="22" xfId="4" applyFont="1" applyBorder="1" applyAlignment="1">
      <alignment horizontal="center"/>
    </xf>
    <xf numFmtId="0" fontId="4" fillId="0" borderId="18" xfId="4" applyFont="1" applyBorder="1" applyAlignment="1">
      <alignment horizontal="center"/>
    </xf>
    <xf numFmtId="0" fontId="4" fillId="0" borderId="29" xfId="4" applyFont="1" applyBorder="1" applyAlignment="1">
      <alignment horizontal="center"/>
    </xf>
    <xf numFmtId="0" fontId="4" fillId="0" borderId="12" xfId="4" applyFont="1" applyBorder="1" applyAlignment="1">
      <alignment horizontal="center"/>
    </xf>
    <xf numFmtId="0" fontId="4" fillId="0" borderId="14" xfId="4" applyFont="1" applyBorder="1" applyAlignment="1">
      <alignment horizontal="center"/>
    </xf>
    <xf numFmtId="0" fontId="8" fillId="0" borderId="30" xfId="7" applyFont="1" applyBorder="1" applyAlignment="1">
      <alignment horizontal="center" vertical="center" wrapText="1"/>
    </xf>
    <xf numFmtId="0" fontId="8" fillId="0" borderId="20" xfId="4" applyFont="1" applyBorder="1" applyAlignment="1">
      <alignment horizontal="center" vertical="center" wrapText="1"/>
    </xf>
    <xf numFmtId="0" fontId="8" fillId="0" borderId="21" xfId="4" applyFont="1" applyBorder="1" applyAlignment="1">
      <alignment horizontal="center" vertical="center" wrapText="1"/>
    </xf>
    <xf numFmtId="0" fontId="8" fillId="0" borderId="22" xfId="4" applyFont="1" applyBorder="1" applyAlignment="1">
      <alignment horizontal="center" vertical="center" wrapText="1"/>
    </xf>
    <xf numFmtId="0" fontId="8" fillId="0" borderId="18" xfId="4" applyFont="1" applyBorder="1" applyAlignment="1">
      <alignment horizontal="center" vertical="center" wrapText="1"/>
    </xf>
    <xf numFmtId="0" fontId="8" fillId="0" borderId="0" xfId="4" applyFont="1" applyAlignment="1">
      <alignment horizontal="center" vertical="center" wrapText="1"/>
    </xf>
    <xf numFmtId="0" fontId="8" fillId="0" borderId="29" xfId="4" applyFont="1" applyBorder="1" applyAlignment="1">
      <alignment horizontal="center" vertical="center" wrapText="1"/>
    </xf>
    <xf numFmtId="0" fontId="8" fillId="0" borderId="12" xfId="4" applyFont="1" applyBorder="1" applyAlignment="1">
      <alignment horizontal="center" vertical="center" wrapText="1"/>
    </xf>
    <xf numFmtId="0" fontId="8" fillId="0" borderId="13" xfId="4" applyFont="1" applyBorder="1" applyAlignment="1">
      <alignment horizontal="center" vertical="center" wrapText="1"/>
    </xf>
    <xf numFmtId="0" fontId="8" fillId="0" borderId="14" xfId="4" applyFont="1" applyBorder="1" applyAlignment="1">
      <alignment horizontal="center" vertical="center" wrapText="1"/>
    </xf>
    <xf numFmtId="1" fontId="8" fillId="0" borderId="30" xfId="7" applyNumberFormat="1" applyFont="1" applyBorder="1" applyAlignment="1">
      <alignment horizontal="center" vertical="center" wrapText="1"/>
    </xf>
    <xf numFmtId="0" fontId="7" fillId="0" borderId="42" xfId="7" applyFont="1" applyBorder="1" applyAlignment="1">
      <alignment horizontal="left" vertical="center" wrapText="1"/>
    </xf>
    <xf numFmtId="0" fontId="7" fillId="0" borderId="44" xfId="7" applyFont="1" applyBorder="1" applyAlignment="1">
      <alignment horizontal="left" vertical="center"/>
    </xf>
    <xf numFmtId="0" fontId="4" fillId="0" borderId="0" xfId="4" applyFont="1" applyAlignment="1">
      <alignment horizontal="center"/>
    </xf>
    <xf numFmtId="0" fontId="7" fillId="0" borderId="25" xfId="4" applyFont="1" applyBorder="1" applyAlignment="1">
      <alignment horizontal="left"/>
    </xf>
    <xf numFmtId="0" fontId="7" fillId="0" borderId="16" xfId="4" applyFont="1" applyBorder="1" applyAlignment="1">
      <alignment horizontal="left"/>
    </xf>
    <xf numFmtId="0" fontId="7" fillId="0" borderId="26" xfId="4" applyFont="1" applyBorder="1" applyAlignment="1">
      <alignment horizontal="left"/>
    </xf>
    <xf numFmtId="0" fontId="7" fillId="0" borderId="20" xfId="4" applyFont="1" applyBorder="1" applyAlignment="1">
      <alignment horizontal="left"/>
    </xf>
    <xf numFmtId="0" fontId="7" fillId="0" borderId="21" xfId="4" applyFont="1" applyBorder="1" applyAlignment="1">
      <alignment horizontal="left"/>
    </xf>
    <xf numFmtId="0" fontId="7" fillId="0" borderId="28" xfId="4" applyFont="1" applyBorder="1" applyAlignment="1">
      <alignment horizontal="left"/>
    </xf>
    <xf numFmtId="0" fontId="8" fillId="0" borderId="30" xfId="4" applyFont="1" applyBorder="1" applyAlignment="1">
      <alignment horizontal="center" vertical="center"/>
    </xf>
    <xf numFmtId="0" fontId="7" fillId="0" borderId="20" xfId="4" applyFont="1" applyBorder="1" applyAlignment="1">
      <alignment horizontal="justify" vertical="center" wrapText="1"/>
    </xf>
    <xf numFmtId="0" fontId="7" fillId="0" borderId="21" xfId="4" applyFont="1" applyBorder="1" applyAlignment="1">
      <alignment horizontal="justify" vertical="center" wrapText="1"/>
    </xf>
    <xf numFmtId="0" fontId="7" fillId="0" borderId="22" xfId="4" applyFont="1" applyBorder="1" applyAlignment="1">
      <alignment horizontal="justify" vertical="center" wrapText="1"/>
    </xf>
    <xf numFmtId="0" fontId="7" fillId="0" borderId="18" xfId="4" applyFont="1" applyBorder="1" applyAlignment="1">
      <alignment horizontal="justify" vertical="center" wrapText="1"/>
    </xf>
    <xf numFmtId="0" fontId="7" fillId="0" borderId="0" xfId="4" applyFont="1" applyAlignment="1">
      <alignment horizontal="justify" vertical="center" wrapText="1"/>
    </xf>
    <xf numFmtId="0" fontId="7" fillId="0" borderId="29" xfId="4" applyFont="1" applyBorder="1" applyAlignment="1">
      <alignment horizontal="justify" vertical="center" wrapText="1"/>
    </xf>
    <xf numFmtId="0" fontId="7" fillId="0" borderId="12" xfId="4" applyFont="1" applyBorder="1" applyAlignment="1">
      <alignment horizontal="justify" vertical="center" wrapText="1"/>
    </xf>
    <xf numFmtId="0" fontId="7" fillId="0" borderId="13" xfId="4" applyFont="1" applyBorder="1" applyAlignment="1">
      <alignment horizontal="justify" vertical="center" wrapText="1"/>
    </xf>
    <xf numFmtId="0" fontId="7" fillId="0" borderId="14" xfId="4" applyFont="1" applyBorder="1" applyAlignment="1">
      <alignment horizontal="justify" vertical="center" wrapText="1"/>
    </xf>
    <xf numFmtId="2" fontId="7" fillId="0" borderId="15" xfId="4" applyNumberFormat="1" applyFont="1" applyBorder="1" applyAlignment="1">
      <alignment horizontal="center" vertical="center" wrapText="1"/>
    </xf>
    <xf numFmtId="2" fontId="7" fillId="0" borderId="16" xfId="4" applyNumberFormat="1" applyFont="1" applyBorder="1" applyAlignment="1">
      <alignment horizontal="center" vertical="center" wrapText="1"/>
    </xf>
    <xf numFmtId="2" fontId="7" fillId="0" borderId="17" xfId="4" applyNumberFormat="1" applyFont="1" applyBorder="1" applyAlignment="1">
      <alignment horizontal="center" vertical="center" wrapText="1"/>
    </xf>
    <xf numFmtId="2" fontId="7" fillId="0" borderId="30" xfId="4" applyNumberFormat="1" applyFont="1" applyBorder="1" applyAlignment="1">
      <alignment horizontal="center" vertical="center"/>
    </xf>
    <xf numFmtId="0" fontId="6" fillId="0" borderId="34" xfId="7" applyFont="1" applyBorder="1" applyAlignment="1">
      <alignment horizontal="center" vertical="center" wrapText="1"/>
    </xf>
    <xf numFmtId="0" fontId="6" fillId="0" borderId="30" xfId="7" applyFont="1" applyBorder="1" applyAlignment="1">
      <alignment horizontal="center" vertical="center" wrapText="1"/>
    </xf>
    <xf numFmtId="0" fontId="6" fillId="0" borderId="34" xfId="7" applyFont="1" applyBorder="1" applyAlignment="1">
      <alignment horizontal="center" vertical="center"/>
    </xf>
    <xf numFmtId="0" fontId="6" fillId="0" borderId="35" xfId="7" applyFont="1" applyBorder="1" applyAlignment="1">
      <alignment horizontal="center" vertical="center"/>
    </xf>
    <xf numFmtId="0" fontId="6" fillId="0" borderId="31" xfId="7" applyFont="1" applyBorder="1" applyAlignment="1">
      <alignment horizontal="center" vertical="center"/>
    </xf>
    <xf numFmtId="0" fontId="6" fillId="0" borderId="23" xfId="7" applyFont="1" applyBorder="1" applyAlignment="1">
      <alignment horizontal="center" vertical="center"/>
    </xf>
    <xf numFmtId="0" fontId="6" fillId="0" borderId="27" xfId="7" applyFont="1" applyBorder="1" applyAlignment="1">
      <alignment horizontal="center" vertical="center"/>
    </xf>
    <xf numFmtId="0" fontId="6" fillId="0" borderId="36" xfId="7" applyFont="1" applyBorder="1" applyAlignment="1">
      <alignment horizontal="center" vertical="center"/>
    </xf>
    <xf numFmtId="0" fontId="9" fillId="0" borderId="34" xfId="7" applyFont="1" applyBorder="1" applyAlignment="1">
      <alignment horizontal="center" vertical="center" wrapText="1"/>
    </xf>
    <xf numFmtId="173" fontId="6" fillId="0" borderId="34" xfId="7" applyNumberFormat="1" applyFont="1" applyBorder="1" applyAlignment="1">
      <alignment horizontal="center" vertical="center" wrapText="1"/>
    </xf>
    <xf numFmtId="173" fontId="6" fillId="0" borderId="30" xfId="7" applyNumberFormat="1" applyFont="1" applyBorder="1" applyAlignment="1">
      <alignment horizontal="center" vertical="center" wrapText="1"/>
    </xf>
    <xf numFmtId="0" fontId="6" fillId="0" borderId="18" xfId="7" applyFont="1" applyBorder="1" applyAlignment="1">
      <alignment horizontal="center" vertical="center" wrapText="1"/>
    </xf>
    <xf numFmtId="0" fontId="6" fillId="0" borderId="0" xfId="7" applyFont="1" applyAlignment="1">
      <alignment horizontal="center" vertical="center" wrapText="1"/>
    </xf>
    <xf numFmtId="0" fontId="6" fillId="0" borderId="29" xfId="7" applyFont="1" applyBorder="1" applyAlignment="1">
      <alignment horizontal="center" vertical="center" wrapText="1"/>
    </xf>
    <xf numFmtId="0" fontId="6" fillId="0" borderId="12" xfId="7" applyFont="1" applyBorder="1" applyAlignment="1">
      <alignment horizontal="center" vertical="center" wrapText="1"/>
    </xf>
    <xf numFmtId="0" fontId="6" fillId="0" borderId="13" xfId="7" applyFont="1" applyBorder="1" applyAlignment="1">
      <alignment horizontal="center" vertical="center" wrapText="1"/>
    </xf>
    <xf numFmtId="0" fontId="6" fillId="0" borderId="14" xfId="7" applyFont="1" applyBorder="1" applyAlignment="1">
      <alignment horizontal="center" vertical="center" wrapText="1"/>
    </xf>
    <xf numFmtId="0" fontId="3" fillId="0" borderId="42" xfId="7" applyFont="1" applyBorder="1" applyAlignment="1">
      <alignment horizontal="left" vertical="center" wrapText="1"/>
    </xf>
    <xf numFmtId="0" fontId="3" fillId="2" borderId="44" xfId="7" applyFont="1" applyFill="1" applyBorder="1" applyAlignment="1">
      <alignment horizontal="center" vertical="center" wrapText="1"/>
    </xf>
    <xf numFmtId="0" fontId="3" fillId="0" borderId="2" xfId="7" applyFont="1" applyBorder="1" applyAlignment="1">
      <alignment horizontal="justify" vertical="center" wrapText="1"/>
    </xf>
    <xf numFmtId="0" fontId="3" fillId="0" borderId="39" xfId="7" applyFont="1" applyBorder="1" applyAlignment="1">
      <alignment horizontal="center" vertical="center" wrapText="1"/>
    </xf>
    <xf numFmtId="39" fontId="3" fillId="0" borderId="57" xfId="7" applyNumberFormat="1" applyFont="1" applyBorder="1" applyAlignment="1">
      <alignment horizontal="center" vertical="center"/>
    </xf>
    <xf numFmtId="2" fontId="3" fillId="0" borderId="60" xfId="7" applyNumberFormat="1" applyFont="1" applyBorder="1" applyAlignment="1">
      <alignment horizontal="center" vertical="center"/>
    </xf>
    <xf numFmtId="0" fontId="6" fillId="0" borderId="32" xfId="7" applyFont="1" applyBorder="1" applyAlignment="1">
      <alignment horizontal="center" vertical="center"/>
    </xf>
    <xf numFmtId="171" fontId="3" fillId="0" borderId="21" xfId="7" applyNumberFormat="1" applyFont="1" applyBorder="1" applyAlignment="1">
      <alignment horizontal="center" vertical="top"/>
    </xf>
    <xf numFmtId="171" fontId="3" fillId="0" borderId="28" xfId="7" applyNumberFormat="1" applyFont="1" applyBorder="1" applyAlignment="1">
      <alignment horizontal="center" vertical="top"/>
    </xf>
    <xf numFmtId="171" fontId="3" fillId="0" borderId="0" xfId="7" applyNumberFormat="1" applyFont="1" applyBorder="1" applyAlignment="1">
      <alignment horizontal="center" vertical="top"/>
    </xf>
    <xf numFmtId="171" fontId="3" fillId="0" borderId="19" xfId="7" applyNumberFormat="1" applyFont="1" applyBorder="1" applyAlignment="1">
      <alignment horizontal="center" vertical="top"/>
    </xf>
    <xf numFmtId="171" fontId="3" fillId="0" borderId="13" xfId="7" applyNumberFormat="1" applyFont="1" applyBorder="1" applyAlignment="1">
      <alignment horizontal="center" vertical="top"/>
    </xf>
    <xf numFmtId="171" fontId="3" fillId="0" borderId="24" xfId="7" applyNumberFormat="1" applyFont="1" applyBorder="1" applyAlignment="1">
      <alignment horizontal="center" vertical="top"/>
    </xf>
    <xf numFmtId="0" fontId="3" fillId="2" borderId="20" xfId="7" applyFont="1" applyFill="1" applyBorder="1" applyAlignment="1">
      <alignment horizontal="left" vertical="center" wrapText="1"/>
    </xf>
    <xf numFmtId="0" fontId="3" fillId="2" borderId="21" xfId="7" applyFont="1" applyFill="1" applyBorder="1" applyAlignment="1">
      <alignment horizontal="left" vertical="center" wrapText="1"/>
    </xf>
    <xf numFmtId="0" fontId="3" fillId="2" borderId="22" xfId="7" applyFont="1" applyFill="1" applyBorder="1" applyAlignment="1">
      <alignment horizontal="left" vertical="center" wrapText="1"/>
    </xf>
    <xf numFmtId="0" fontId="3" fillId="2" borderId="12" xfId="7" applyFont="1" applyFill="1" applyBorder="1" applyAlignment="1">
      <alignment horizontal="left" vertical="center" wrapText="1"/>
    </xf>
    <xf numFmtId="0" fontId="3" fillId="2" borderId="13" xfId="7" applyFont="1" applyFill="1" applyBorder="1" applyAlignment="1">
      <alignment horizontal="left" vertical="center" wrapText="1"/>
    </xf>
    <xf numFmtId="0" fontId="3" fillId="2" borderId="14" xfId="7" applyFont="1" applyFill="1" applyBorder="1" applyAlignment="1">
      <alignment horizontal="left" vertical="center" wrapText="1"/>
    </xf>
    <xf numFmtId="0" fontId="20" fillId="2" borderId="53" xfId="7" applyFont="1" applyFill="1" applyBorder="1" applyAlignment="1">
      <alignment horizontal="justify" vertical="center" wrapText="1"/>
    </xf>
    <xf numFmtId="0" fontId="20" fillId="2" borderId="23" xfId="7" applyFont="1" applyFill="1" applyBorder="1" applyAlignment="1">
      <alignment horizontal="justify" vertical="center" wrapText="1"/>
    </xf>
    <xf numFmtId="0" fontId="6" fillId="2" borderId="20" xfId="7" applyFont="1" applyFill="1" applyBorder="1" applyAlignment="1">
      <alignment horizontal="justify" vertical="center" wrapText="1"/>
    </xf>
    <xf numFmtId="0" fontId="3" fillId="2" borderId="21" xfId="7" applyFont="1" applyFill="1" applyBorder="1" applyAlignment="1">
      <alignment horizontal="justify" vertical="center" wrapText="1"/>
    </xf>
    <xf numFmtId="0" fontId="3" fillId="2" borderId="22" xfId="7" applyFont="1" applyFill="1" applyBorder="1" applyAlignment="1">
      <alignment horizontal="justify" vertical="center" wrapText="1"/>
    </xf>
    <xf numFmtId="0" fontId="3" fillId="2" borderId="12" xfId="7" applyFont="1" applyFill="1" applyBorder="1" applyAlignment="1">
      <alignment horizontal="justify" vertical="center" wrapText="1"/>
    </xf>
    <xf numFmtId="0" fontId="3" fillId="2" borderId="13" xfId="7" applyFont="1" applyFill="1" applyBorder="1" applyAlignment="1">
      <alignment horizontal="justify" vertical="center" wrapText="1"/>
    </xf>
    <xf numFmtId="0" fontId="3" fillId="2" borderId="14" xfId="7" applyFont="1" applyFill="1" applyBorder="1" applyAlignment="1">
      <alignment horizontal="justify" vertical="center" wrapText="1"/>
    </xf>
    <xf numFmtId="0" fontId="6" fillId="0" borderId="48" xfId="7" applyFont="1" applyBorder="1" applyAlignment="1">
      <alignment horizontal="center" vertical="center"/>
    </xf>
    <xf numFmtId="0" fontId="6" fillId="0" borderId="49" xfId="7" applyFont="1" applyBorder="1" applyAlignment="1">
      <alignment horizontal="center" vertical="center"/>
    </xf>
    <xf numFmtId="0" fontId="6" fillId="0" borderId="50" xfId="7" applyFont="1" applyBorder="1" applyAlignment="1">
      <alignment horizontal="center" vertical="center"/>
    </xf>
    <xf numFmtId="170" fontId="6" fillId="0" borderId="48" xfId="7" applyNumberFormat="1" applyFont="1" applyBorder="1" applyAlignment="1">
      <alignment horizontal="center" vertical="center"/>
    </xf>
    <xf numFmtId="170" fontId="6" fillId="0" borderId="49" xfId="7" applyNumberFormat="1" applyFont="1" applyBorder="1" applyAlignment="1">
      <alignment horizontal="center" vertical="center"/>
    </xf>
    <xf numFmtId="2" fontId="11" fillId="0" borderId="8" xfId="7" applyNumberFormat="1" applyFont="1" applyBorder="1" applyAlignment="1">
      <alignment horizontal="left" vertical="center"/>
    </xf>
    <xf numFmtId="2" fontId="11" fillId="0" borderId="33" xfId="7" applyNumberFormat="1" applyFont="1" applyBorder="1" applyAlignment="1">
      <alignment horizontal="left" vertical="center"/>
    </xf>
    <xf numFmtId="2" fontId="11" fillId="0" borderId="52" xfId="7" applyNumberFormat="1" applyFont="1" applyBorder="1" applyAlignment="1">
      <alignment horizontal="left" vertical="center"/>
    </xf>
    <xf numFmtId="0" fontId="20" fillId="2" borderId="2" xfId="7" applyFont="1" applyFill="1" applyBorder="1" applyAlignment="1">
      <alignment horizontal="justify" vertical="center" wrapText="1"/>
    </xf>
    <xf numFmtId="0" fontId="3" fillId="2" borderId="20" xfId="7" applyFont="1" applyFill="1" applyBorder="1" applyAlignment="1">
      <alignment horizontal="justify" vertical="center" wrapText="1"/>
    </xf>
    <xf numFmtId="0" fontId="12" fillId="0" borderId="20" xfId="7" applyFont="1" applyBorder="1" applyAlignment="1">
      <alignment horizontal="center" vertical="center" wrapText="1"/>
    </xf>
    <xf numFmtId="0" fontId="4" fillId="0" borderId="21" xfId="7" applyFont="1" applyBorder="1" applyAlignment="1">
      <alignment horizontal="center" vertical="center"/>
    </xf>
    <xf numFmtId="0" fontId="4" fillId="0" borderId="28" xfId="7" applyFont="1" applyBorder="1" applyAlignment="1">
      <alignment horizontal="center" vertical="center"/>
    </xf>
    <xf numFmtId="0" fontId="4" fillId="0" borderId="12" xfId="7" applyFont="1" applyBorder="1" applyAlignment="1">
      <alignment horizontal="center" vertical="center"/>
    </xf>
    <xf numFmtId="0" fontId="4" fillId="0" borderId="13" xfId="7" applyFont="1" applyBorder="1" applyAlignment="1">
      <alignment horizontal="center" vertical="center"/>
    </xf>
    <xf numFmtId="0" fontId="4" fillId="0" borderId="24" xfId="7" applyFont="1" applyBorder="1" applyAlignment="1">
      <alignment horizontal="center" vertical="center"/>
    </xf>
    <xf numFmtId="0" fontId="3" fillId="2" borderId="53" xfId="7" applyFont="1" applyFill="1" applyBorder="1" applyAlignment="1">
      <alignment horizontal="left" vertical="center" wrapText="1"/>
    </xf>
    <xf numFmtId="0" fontId="3" fillId="2" borderId="23" xfId="7" applyFont="1" applyFill="1" applyBorder="1" applyAlignment="1">
      <alignment horizontal="left" vertical="center" wrapText="1"/>
    </xf>
    <xf numFmtId="0" fontId="3" fillId="0" borderId="30" xfId="7" applyFont="1" applyBorder="1" applyAlignment="1">
      <alignment horizontal="left" vertical="center"/>
    </xf>
    <xf numFmtId="0" fontId="3" fillId="0" borderId="31" xfId="7" applyFont="1" applyBorder="1" applyAlignment="1">
      <alignment horizontal="left" vertical="center"/>
    </xf>
    <xf numFmtId="0" fontId="6" fillId="2" borderId="62" xfId="7" applyFont="1" applyFill="1" applyBorder="1" applyAlignment="1">
      <alignment horizontal="left" vertical="center" wrapText="1"/>
    </xf>
    <xf numFmtId="0" fontId="6" fillId="2" borderId="21" xfId="7" applyFont="1" applyFill="1" applyBorder="1" applyAlignment="1">
      <alignment horizontal="left" vertical="center" wrapText="1"/>
    </xf>
    <xf numFmtId="0" fontId="6" fillId="2" borderId="22" xfId="7" applyFont="1" applyFill="1" applyBorder="1" applyAlignment="1">
      <alignment horizontal="left" vertical="center" wrapText="1"/>
    </xf>
    <xf numFmtId="0" fontId="6" fillId="2" borderId="54" xfId="7" applyFont="1" applyFill="1" applyBorder="1" applyAlignment="1">
      <alignment horizontal="left" vertical="center" wrapText="1"/>
    </xf>
    <xf numFmtId="0" fontId="6" fillId="2" borderId="55" xfId="7" applyFont="1" applyFill="1" applyBorder="1" applyAlignment="1">
      <alignment horizontal="left" vertical="center" wrapText="1"/>
    </xf>
    <xf numFmtId="0" fontId="6" fillId="2" borderId="63" xfId="7" applyFont="1" applyFill="1" applyBorder="1" applyAlignment="1">
      <alignment horizontal="left" vertical="center" wrapText="1"/>
    </xf>
    <xf numFmtId="171" fontId="3" fillId="0" borderId="30" xfId="7" applyNumberFormat="1" applyFont="1" applyBorder="1" applyAlignment="1">
      <alignment horizontal="left" vertical="center"/>
    </xf>
    <xf numFmtId="171" fontId="3" fillId="0" borderId="31" xfId="7" applyNumberFormat="1" applyFont="1" applyBorder="1" applyAlignment="1">
      <alignment horizontal="left" vertical="center"/>
    </xf>
    <xf numFmtId="171" fontId="3" fillId="0" borderId="37" xfId="7" applyNumberFormat="1" applyFont="1" applyBorder="1" applyAlignment="1">
      <alignment horizontal="left" vertical="center"/>
    </xf>
    <xf numFmtId="171" fontId="3" fillId="0" borderId="38" xfId="7" applyNumberFormat="1" applyFont="1" applyBorder="1" applyAlignment="1">
      <alignment horizontal="left" vertical="center"/>
    </xf>
    <xf numFmtId="2" fontId="24" fillId="0" borderId="15" xfId="4" applyNumberFormat="1" applyFont="1" applyBorder="1" applyAlignment="1">
      <alignment horizontal="center" vertical="center" wrapText="1"/>
    </xf>
    <xf numFmtId="2" fontId="24" fillId="0" borderId="16" xfId="4" applyNumberFormat="1" applyFont="1" applyBorder="1" applyAlignment="1">
      <alignment horizontal="center" vertical="center" wrapText="1"/>
    </xf>
    <xf numFmtId="0" fontId="27" fillId="0" borderId="30" xfId="0" applyFont="1" applyBorder="1" applyAlignment="1">
      <alignment horizontal="center" vertical="center" wrapText="1"/>
    </xf>
    <xf numFmtId="0" fontId="4" fillId="0" borderId="2" xfId="4" applyFont="1" applyBorder="1" applyAlignment="1">
      <alignment horizontal="center"/>
    </xf>
    <xf numFmtId="0" fontId="4" fillId="0" borderId="11" xfId="4" applyFont="1" applyBorder="1" applyAlignment="1">
      <alignment horizontal="center"/>
    </xf>
    <xf numFmtId="0" fontId="4" fillId="0" borderId="23" xfId="4" applyFont="1" applyBorder="1" applyAlignment="1">
      <alignment horizontal="center"/>
    </xf>
    <xf numFmtId="0" fontId="4" fillId="0" borderId="3" xfId="4" applyFont="1" applyBorder="1" applyAlignment="1">
      <alignment horizontal="center" vertical="center"/>
    </xf>
    <xf numFmtId="0" fontId="4" fillId="0" borderId="4" xfId="4" applyFont="1" applyBorder="1" applyAlignment="1">
      <alignment horizontal="center" vertical="center"/>
    </xf>
    <xf numFmtId="0" fontId="4" fillId="0" borderId="5" xfId="4" applyFont="1" applyBorder="1" applyAlignment="1">
      <alignment horizontal="center" vertical="center"/>
    </xf>
    <xf numFmtId="0" fontId="5" fillId="0" borderId="6" xfId="4" applyFont="1" applyBorder="1" applyAlignment="1">
      <alignment horizontal="left"/>
    </xf>
    <xf numFmtId="0" fontId="5" fillId="0" borderId="7" xfId="4" applyFont="1" applyBorder="1" applyAlignment="1">
      <alignment horizontal="left"/>
    </xf>
    <xf numFmtId="0" fontId="5" fillId="0" borderId="8" xfId="4" applyFont="1" applyBorder="1" applyAlignment="1">
      <alignment horizontal="left"/>
    </xf>
    <xf numFmtId="0" fontId="4" fillId="0" borderId="3" xfId="4" applyFont="1" applyBorder="1" applyAlignment="1">
      <alignment horizontal="center"/>
    </xf>
    <xf numFmtId="0" fontId="4" fillId="0" borderId="9" xfId="4" applyFont="1" applyBorder="1" applyAlignment="1">
      <alignment horizontal="center"/>
    </xf>
    <xf numFmtId="0" fontId="4" fillId="0" borderId="19" xfId="4" applyFont="1" applyBorder="1" applyAlignment="1">
      <alignment horizontal="center"/>
    </xf>
    <xf numFmtId="0" fontId="4" fillId="0" borderId="24" xfId="4" applyFont="1" applyBorder="1" applyAlignment="1">
      <alignment horizontal="center"/>
    </xf>
    <xf numFmtId="0" fontId="4" fillId="0" borderId="10" xfId="4" applyFont="1" applyBorder="1" applyAlignment="1">
      <alignment horizontal="center"/>
    </xf>
    <xf numFmtId="0" fontId="7" fillId="0" borderId="20" xfId="4" applyFont="1" applyBorder="1" applyAlignment="1">
      <alignment horizontal="justify" vertical="top" wrapText="1"/>
    </xf>
    <xf numFmtId="0" fontId="7" fillId="0" borderId="21" xfId="4" applyFont="1" applyBorder="1" applyAlignment="1">
      <alignment horizontal="justify" vertical="top" wrapText="1"/>
    </xf>
    <xf numFmtId="0" fontId="7" fillId="0" borderId="22" xfId="4" applyFont="1" applyBorder="1" applyAlignment="1">
      <alignment horizontal="justify" vertical="top" wrapText="1"/>
    </xf>
    <xf numFmtId="0" fontId="7" fillId="0" borderId="18" xfId="4" applyFont="1" applyBorder="1" applyAlignment="1">
      <alignment horizontal="justify" vertical="top" wrapText="1"/>
    </xf>
    <xf numFmtId="0" fontId="7" fillId="0" borderId="0" xfId="4" applyFont="1" applyAlignment="1">
      <alignment horizontal="justify" vertical="top" wrapText="1"/>
    </xf>
    <xf numFmtId="0" fontId="7" fillId="0" borderId="29" xfId="4" applyFont="1" applyBorder="1" applyAlignment="1">
      <alignment horizontal="justify" vertical="top" wrapText="1"/>
    </xf>
    <xf numFmtId="0" fontId="7" fillId="0" borderId="12" xfId="4" applyFont="1" applyBorder="1" applyAlignment="1">
      <alignment horizontal="justify" vertical="top" wrapText="1"/>
    </xf>
    <xf numFmtId="0" fontId="7" fillId="0" borderId="13" xfId="4" applyFont="1" applyBorder="1" applyAlignment="1">
      <alignment horizontal="justify" vertical="top" wrapText="1"/>
    </xf>
    <xf numFmtId="0" fontId="7" fillId="0" borderId="14" xfId="4" applyFont="1" applyBorder="1" applyAlignment="1">
      <alignment horizontal="justify" vertical="top" wrapText="1"/>
    </xf>
    <xf numFmtId="2" fontId="7" fillId="0" borderId="26" xfId="4" applyNumberFormat="1" applyFont="1" applyBorder="1" applyAlignment="1">
      <alignment horizontal="center" vertical="center" wrapText="1"/>
    </xf>
    <xf numFmtId="0" fontId="8" fillId="0" borderId="30" xfId="4" applyFont="1" applyBorder="1" applyAlignment="1">
      <alignment horizontal="center" vertical="center" wrapText="1"/>
    </xf>
    <xf numFmtId="0" fontId="8" fillId="0" borderId="28" xfId="4" applyFont="1" applyBorder="1" applyAlignment="1">
      <alignment horizontal="center" vertical="center" wrapText="1"/>
    </xf>
    <xf numFmtId="0" fontId="8" fillId="0" borderId="19" xfId="4" applyFont="1" applyBorder="1" applyAlignment="1">
      <alignment horizontal="center" vertical="center" wrapText="1"/>
    </xf>
    <xf numFmtId="0" fontId="8" fillId="0" borderId="24" xfId="4" applyFont="1" applyBorder="1" applyAlignment="1">
      <alignment horizontal="center" vertical="center" wrapText="1"/>
    </xf>
    <xf numFmtId="1" fontId="8" fillId="0" borderId="30" xfId="4" applyNumberFormat="1" applyFont="1" applyBorder="1" applyAlignment="1">
      <alignment horizontal="center" vertical="center" wrapText="1"/>
    </xf>
    <xf numFmtId="0" fontId="8" fillId="0" borderId="27" xfId="4" applyFont="1" applyBorder="1" applyAlignment="1">
      <alignment horizontal="left" vertical="center"/>
    </xf>
    <xf numFmtId="0" fontId="8" fillId="0" borderId="30" xfId="4" applyFont="1" applyBorder="1" applyAlignment="1">
      <alignment horizontal="left" vertical="center"/>
    </xf>
    <xf numFmtId="0" fontId="6" fillId="0" borderId="37" xfId="4" applyFont="1" applyBorder="1" applyAlignment="1">
      <alignment horizontal="center" vertical="center" wrapText="1"/>
    </xf>
    <xf numFmtId="0" fontId="6" fillId="0" borderId="38" xfId="4" applyFont="1" applyBorder="1" applyAlignment="1">
      <alignment horizontal="center" vertical="center" wrapText="1"/>
    </xf>
    <xf numFmtId="0" fontId="3" fillId="2" borderId="39" xfId="4" applyFont="1" applyFill="1" applyBorder="1" applyAlignment="1">
      <alignment horizontal="center" vertical="center" wrapText="1"/>
    </xf>
    <xf numFmtId="0" fontId="3" fillId="2" borderId="44" xfId="4" applyFont="1" applyFill="1" applyBorder="1" applyAlignment="1">
      <alignment horizontal="center" vertical="center" wrapText="1"/>
    </xf>
    <xf numFmtId="2" fontId="11" fillId="0" borderId="32" xfId="4" applyNumberFormat="1" applyFont="1" applyBorder="1" applyAlignment="1">
      <alignment horizontal="left" vertical="center"/>
    </xf>
    <xf numFmtId="2" fontId="11" fillId="0" borderId="33" xfId="4" applyNumberFormat="1" applyFont="1" applyBorder="1" applyAlignment="1">
      <alignment horizontal="left" vertical="center"/>
    </xf>
    <xf numFmtId="2" fontId="11" fillId="0" borderId="52" xfId="4" applyNumberFormat="1" applyFont="1" applyBorder="1" applyAlignment="1">
      <alignment horizontal="left" vertical="center"/>
    </xf>
    <xf numFmtId="0" fontId="6" fillId="0" borderId="20" xfId="4" applyFont="1" applyBorder="1" applyAlignment="1">
      <alignment horizontal="left" vertical="top" wrapText="1"/>
    </xf>
    <xf numFmtId="0" fontId="10" fillId="0" borderId="62" xfId="4" applyFont="1" applyBorder="1" applyAlignment="1">
      <alignment horizontal="center" vertical="top" wrapText="1"/>
    </xf>
    <xf numFmtId="0" fontId="10" fillId="0" borderId="21" xfId="4" applyFont="1" applyBorder="1" applyAlignment="1">
      <alignment horizontal="center" vertical="top" wrapText="1"/>
    </xf>
    <xf numFmtId="0" fontId="10" fillId="0" borderId="28" xfId="4" applyFont="1" applyBorder="1" applyAlignment="1">
      <alignment horizontal="center" vertical="top" wrapText="1"/>
    </xf>
    <xf numFmtId="0" fontId="10" fillId="0" borderId="10" xfId="4" applyFont="1" applyBorder="1" applyAlignment="1">
      <alignment horizontal="center" vertical="top" wrapText="1"/>
    </xf>
    <xf numFmtId="0" fontId="10" fillId="0" borderId="0" xfId="4" applyFont="1" applyBorder="1" applyAlignment="1">
      <alignment horizontal="center" vertical="top" wrapText="1"/>
    </xf>
    <xf numFmtId="0" fontId="10" fillId="0" borderId="19" xfId="4" applyFont="1" applyBorder="1" applyAlignment="1">
      <alignment horizontal="center" vertical="top" wrapText="1"/>
    </xf>
    <xf numFmtId="0" fontId="10" fillId="0" borderId="54" xfId="4" applyFont="1" applyBorder="1" applyAlignment="1">
      <alignment horizontal="center" vertical="top" wrapText="1"/>
    </xf>
    <xf numFmtId="0" fontId="10" fillId="0" borderId="55" xfId="4" applyFont="1" applyBorder="1" applyAlignment="1">
      <alignment horizontal="center" vertical="top" wrapText="1"/>
    </xf>
    <xf numFmtId="0" fontId="10" fillId="0" borderId="56" xfId="4" applyFont="1" applyBorder="1" applyAlignment="1">
      <alignment horizontal="center" vertical="top" wrapText="1"/>
    </xf>
    <xf numFmtId="0" fontId="20" fillId="2" borderId="2" xfId="4" applyFont="1" applyFill="1" applyBorder="1" applyAlignment="1">
      <alignment horizontal="justify" vertical="center" wrapText="1"/>
    </xf>
    <xf numFmtId="0" fontId="20" fillId="2" borderId="23" xfId="4" applyFont="1" applyFill="1" applyBorder="1" applyAlignment="1">
      <alignment horizontal="justify" vertical="center" wrapText="1"/>
    </xf>
    <xf numFmtId="0" fontId="22" fillId="0" borderId="27" xfId="4" applyFont="1" applyBorder="1" applyAlignment="1">
      <alignment horizontal="center" vertical="center" wrapText="1"/>
    </xf>
    <xf numFmtId="0" fontId="23" fillId="0" borderId="30" xfId="4" applyFont="1" applyBorder="1" applyAlignment="1">
      <alignment horizontal="center" vertical="center" wrapText="1"/>
    </xf>
    <xf numFmtId="0" fontId="23" fillId="0" borderId="31" xfId="4" applyFont="1" applyBorder="1" applyAlignment="1">
      <alignment horizontal="center" vertical="center" wrapText="1"/>
    </xf>
    <xf numFmtId="0" fontId="23" fillId="0" borderId="27" xfId="4" applyFont="1" applyBorder="1" applyAlignment="1">
      <alignment horizontal="center" vertical="center" wrapText="1"/>
    </xf>
    <xf numFmtId="0" fontId="20" fillId="2" borderId="53" xfId="4" applyFont="1" applyFill="1" applyBorder="1" applyAlignment="1">
      <alignment horizontal="justify" vertical="center" wrapText="1"/>
    </xf>
    <xf numFmtId="0" fontId="6" fillId="2" borderId="19" xfId="4" applyFont="1" applyFill="1" applyBorder="1" applyAlignment="1">
      <alignment horizontal="left" vertical="top" wrapText="1"/>
    </xf>
    <xf numFmtId="0" fontId="6" fillId="2" borderId="56" xfId="4" applyFont="1" applyFill="1" applyBorder="1" applyAlignment="1">
      <alignment horizontal="left" vertical="top" wrapText="1"/>
    </xf>
    <xf numFmtId="0" fontId="7" fillId="0" borderId="42" xfId="4" applyFont="1" applyBorder="1" applyAlignment="1">
      <alignment horizontal="left" vertical="center" wrapText="1"/>
    </xf>
    <xf numFmtId="0" fontId="7" fillId="0" borderId="44" xfId="4" applyFont="1" applyBorder="1" applyAlignment="1">
      <alignment horizontal="left" vertical="center"/>
    </xf>
    <xf numFmtId="0" fontId="7" fillId="0" borderId="64" xfId="4" applyFont="1" applyBorder="1" applyAlignment="1">
      <alignment horizontal="justify" vertical="center" wrapText="1"/>
    </xf>
    <xf numFmtId="0" fontId="7" fillId="0" borderId="55" xfId="4" applyFont="1" applyBorder="1" applyAlignment="1">
      <alignment horizontal="justify" vertical="center" wrapText="1"/>
    </xf>
    <xf numFmtId="0" fontId="7" fillId="0" borderId="63" xfId="4" applyFont="1" applyBorder="1" applyAlignment="1">
      <alignment horizontal="justify" vertical="center" wrapText="1"/>
    </xf>
    <xf numFmtId="0" fontId="6" fillId="0" borderId="31" xfId="4" applyFont="1" applyBorder="1" applyAlignment="1">
      <alignment horizontal="center" vertical="center"/>
    </xf>
    <xf numFmtId="0" fontId="3" fillId="2" borderId="58" xfId="4" applyFont="1" applyFill="1" applyBorder="1" applyAlignment="1">
      <alignment horizontal="center" vertical="center" wrapText="1"/>
    </xf>
    <xf numFmtId="0" fontId="5" fillId="0" borderId="20" xfId="4" applyFont="1" applyBorder="1" applyAlignment="1">
      <alignment horizontal="center" vertical="center" wrapText="1"/>
    </xf>
    <xf numFmtId="0" fontId="4" fillId="0" borderId="28" xfId="4" applyFont="1" applyBorder="1" applyAlignment="1">
      <alignment horizontal="center" vertical="center"/>
    </xf>
    <xf numFmtId="0" fontId="4" fillId="0" borderId="24" xfId="4" applyFont="1" applyBorder="1" applyAlignment="1">
      <alignment horizontal="center" vertical="center"/>
    </xf>
    <xf numFmtId="0" fontId="3" fillId="0" borderId="23" xfId="4" applyFont="1" applyBorder="1" applyAlignment="1">
      <alignment horizontal="left" vertical="top" wrapText="1"/>
    </xf>
    <xf numFmtId="0" fontId="2" fillId="0" borderId="20" xfId="4" applyBorder="1" applyAlignment="1">
      <alignment horizontal="left" vertical="top" wrapText="1"/>
    </xf>
    <xf numFmtId="0" fontId="2" fillId="0" borderId="21" xfId="4" applyBorder="1" applyAlignment="1">
      <alignment horizontal="left" vertical="top" wrapText="1"/>
    </xf>
    <xf numFmtId="0" fontId="2" fillId="0" borderId="22" xfId="4" applyBorder="1" applyAlignment="1">
      <alignment horizontal="left" vertical="top" wrapText="1"/>
    </xf>
    <xf numFmtId="0" fontId="2" fillId="0" borderId="12" xfId="4" applyBorder="1" applyAlignment="1">
      <alignment horizontal="left" vertical="top" wrapText="1"/>
    </xf>
    <xf numFmtId="0" fontId="2" fillId="0" borderId="13" xfId="4" applyBorder="1" applyAlignment="1">
      <alignment horizontal="left" vertical="top" wrapText="1"/>
    </xf>
    <xf numFmtId="0" fontId="2" fillId="0" borderId="14" xfId="4" applyBorder="1" applyAlignment="1">
      <alignment horizontal="left" vertical="top" wrapText="1"/>
    </xf>
    <xf numFmtId="171" fontId="3" fillId="0" borderId="20" xfId="4" applyNumberFormat="1" applyFont="1" applyBorder="1" applyAlignment="1">
      <alignment horizontal="center" wrapText="1"/>
    </xf>
    <xf numFmtId="171" fontId="3" fillId="0" borderId="21" xfId="4" applyNumberFormat="1" applyFont="1" applyBorder="1" applyAlignment="1">
      <alignment horizontal="center" wrapText="1"/>
    </xf>
    <xf numFmtId="171" fontId="3" fillId="0" borderId="28" xfId="4" applyNumberFormat="1" applyFont="1" applyBorder="1" applyAlignment="1">
      <alignment horizontal="center" wrapText="1"/>
    </xf>
    <xf numFmtId="171" fontId="3" fillId="0" borderId="18" xfId="4" applyNumberFormat="1" applyFont="1" applyBorder="1" applyAlignment="1">
      <alignment horizontal="center" wrapText="1"/>
    </xf>
    <xf numFmtId="171" fontId="3" fillId="0" borderId="0" xfId="4" applyNumberFormat="1" applyFont="1" applyBorder="1" applyAlignment="1">
      <alignment horizontal="center" wrapText="1"/>
    </xf>
    <xf numFmtId="171" fontId="3" fillId="0" borderId="19" xfId="4" applyNumberFormat="1" applyFont="1" applyBorder="1" applyAlignment="1">
      <alignment horizontal="center" wrapText="1"/>
    </xf>
    <xf numFmtId="171" fontId="3" fillId="0" borderId="12" xfId="4" applyNumberFormat="1" applyFont="1" applyBorder="1" applyAlignment="1">
      <alignment horizontal="center" wrapText="1"/>
    </xf>
    <xf numFmtId="171" fontId="3" fillId="0" borderId="13" xfId="4" applyNumberFormat="1" applyFont="1" applyBorder="1" applyAlignment="1">
      <alignment horizontal="center" wrapText="1"/>
    </xf>
    <xf numFmtId="171" fontId="3" fillId="0" borderId="24" xfId="4" applyNumberFormat="1" applyFont="1" applyBorder="1" applyAlignment="1">
      <alignment horizontal="center" wrapText="1"/>
    </xf>
    <xf numFmtId="2" fontId="11" fillId="0" borderId="8" xfId="4" applyNumberFormat="1" applyFont="1" applyBorder="1" applyAlignment="1">
      <alignment horizontal="left" vertical="center"/>
    </xf>
    <xf numFmtId="0" fontId="2" fillId="0" borderId="3" xfId="4" applyBorder="1" applyAlignment="1">
      <alignment horizontal="left" vertical="top" wrapText="1"/>
    </xf>
    <xf numFmtId="0" fontId="2" fillId="0" borderId="4" xfId="4" applyBorder="1" applyAlignment="1">
      <alignment horizontal="left" vertical="top" wrapText="1"/>
    </xf>
    <xf numFmtId="0" fontId="2" fillId="0" borderId="5" xfId="4" applyBorder="1" applyAlignment="1">
      <alignment horizontal="left" vertical="top" wrapText="1"/>
    </xf>
    <xf numFmtId="0" fontId="6" fillId="0" borderId="62" xfId="4" applyFont="1" applyBorder="1" applyAlignment="1">
      <alignment horizontal="left" vertical="top" wrapText="1"/>
    </xf>
    <xf numFmtId="0" fontId="6" fillId="0" borderId="21" xfId="4" applyFont="1" applyBorder="1" applyAlignment="1">
      <alignment horizontal="left" vertical="top" wrapText="1"/>
    </xf>
    <xf numFmtId="0" fontId="6" fillId="0" borderId="22" xfId="4" applyFont="1" applyBorder="1" applyAlignment="1">
      <alignment horizontal="left" vertical="top" wrapText="1"/>
    </xf>
    <xf numFmtId="0" fontId="6" fillId="0" borderId="54" xfId="4" applyFont="1" applyBorder="1" applyAlignment="1">
      <alignment horizontal="left" vertical="top" wrapText="1"/>
    </xf>
    <xf numFmtId="0" fontId="6" fillId="0" borderId="55" xfId="4" applyFont="1" applyBorder="1" applyAlignment="1">
      <alignment horizontal="left" vertical="top" wrapText="1"/>
    </xf>
    <xf numFmtId="0" fontId="6" fillId="0" borderId="63" xfId="4" applyFont="1" applyBorder="1" applyAlignment="1">
      <alignment horizontal="left" vertical="top" wrapText="1"/>
    </xf>
    <xf numFmtId="171" fontId="3" fillId="0" borderId="30" xfId="4" applyNumberFormat="1" applyFont="1" applyBorder="1" applyAlignment="1">
      <alignment horizontal="left" vertical="top"/>
    </xf>
    <xf numFmtId="171" fontId="3" fillId="0" borderId="31" xfId="4" applyNumberFormat="1" applyFont="1" applyBorder="1" applyAlignment="1">
      <alignment horizontal="left" vertical="top"/>
    </xf>
    <xf numFmtId="171" fontId="3" fillId="0" borderId="37" xfId="4" applyNumberFormat="1" applyFont="1" applyBorder="1" applyAlignment="1">
      <alignment horizontal="left" vertical="top"/>
    </xf>
    <xf numFmtId="171" fontId="3" fillId="0" borderId="38" xfId="4" applyNumberFormat="1" applyFont="1" applyBorder="1" applyAlignment="1">
      <alignment horizontal="left" vertical="top"/>
    </xf>
    <xf numFmtId="0" fontId="25" fillId="0" borderId="33" xfId="0" applyFont="1" applyBorder="1" applyAlignment="1">
      <alignment horizontal="center" wrapText="1"/>
    </xf>
    <xf numFmtId="0" fontId="25" fillId="0" borderId="30" xfId="0" applyFont="1" applyBorder="1" applyAlignment="1">
      <alignment horizontal="center" wrapText="1"/>
    </xf>
    <xf numFmtId="0" fontId="25" fillId="0" borderId="37" xfId="0" applyFont="1" applyBorder="1" applyAlignment="1">
      <alignment horizontal="center" wrapText="1"/>
    </xf>
    <xf numFmtId="0" fontId="25" fillId="0" borderId="57" xfId="0" applyFont="1" applyBorder="1" applyAlignment="1">
      <alignment horizontal="center" wrapText="1"/>
    </xf>
    <xf numFmtId="0" fontId="25" fillId="0" borderId="32" xfId="0" applyFont="1" applyBorder="1" applyAlignment="1">
      <alignment horizontal="center" vertical="center" wrapText="1"/>
    </xf>
    <xf numFmtId="0" fontId="25" fillId="0" borderId="36" xfId="0" applyFont="1" applyBorder="1" applyAlignment="1">
      <alignment horizontal="center" vertical="center" wrapText="1"/>
    </xf>
    <xf numFmtId="0" fontId="25" fillId="4" borderId="30" xfId="0" applyFont="1" applyFill="1" applyBorder="1" applyAlignment="1">
      <alignment horizontal="center"/>
    </xf>
    <xf numFmtId="0" fontId="25" fillId="6" borderId="30" xfId="0" applyFont="1" applyFill="1" applyBorder="1" applyAlignment="1">
      <alignment horizontal="center"/>
    </xf>
    <xf numFmtId="0" fontId="25" fillId="7" borderId="30" xfId="0" applyFont="1" applyFill="1" applyBorder="1" applyAlignment="1">
      <alignment horizontal="center"/>
    </xf>
    <xf numFmtId="0" fontId="25" fillId="8" borderId="30" xfId="0" applyFont="1" applyFill="1" applyBorder="1" applyAlignment="1">
      <alignment horizontal="center"/>
    </xf>
    <xf numFmtId="0" fontId="26" fillId="0" borderId="30" xfId="0" applyFont="1" applyBorder="1" applyAlignment="1">
      <alignment horizontal="center"/>
    </xf>
    <xf numFmtId="9" fontId="25" fillId="10" borderId="30" xfId="3" applyFont="1" applyFill="1" applyBorder="1" applyAlignment="1">
      <alignment horizontal="center" vertical="center"/>
    </xf>
    <xf numFmtId="9" fontId="25" fillId="0" borderId="30" xfId="3" applyFont="1" applyBorder="1" applyAlignment="1">
      <alignment horizontal="center" vertical="center"/>
    </xf>
    <xf numFmtId="167" fontId="6" fillId="0" borderId="33" xfId="2" applyNumberFormat="1" applyFont="1" applyFill="1" applyBorder="1" applyAlignment="1">
      <alignment horizontal="center" vertical="center" wrapText="1"/>
    </xf>
    <xf numFmtId="0" fontId="6" fillId="0" borderId="53" xfId="7" applyFont="1" applyBorder="1" applyAlignment="1">
      <alignment horizontal="center" vertical="center"/>
    </xf>
    <xf numFmtId="0" fontId="6" fillId="0" borderId="57" xfId="7" applyFont="1" applyBorder="1" applyAlignment="1">
      <alignment horizontal="center" vertical="center" wrapText="1"/>
    </xf>
    <xf numFmtId="173" fontId="6" fillId="0" borderId="57" xfId="7" applyNumberFormat="1" applyFont="1" applyBorder="1" applyAlignment="1">
      <alignment horizontal="center" vertical="center" wrapText="1"/>
    </xf>
    <xf numFmtId="174" fontId="6" fillId="0" borderId="57" xfId="7" applyNumberFormat="1" applyFont="1" applyBorder="1" applyAlignment="1">
      <alignment horizontal="center" vertical="center"/>
    </xf>
    <xf numFmtId="0" fontId="6" fillId="0" borderId="57" xfId="7" applyFont="1" applyBorder="1" applyAlignment="1">
      <alignment horizontal="center" vertical="center"/>
    </xf>
    <xf numFmtId="0" fontId="6" fillId="0" borderId="57" xfId="7" applyFont="1" applyBorder="1" applyAlignment="1">
      <alignment horizontal="center" vertical="center" wrapText="1"/>
    </xf>
    <xf numFmtId="0" fontId="6" fillId="0" borderId="60" xfId="7" applyFont="1" applyBorder="1" applyAlignment="1">
      <alignment horizontal="center" vertical="center"/>
    </xf>
    <xf numFmtId="0" fontId="3" fillId="0" borderId="11" xfId="7" applyFont="1" applyBorder="1" applyAlignment="1">
      <alignment horizontal="left" vertical="center" wrapText="1"/>
    </xf>
    <xf numFmtId="0" fontId="3" fillId="0" borderId="34" xfId="7" applyFont="1" applyBorder="1" applyAlignment="1">
      <alignment horizontal="left" vertical="center"/>
    </xf>
    <xf numFmtId="0" fontId="3" fillId="2" borderId="58" xfId="7" applyFont="1" applyFill="1" applyBorder="1" applyAlignment="1">
      <alignment horizontal="center" vertical="center" wrapText="1"/>
    </xf>
    <xf numFmtId="174" fontId="6" fillId="0" borderId="34" xfId="1" applyNumberFormat="1" applyFont="1" applyBorder="1" applyAlignment="1" applyProtection="1">
      <alignment horizontal="right" vertical="center"/>
    </xf>
    <xf numFmtId="167" fontId="3" fillId="0" borderId="44" xfId="2" applyNumberFormat="1" applyFont="1" applyBorder="1" applyAlignment="1" applyProtection="1">
      <alignment vertical="center"/>
    </xf>
    <xf numFmtId="2" fontId="3" fillId="0" borderId="34" xfId="7" applyNumberFormat="1" applyFont="1" applyBorder="1" applyAlignment="1">
      <alignment vertical="center"/>
    </xf>
    <xf numFmtId="2" fontId="3" fillId="0" borderId="34" xfId="7" applyNumberFormat="1" applyFont="1" applyBorder="1" applyAlignment="1">
      <alignment horizontal="center" vertical="center"/>
    </xf>
    <xf numFmtId="14" fontId="3" fillId="0" borderId="34" xfId="7" applyNumberFormat="1" applyFont="1" applyBorder="1" applyAlignment="1">
      <alignment vertical="center"/>
    </xf>
    <xf numFmtId="0" fontId="3" fillId="2" borderId="30" xfId="7" applyFont="1" applyFill="1" applyBorder="1" applyAlignment="1">
      <alignment horizontal="center" vertical="center" wrapText="1"/>
    </xf>
    <xf numFmtId="174" fontId="6" fillId="0" borderId="30" xfId="1" applyNumberFormat="1" applyFont="1" applyBorder="1" applyAlignment="1" applyProtection="1">
      <alignment horizontal="right" vertical="center"/>
    </xf>
    <xf numFmtId="2" fontId="3" fillId="0" borderId="30" xfId="7" applyNumberFormat="1" applyFont="1" applyBorder="1" applyAlignment="1">
      <alignment vertical="center"/>
    </xf>
    <xf numFmtId="2" fontId="3" fillId="0" borderId="30" xfId="7" applyNumberFormat="1" applyFont="1" applyBorder="1" applyAlignment="1">
      <alignment horizontal="center" vertical="center"/>
    </xf>
    <xf numFmtId="14" fontId="3" fillId="0" borderId="30" xfId="7" applyNumberFormat="1" applyFont="1" applyBorder="1" applyAlignment="1">
      <alignment vertical="center"/>
    </xf>
    <xf numFmtId="39" fontId="3" fillId="0" borderId="30" xfId="4" applyNumberFormat="1" applyFont="1" applyBorder="1" applyAlignment="1">
      <alignment horizontal="center" vertical="center"/>
    </xf>
    <xf numFmtId="0" fontId="3" fillId="0" borderId="30" xfId="4" applyFont="1" applyBorder="1" applyAlignment="1">
      <alignment horizontal="center" vertical="center"/>
    </xf>
    <xf numFmtId="173" fontId="3" fillId="0" borderId="30" xfId="7" applyNumberFormat="1" applyFont="1" applyBorder="1" applyAlignment="1">
      <alignment horizontal="center" vertical="center" wrapText="1"/>
    </xf>
    <xf numFmtId="174" fontId="3" fillId="0" borderId="30" xfId="1" applyNumberFormat="1" applyFont="1" applyBorder="1" applyAlignment="1" applyProtection="1">
      <alignment horizontal="right" vertical="center"/>
    </xf>
    <xf numFmtId="2" fontId="6" fillId="0" borderId="30" xfId="7" applyNumberFormat="1" applyFont="1" applyBorder="1" applyAlignment="1">
      <alignment vertical="center"/>
    </xf>
    <xf numFmtId="2" fontId="6" fillId="0" borderId="30" xfId="7" applyNumberFormat="1" applyFont="1" applyBorder="1" applyAlignment="1">
      <alignment horizontal="center" vertical="center"/>
    </xf>
    <xf numFmtId="174" fontId="3" fillId="0" borderId="30" xfId="7" applyNumberFormat="1" applyFont="1" applyBorder="1" applyAlignment="1">
      <alignment vertical="center"/>
    </xf>
    <xf numFmtId="173" fontId="6" fillId="0" borderId="30" xfId="7" applyNumberFormat="1" applyFont="1" applyBorder="1" applyAlignment="1">
      <alignment horizontal="center" vertical="center"/>
    </xf>
    <xf numFmtId="0" fontId="3" fillId="0" borderId="30" xfId="7" applyFont="1" applyBorder="1" applyAlignment="1">
      <alignment vertical="center"/>
    </xf>
    <xf numFmtId="173" fontId="3" fillId="7" borderId="30" xfId="7" applyNumberFormat="1" applyFont="1" applyFill="1" applyBorder="1" applyAlignment="1">
      <alignment horizontal="center" vertical="center" wrapText="1"/>
    </xf>
    <xf numFmtId="0" fontId="3" fillId="0" borderId="32" xfId="7" applyFont="1" applyBorder="1" applyAlignment="1">
      <alignment horizontal="left" vertical="center" wrapText="1"/>
    </xf>
    <xf numFmtId="0" fontId="3" fillId="2" borderId="33" xfId="7" applyFont="1" applyFill="1" applyBorder="1" applyAlignment="1">
      <alignment horizontal="center" vertical="center" wrapText="1"/>
    </xf>
    <xf numFmtId="39" fontId="3" fillId="0" borderId="33" xfId="4" applyNumberFormat="1" applyFont="1" applyBorder="1" applyAlignment="1">
      <alignment horizontal="center" vertical="center"/>
    </xf>
    <xf numFmtId="0" fontId="3" fillId="0" borderId="33" xfId="4" applyFont="1" applyBorder="1" applyAlignment="1">
      <alignment horizontal="center" vertical="center"/>
    </xf>
    <xf numFmtId="0" fontId="3" fillId="0" borderId="52" xfId="4" applyFont="1" applyBorder="1" applyAlignment="1">
      <alignment horizontal="center" vertical="center"/>
    </xf>
    <xf numFmtId="0" fontId="3" fillId="0" borderId="27" xfId="7" applyFont="1" applyBorder="1" applyAlignment="1">
      <alignment horizontal="left" vertical="center" wrapText="1"/>
    </xf>
    <xf numFmtId="0" fontId="3" fillId="0" borderId="31" xfId="4" applyFont="1" applyBorder="1" applyAlignment="1">
      <alignment horizontal="center" vertical="center"/>
    </xf>
    <xf numFmtId="0" fontId="3" fillId="2" borderId="27" xfId="7" applyFont="1" applyFill="1" applyBorder="1" applyAlignment="1">
      <alignment horizontal="left" vertical="center" wrapText="1"/>
    </xf>
    <xf numFmtId="0" fontId="3" fillId="0" borderId="36" xfId="7" applyFont="1" applyBorder="1" applyAlignment="1">
      <alignment horizontal="left" vertical="center" wrapText="1"/>
    </xf>
    <xf numFmtId="0" fontId="3" fillId="2" borderId="37" xfId="7" applyFont="1" applyFill="1" applyBorder="1" applyAlignment="1">
      <alignment horizontal="center" vertical="center" wrapText="1"/>
    </xf>
    <xf numFmtId="14" fontId="3" fillId="0" borderId="37" xfId="7" applyNumberFormat="1" applyFont="1" applyBorder="1" applyAlignment="1">
      <alignment vertical="center"/>
    </xf>
    <xf numFmtId="0" fontId="3" fillId="0" borderId="37" xfId="4" applyFont="1" applyBorder="1" applyAlignment="1">
      <alignment horizontal="center" vertical="center"/>
    </xf>
    <xf numFmtId="0" fontId="3" fillId="0" borderId="38" xfId="4" applyFont="1" applyBorder="1" applyAlignment="1">
      <alignment horizontal="center" vertical="center"/>
    </xf>
    <xf numFmtId="0" fontId="3" fillId="0" borderId="11" xfId="7" applyFont="1" applyBorder="1" applyAlignment="1">
      <alignment horizontal="justify" vertical="center" wrapText="1"/>
    </xf>
    <xf numFmtId="0" fontId="3" fillId="0" borderId="58" xfId="7" applyFont="1" applyBorder="1" applyAlignment="1">
      <alignment horizontal="center" vertical="center" wrapText="1"/>
    </xf>
    <xf numFmtId="174" fontId="3" fillId="0" borderId="39" xfId="1" applyNumberFormat="1" applyFont="1" applyBorder="1" applyAlignment="1" applyProtection="1">
      <alignment horizontal="right" vertical="center"/>
    </xf>
    <xf numFmtId="14" fontId="3" fillId="0" borderId="39" xfId="7" applyNumberFormat="1" applyFont="1" applyBorder="1" applyAlignment="1">
      <alignment vertical="center"/>
    </xf>
    <xf numFmtId="39" fontId="3" fillId="0" borderId="58" xfId="7" applyNumberFormat="1" applyFont="1" applyBorder="1" applyAlignment="1">
      <alignment horizontal="center" vertical="center"/>
    </xf>
    <xf numFmtId="2" fontId="3" fillId="0" borderId="68" xfId="7" applyNumberFormat="1" applyFont="1" applyBorder="1" applyAlignment="1">
      <alignment horizontal="center" vertical="center"/>
    </xf>
    <xf numFmtId="177" fontId="19" fillId="0" borderId="33" xfId="1" applyNumberFormat="1" applyFont="1" applyBorder="1" applyAlignment="1">
      <alignment vertical="top"/>
    </xf>
    <xf numFmtId="39" fontId="3" fillId="0" borderId="33" xfId="7" applyNumberFormat="1" applyFont="1" applyBorder="1" applyAlignment="1">
      <alignment horizontal="center" vertical="center"/>
    </xf>
    <xf numFmtId="39" fontId="3" fillId="0" borderId="52" xfId="7" applyNumberFormat="1" applyFont="1" applyBorder="1" applyAlignment="1">
      <alignment horizontal="center" vertical="center"/>
    </xf>
    <xf numFmtId="174" fontId="6" fillId="2" borderId="66" xfId="2" applyNumberFormat="1" applyFont="1" applyFill="1" applyBorder="1" applyAlignment="1">
      <alignment horizontal="right" vertical="center" wrapText="1"/>
    </xf>
    <xf numFmtId="174" fontId="6" fillId="0" borderId="66" xfId="2" applyNumberFormat="1" applyFont="1" applyBorder="1" applyAlignment="1">
      <alignment horizontal="right" vertical="center" wrapText="1"/>
    </xf>
    <xf numFmtId="39" fontId="3" fillId="0" borderId="37" xfId="7" applyNumberFormat="1" applyFont="1" applyBorder="1" applyAlignment="1">
      <alignment horizontal="center" vertical="center"/>
    </xf>
    <xf numFmtId="39" fontId="3" fillId="0" borderId="38" xfId="7" applyNumberFormat="1" applyFont="1" applyBorder="1" applyAlignment="1">
      <alignment horizontal="center" vertical="center"/>
    </xf>
    <xf numFmtId="0" fontId="4" fillId="0" borderId="42" xfId="4" applyFont="1" applyBorder="1" applyAlignment="1">
      <alignment horizontal="center"/>
    </xf>
    <xf numFmtId="0" fontId="4" fillId="0" borderId="64" xfId="4" applyFont="1" applyBorder="1" applyAlignment="1">
      <alignment horizontal="center" vertical="center"/>
    </xf>
    <xf numFmtId="0" fontId="4" fillId="0" borderId="55" xfId="4" applyFont="1" applyBorder="1" applyAlignment="1">
      <alignment horizontal="center" vertical="center"/>
    </xf>
    <xf numFmtId="0" fontId="4" fillId="0" borderId="63" xfId="4" applyFont="1" applyBorder="1" applyAlignment="1">
      <alignment horizontal="center" vertical="center"/>
    </xf>
    <xf numFmtId="0" fontId="5" fillId="0" borderId="61" xfId="4" applyFont="1" applyBorder="1" applyAlignment="1">
      <alignment horizontal="left"/>
    </xf>
    <xf numFmtId="0" fontId="5" fillId="0" borderId="70" xfId="4" applyFont="1" applyBorder="1" applyAlignment="1">
      <alignment horizontal="left"/>
    </xf>
    <xf numFmtId="0" fontId="5" fillId="0" borderId="43" xfId="4" applyFont="1" applyBorder="1" applyAlignment="1">
      <alignment horizontal="left"/>
    </xf>
    <xf numFmtId="0" fontId="4" fillId="0" borderId="64" xfId="4" applyFont="1" applyBorder="1" applyAlignment="1">
      <alignment horizontal="center"/>
    </xf>
    <xf numFmtId="0" fontId="4" fillId="0" borderId="56" xfId="4" applyFont="1" applyBorder="1" applyAlignment="1">
      <alignment horizontal="center"/>
    </xf>
    <xf numFmtId="0" fontId="3" fillId="0" borderId="0" xfId="7" applyFont="1" applyFill="1" applyAlignment="1">
      <alignment vertical="center"/>
    </xf>
    <xf numFmtId="2" fontId="6" fillId="0" borderId="0" xfId="7" applyNumberFormat="1" applyFont="1" applyFill="1" applyAlignment="1">
      <alignment horizontal="center" vertical="center" wrapText="1"/>
    </xf>
    <xf numFmtId="0" fontId="3" fillId="0" borderId="0" xfId="4" applyFont="1" applyFill="1"/>
    <xf numFmtId="2" fontId="6" fillId="0" borderId="0" xfId="4" applyNumberFormat="1" applyFont="1" applyFill="1" applyAlignment="1">
      <alignment horizontal="center" vertical="center" wrapText="1"/>
    </xf>
    <xf numFmtId="2" fontId="6" fillId="0" borderId="0" xfId="7" applyNumberFormat="1" applyFont="1" applyFill="1" applyAlignment="1">
      <alignment horizontal="center" vertical="center"/>
    </xf>
    <xf numFmtId="2" fontId="6" fillId="0" borderId="0" xfId="7" applyNumberFormat="1" applyFont="1" applyFill="1" applyAlignment="1">
      <alignment horizontal="center" vertical="center"/>
    </xf>
    <xf numFmtId="0" fontId="3" fillId="0" borderId="0" xfId="7" applyFont="1" applyFill="1" applyAlignment="1">
      <alignment horizontal="center" vertical="center"/>
    </xf>
    <xf numFmtId="2" fontId="3" fillId="0" borderId="0" xfId="7" applyNumberFormat="1" applyFont="1" applyFill="1" applyAlignment="1">
      <alignment vertical="center" wrapText="1"/>
    </xf>
    <xf numFmtId="2" fontId="3" fillId="0" borderId="0" xfId="7" applyNumberFormat="1" applyFont="1" applyFill="1" applyAlignment="1">
      <alignment horizontal="left" vertical="center" wrapText="1"/>
    </xf>
    <xf numFmtId="2" fontId="3" fillId="0" borderId="0" xfId="7" applyNumberFormat="1" applyFont="1" applyFill="1" applyAlignment="1">
      <alignment vertical="center"/>
    </xf>
    <xf numFmtId="164" fontId="3" fillId="0" borderId="0" xfId="2" applyFont="1" applyFill="1" applyBorder="1" applyAlignment="1">
      <alignment vertical="center"/>
    </xf>
    <xf numFmtId="165" fontId="3" fillId="0" borderId="0" xfId="7" applyNumberFormat="1" applyFont="1" applyFill="1" applyAlignment="1">
      <alignment vertical="center"/>
    </xf>
    <xf numFmtId="2" fontId="3" fillId="0" borderId="0" xfId="7" applyNumberFormat="1" applyFont="1" applyFill="1" applyAlignment="1">
      <alignment horizontal="left" vertical="center" wrapText="1"/>
    </xf>
    <xf numFmtId="0" fontId="3" fillId="0" borderId="0" xfId="7" applyFont="1" applyFill="1" applyAlignment="1">
      <alignment vertical="center" wrapText="1"/>
    </xf>
    <xf numFmtId="0" fontId="3" fillId="0" borderId="0" xfId="7" applyFont="1" applyFill="1" applyAlignment="1">
      <alignment horizontal="left" vertical="center" wrapText="1"/>
    </xf>
    <xf numFmtId="3" fontId="3" fillId="0" borderId="0" xfId="7" applyNumberFormat="1" applyFont="1" applyFill="1" applyAlignment="1">
      <alignment horizontal="center" vertical="center"/>
    </xf>
    <xf numFmtId="14" fontId="3" fillId="0" borderId="0" xfId="7" applyNumberFormat="1" applyFont="1" applyFill="1" applyAlignment="1">
      <alignment horizontal="center" vertical="center"/>
    </xf>
    <xf numFmtId="3" fontId="3" fillId="0" borderId="0" xfId="7" applyNumberFormat="1" applyFont="1" applyFill="1" applyAlignment="1">
      <alignment horizontal="center" vertical="center" wrapText="1"/>
    </xf>
    <xf numFmtId="1" fontId="3" fillId="0" borderId="0" xfId="7" applyNumberFormat="1" applyFont="1" applyFill="1" applyAlignment="1">
      <alignment horizontal="center" vertical="center" wrapText="1"/>
    </xf>
    <xf numFmtId="0" fontId="3" fillId="0" borderId="0" xfId="7" applyFont="1" applyFill="1" applyAlignment="1">
      <alignment horizontal="center" vertical="center" wrapText="1"/>
    </xf>
    <xf numFmtId="172" fontId="3" fillId="0" borderId="0" xfId="7" applyNumberFormat="1" applyFont="1" applyFill="1" applyAlignment="1">
      <alignment horizontal="center" vertical="center" wrapText="1"/>
    </xf>
    <xf numFmtId="14" fontId="3" fillId="0" borderId="0" xfId="7" applyNumberFormat="1" applyFont="1" applyFill="1" applyAlignment="1">
      <alignment horizontal="center" vertical="center" wrapText="1"/>
    </xf>
    <xf numFmtId="3" fontId="14" fillId="0" borderId="0" xfId="6" applyNumberFormat="1" applyFont="1" applyFill="1" applyBorder="1" applyAlignment="1">
      <alignment horizontal="center" vertical="center"/>
    </xf>
    <xf numFmtId="3" fontId="3" fillId="0" borderId="0" xfId="7" applyNumberFormat="1" applyFont="1" applyFill="1" applyAlignment="1">
      <alignment vertical="center"/>
    </xf>
    <xf numFmtId="14" fontId="3" fillId="0" borderId="0" xfId="7" applyNumberFormat="1" applyFont="1" applyFill="1" applyAlignment="1">
      <alignment vertical="center"/>
    </xf>
    <xf numFmtId="1" fontId="10" fillId="0" borderId="57" xfId="4" applyNumberFormat="1" applyFont="1" applyBorder="1" applyAlignment="1">
      <alignment horizontal="center" vertical="center" wrapText="1"/>
    </xf>
    <xf numFmtId="167" fontId="3" fillId="0" borderId="39" xfId="2" applyNumberFormat="1" applyFont="1" applyBorder="1" applyAlignment="1" applyProtection="1">
      <alignment horizontal="center" vertical="center"/>
    </xf>
    <xf numFmtId="167" fontId="3" fillId="0" borderId="57" xfId="2" applyNumberFormat="1" applyFont="1" applyBorder="1" applyAlignment="1" applyProtection="1">
      <alignment horizontal="center" vertical="center"/>
    </xf>
    <xf numFmtId="2" fontId="3" fillId="0" borderId="57" xfId="4" applyNumberFormat="1" applyFont="1" applyBorder="1" applyAlignment="1">
      <alignment vertical="center"/>
    </xf>
    <xf numFmtId="14" fontId="3" fillId="0" borderId="58" xfId="4" applyNumberFormat="1" applyFont="1" applyBorder="1" applyAlignment="1">
      <alignment vertical="center"/>
    </xf>
    <xf numFmtId="167" fontId="6" fillId="0" borderId="34" xfId="2" applyNumberFormat="1" applyFont="1" applyFill="1" applyBorder="1" applyAlignment="1" applyProtection="1">
      <alignment horizontal="center" vertical="center"/>
    </xf>
    <xf numFmtId="0" fontId="3" fillId="2" borderId="30" xfId="4" applyFont="1" applyFill="1" applyBorder="1" applyAlignment="1">
      <alignment horizontal="center" vertical="center" wrapText="1"/>
    </xf>
    <xf numFmtId="1" fontId="10" fillId="0" borderId="30" xfId="4" applyNumberFormat="1" applyFont="1" applyBorder="1" applyAlignment="1">
      <alignment horizontal="center" vertical="center" wrapText="1"/>
    </xf>
    <xf numFmtId="2" fontId="10" fillId="2" borderId="30" xfId="4" applyNumberFormat="1" applyFont="1" applyFill="1" applyBorder="1" applyAlignment="1">
      <alignment horizontal="center" vertical="center" wrapText="1"/>
    </xf>
    <xf numFmtId="0" fontId="3" fillId="2" borderId="33" xfId="4" applyFont="1" applyFill="1" applyBorder="1" applyAlignment="1">
      <alignment horizontal="center" vertical="center" wrapText="1"/>
    </xf>
    <xf numFmtId="0" fontId="3" fillId="2" borderId="37" xfId="4" applyFont="1" applyFill="1" applyBorder="1" applyAlignment="1">
      <alignment horizontal="center" vertical="center" wrapText="1"/>
    </xf>
    <xf numFmtId="0" fontId="6" fillId="0" borderId="60" xfId="4" applyFont="1" applyBorder="1" applyAlignment="1">
      <alignment horizontal="center" vertical="center"/>
    </xf>
    <xf numFmtId="2" fontId="6" fillId="0" borderId="30" xfId="3" applyNumberFormat="1" applyFont="1" applyBorder="1" applyAlignment="1" applyProtection="1">
      <alignment vertical="center"/>
    </xf>
    <xf numFmtId="2" fontId="6" fillId="0" borderId="33" xfId="4" applyNumberFormat="1" applyFont="1" applyBorder="1" applyAlignment="1">
      <alignment vertical="center"/>
    </xf>
    <xf numFmtId="2" fontId="6" fillId="0" borderId="33" xfId="3" applyNumberFormat="1" applyFont="1" applyBorder="1" applyAlignment="1" applyProtection="1">
      <alignment vertical="center"/>
    </xf>
    <xf numFmtId="0" fontId="3" fillId="2" borderId="27" xfId="4" applyFont="1" applyFill="1" applyBorder="1" applyAlignment="1">
      <alignment horizontal="justify" vertical="center" wrapText="1"/>
    </xf>
    <xf numFmtId="167" fontId="3" fillId="2" borderId="33" xfId="2" applyNumberFormat="1" applyFont="1" applyFill="1" applyBorder="1" applyAlignment="1">
      <alignment horizontal="center" vertical="center" wrapText="1"/>
    </xf>
    <xf numFmtId="167" fontId="6" fillId="2" borderId="33" xfId="2" applyNumberFormat="1" applyFont="1" applyFill="1" applyBorder="1" applyAlignment="1">
      <alignment horizontal="center" vertical="center" wrapText="1"/>
    </xf>
    <xf numFmtId="0" fontId="3" fillId="0" borderId="52" xfId="4" applyFont="1" applyBorder="1" applyAlignment="1">
      <alignment horizontal="center"/>
    </xf>
    <xf numFmtId="167" fontId="3" fillId="2" borderId="44" xfId="2" applyNumberFormat="1" applyFont="1" applyFill="1" applyBorder="1" applyAlignment="1">
      <alignment horizontal="center" vertical="center" wrapText="1"/>
    </xf>
    <xf numFmtId="167" fontId="6" fillId="2" borderId="44" xfId="2" applyNumberFormat="1" applyFont="1" applyFill="1" applyBorder="1" applyAlignment="1">
      <alignment horizontal="center" vertical="center" wrapText="1"/>
    </xf>
  </cellXfs>
  <cellStyles count="8">
    <cellStyle name="Hipervínculo" xfId="6" builtinId="8"/>
    <cellStyle name="Millares" xfId="1" builtinId="3"/>
    <cellStyle name="Millares 2 4 2 2" xfId="5"/>
    <cellStyle name="Moneda" xfId="2" builtinId="4"/>
    <cellStyle name="Normal" xfId="0" builtinId="0"/>
    <cellStyle name="Normal 2" xfId="7"/>
    <cellStyle name="Normal 2 2" xfId="4"/>
    <cellStyle name="Porcentaje"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13</xdr:col>
      <xdr:colOff>460375</xdr:colOff>
      <xdr:row>1</xdr:row>
      <xdr:rowOff>95251</xdr:rowOff>
    </xdr:from>
    <xdr:to>
      <xdr:col>14</xdr:col>
      <xdr:colOff>507008</xdr:colOff>
      <xdr:row>4</xdr:row>
      <xdr:rowOff>111126</xdr:rowOff>
    </xdr:to>
    <xdr:pic>
      <xdr:nvPicPr>
        <xdr:cNvPr id="2" name="Imagen 1" descr="CAPITAL">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138650" y="95251"/>
          <a:ext cx="1132483" cy="949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1</xdr:col>
          <xdr:colOff>409575</xdr:colOff>
          <xdr:row>1</xdr:row>
          <xdr:rowOff>47625</xdr:rowOff>
        </xdr:from>
        <xdr:to>
          <xdr:col>1</xdr:col>
          <xdr:colOff>4991100</xdr:colOff>
          <xdr:row>4</xdr:row>
          <xdr:rowOff>123825</xdr:rowOff>
        </xdr:to>
        <xdr:sp macro="" textlink="">
          <xdr:nvSpPr>
            <xdr:cNvPr id="1025" name="Object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13</xdr:col>
      <xdr:colOff>460375</xdr:colOff>
      <xdr:row>1</xdr:row>
      <xdr:rowOff>95250</xdr:rowOff>
    </xdr:from>
    <xdr:to>
      <xdr:col>14</xdr:col>
      <xdr:colOff>507008</xdr:colOff>
      <xdr:row>4</xdr:row>
      <xdr:rowOff>348258</xdr:rowOff>
    </xdr:to>
    <xdr:pic>
      <xdr:nvPicPr>
        <xdr:cNvPr id="2" name="Imagen 1" descr="CAPITAL">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138900" y="95250"/>
          <a:ext cx="1122958" cy="11197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1</xdr:col>
          <xdr:colOff>409575</xdr:colOff>
          <xdr:row>1</xdr:row>
          <xdr:rowOff>47625</xdr:rowOff>
        </xdr:from>
        <xdr:to>
          <xdr:col>1</xdr:col>
          <xdr:colOff>4991100</xdr:colOff>
          <xdr:row>5</xdr:row>
          <xdr:rowOff>0</xdr:rowOff>
        </xdr:to>
        <xdr:sp macro="" textlink="">
          <xdr:nvSpPr>
            <xdr:cNvPr id="2049" name="Object 1" hidden="1">
              <a:extLst>
                <a:ext uri="{63B3BB69-23CF-44E3-9099-C40C66FF867C}">
                  <a14:compatExt spid="_x0000_s2049"/>
                </a:ext>
                <a:ext uri="{FF2B5EF4-FFF2-40B4-BE49-F238E27FC236}">
                  <a16:creationId xmlns:a16="http://schemas.microsoft.com/office/drawing/2014/main" id="{00000000-0008-0000-0200-0000010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13</xdr:col>
      <xdr:colOff>460375</xdr:colOff>
      <xdr:row>0</xdr:row>
      <xdr:rowOff>95251</xdr:rowOff>
    </xdr:from>
    <xdr:to>
      <xdr:col>14</xdr:col>
      <xdr:colOff>507008</xdr:colOff>
      <xdr:row>3</xdr:row>
      <xdr:rowOff>111126</xdr:rowOff>
    </xdr:to>
    <xdr:pic>
      <xdr:nvPicPr>
        <xdr:cNvPr id="2" name="Imagen 1" descr="CAPITAL">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862425" y="95251"/>
          <a:ext cx="1132483" cy="949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1</xdr:col>
          <xdr:colOff>409575</xdr:colOff>
          <xdr:row>0</xdr:row>
          <xdr:rowOff>47625</xdr:rowOff>
        </xdr:from>
        <xdr:to>
          <xdr:col>1</xdr:col>
          <xdr:colOff>4991100</xdr:colOff>
          <xdr:row>3</xdr:row>
          <xdr:rowOff>123825</xdr:rowOff>
        </xdr:to>
        <xdr:sp macro="" textlink="">
          <xdr:nvSpPr>
            <xdr:cNvPr id="4097" name="Object 1" hidden="1">
              <a:extLst>
                <a:ext uri="{63B3BB69-23CF-44E3-9099-C40C66FF867C}">
                  <a14:compatExt spid="_x0000_s4097"/>
                </a:ext>
                <a:ext uri="{FF2B5EF4-FFF2-40B4-BE49-F238E27FC236}">
                  <a16:creationId xmlns:a16="http://schemas.microsoft.com/office/drawing/2014/main" id="{00000000-0008-0000-0400-00000110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13</xdr:col>
      <xdr:colOff>460375</xdr:colOff>
      <xdr:row>0</xdr:row>
      <xdr:rowOff>95250</xdr:rowOff>
    </xdr:from>
    <xdr:to>
      <xdr:col>14</xdr:col>
      <xdr:colOff>507008</xdr:colOff>
      <xdr:row>3</xdr:row>
      <xdr:rowOff>348258</xdr:rowOff>
    </xdr:to>
    <xdr:pic>
      <xdr:nvPicPr>
        <xdr:cNvPr id="2" name="Imagen 1" descr="CAPITAL">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462500" y="95250"/>
          <a:ext cx="1132483" cy="10531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1</xdr:col>
          <xdr:colOff>409575</xdr:colOff>
          <xdr:row>0</xdr:row>
          <xdr:rowOff>47625</xdr:rowOff>
        </xdr:from>
        <xdr:to>
          <xdr:col>1</xdr:col>
          <xdr:colOff>4991100</xdr:colOff>
          <xdr:row>4</xdr:row>
          <xdr:rowOff>0</xdr:rowOff>
        </xdr:to>
        <xdr:sp macro="" textlink="">
          <xdr:nvSpPr>
            <xdr:cNvPr id="5121" name="Object 1" hidden="1">
              <a:extLst>
                <a:ext uri="{63B3BB69-23CF-44E3-9099-C40C66FF867C}">
                  <a14:compatExt spid="_x0000_s5121"/>
                </a:ext>
                <a:ext uri="{FF2B5EF4-FFF2-40B4-BE49-F238E27FC236}">
                  <a16:creationId xmlns:a16="http://schemas.microsoft.com/office/drawing/2014/main" id="{00000000-0008-0000-0600-0000011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5" Type="http://schemas.openxmlformats.org/officeDocument/2006/relationships/image" Target="../media/image1.emf"/><Relationship Id="rId4" Type="http://schemas.openxmlformats.org/officeDocument/2006/relationships/oleObject" Target="../embeddings/oleObject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5.bin"/><Relationship Id="rId5" Type="http://schemas.openxmlformats.org/officeDocument/2006/relationships/image" Target="../media/image1.emf"/><Relationship Id="rId4" Type="http://schemas.openxmlformats.org/officeDocument/2006/relationships/oleObject" Target="../embeddings/oleObject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7.bin"/><Relationship Id="rId5" Type="http://schemas.openxmlformats.org/officeDocument/2006/relationships/image" Target="../media/image1.emf"/><Relationship Id="rId4" Type="http://schemas.openxmlformats.org/officeDocument/2006/relationships/oleObject" Target="../embeddings/oleObject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J67"/>
  <sheetViews>
    <sheetView tabSelected="1" zoomScale="80" zoomScaleNormal="80" zoomScaleSheetLayoutView="80" workbookViewId="0">
      <selection activeCell="B40" sqref="B40"/>
    </sheetView>
  </sheetViews>
  <sheetFormatPr baseColWidth="10" defaultRowHeight="14.25"/>
  <cols>
    <col min="1" max="1" width="3.5703125" style="3" customWidth="1"/>
    <col min="2" max="2" width="83.5703125" style="3" customWidth="1"/>
    <col min="3" max="3" width="10.28515625" style="3" customWidth="1"/>
    <col min="4" max="4" width="16.140625" style="3" customWidth="1"/>
    <col min="5" max="5" width="10.85546875" style="3" customWidth="1"/>
    <col min="6" max="6" width="24.5703125" style="3" customWidth="1"/>
    <col min="7" max="7" width="24" style="3" bestFit="1" customWidth="1"/>
    <col min="8" max="8" width="7.5703125" style="3" bestFit="1" customWidth="1"/>
    <col min="9" max="9" width="15.140625" style="3" bestFit="1" customWidth="1"/>
    <col min="10" max="10" width="14.7109375" style="3" customWidth="1"/>
    <col min="11" max="11" width="13.85546875" style="72" customWidth="1"/>
    <col min="12" max="12" width="15.28515625" style="72" customWidth="1"/>
    <col min="13" max="13" width="14.42578125" style="3" customWidth="1"/>
    <col min="14" max="14" width="16.28515625" style="3" customWidth="1"/>
    <col min="15" max="15" width="15.85546875" style="3" customWidth="1"/>
    <col min="16" max="16" width="11.42578125" style="3"/>
    <col min="17" max="17" width="14.42578125" style="3" customWidth="1"/>
    <col min="18" max="18" width="18.5703125" style="3" customWidth="1"/>
    <col min="19" max="19" width="33.85546875" style="3" customWidth="1"/>
    <col min="20" max="20" width="12.5703125" style="3" hidden="1" customWidth="1"/>
    <col min="21" max="21" width="24.28515625" style="3" customWidth="1"/>
    <col min="22" max="22" width="22.5703125" style="3" customWidth="1"/>
    <col min="23" max="24" width="11.42578125" style="3"/>
    <col min="25" max="25" width="16.85546875" style="3" customWidth="1"/>
    <col min="26" max="26" width="11.42578125" style="3"/>
    <col min="27" max="27" width="30.140625" style="3" customWidth="1"/>
    <col min="28" max="28" width="15.42578125" style="3" customWidth="1"/>
    <col min="29" max="29" width="15.85546875" style="3" customWidth="1"/>
    <col min="30" max="30" width="24.42578125" style="3" customWidth="1"/>
    <col min="31" max="31" width="17.140625" style="3" customWidth="1"/>
    <col min="32" max="16384" width="11.42578125" style="3"/>
  </cols>
  <sheetData>
    <row r="1" spans="1:25" ht="15" thickBot="1"/>
    <row r="2" spans="1:25" ht="23.25" customHeight="1">
      <c r="A2" s="1"/>
      <c r="B2" s="367"/>
      <c r="C2" s="370" t="s">
        <v>716</v>
      </c>
      <c r="D2" s="371"/>
      <c r="E2" s="371"/>
      <c r="F2" s="371"/>
      <c r="G2" s="371"/>
      <c r="H2" s="371"/>
      <c r="I2" s="372"/>
      <c r="J2" s="376" t="s">
        <v>717</v>
      </c>
      <c r="K2" s="377"/>
      <c r="L2" s="377"/>
      <c r="M2" s="378"/>
      <c r="N2" s="379"/>
      <c r="O2" s="380"/>
    </row>
    <row r="3" spans="1:25" ht="24.75" customHeight="1">
      <c r="A3" s="4"/>
      <c r="B3" s="368"/>
      <c r="C3" s="373"/>
      <c r="D3" s="374"/>
      <c r="E3" s="374"/>
      <c r="F3" s="374"/>
      <c r="G3" s="374"/>
      <c r="H3" s="374"/>
      <c r="I3" s="375"/>
      <c r="J3" s="385" t="s">
        <v>718</v>
      </c>
      <c r="K3" s="386"/>
      <c r="L3" s="386"/>
      <c r="M3" s="387"/>
      <c r="N3" s="381"/>
      <c r="O3" s="382"/>
    </row>
    <row r="4" spans="1:25" ht="25.5" customHeight="1">
      <c r="A4" s="4"/>
      <c r="B4" s="368"/>
      <c r="C4" s="388" t="s">
        <v>719</v>
      </c>
      <c r="D4" s="389"/>
      <c r="E4" s="389"/>
      <c r="F4" s="389"/>
      <c r="G4" s="389"/>
      <c r="H4" s="389"/>
      <c r="I4" s="390"/>
      <c r="J4" s="385" t="s">
        <v>720</v>
      </c>
      <c r="K4" s="386"/>
      <c r="L4" s="386"/>
      <c r="M4" s="387"/>
      <c r="N4" s="381"/>
      <c r="O4" s="382"/>
    </row>
    <row r="5" spans="1:25" ht="17.25" customHeight="1">
      <c r="A5" s="4"/>
      <c r="B5" s="369"/>
      <c r="C5" s="373"/>
      <c r="D5" s="374"/>
      <c r="E5" s="374"/>
      <c r="F5" s="374"/>
      <c r="G5" s="374"/>
      <c r="H5" s="374"/>
      <c r="I5" s="375"/>
      <c r="J5" s="385" t="s">
        <v>721</v>
      </c>
      <c r="K5" s="386"/>
      <c r="L5" s="386"/>
      <c r="M5" s="387"/>
      <c r="N5" s="383"/>
      <c r="O5" s="384"/>
    </row>
    <row r="6" spans="1:25" ht="15" customHeight="1">
      <c r="A6" s="4"/>
      <c r="B6" s="391"/>
      <c r="C6" s="392"/>
      <c r="D6" s="392"/>
      <c r="E6" s="392"/>
      <c r="F6" s="392"/>
      <c r="G6" s="392"/>
      <c r="H6" s="392"/>
      <c r="I6" s="392"/>
      <c r="J6" s="392"/>
      <c r="K6" s="392"/>
      <c r="L6" s="392"/>
      <c r="M6" s="392"/>
      <c r="N6" s="392"/>
      <c r="O6" s="382"/>
    </row>
    <row r="7" spans="1:25" ht="27" customHeight="1">
      <c r="A7" s="4"/>
      <c r="B7" s="393" t="s">
        <v>174</v>
      </c>
      <c r="C7" s="386"/>
      <c r="D7" s="386"/>
      <c r="E7" s="386"/>
      <c r="F7" s="386"/>
      <c r="G7" s="386"/>
      <c r="H7" s="386"/>
      <c r="I7" s="386"/>
      <c r="J7" s="386"/>
      <c r="K7" s="386"/>
      <c r="L7" s="386"/>
      <c r="M7" s="386"/>
      <c r="N7" s="386"/>
      <c r="O7" s="394"/>
      <c r="Q7" s="395"/>
      <c r="R7" s="395"/>
      <c r="S7" s="395"/>
      <c r="T7" s="395"/>
      <c r="U7" s="395"/>
    </row>
    <row r="8" spans="1:25" ht="24.75" customHeight="1">
      <c r="A8" s="4"/>
      <c r="B8" s="324" t="s">
        <v>175</v>
      </c>
      <c r="C8" s="396" t="s">
        <v>715</v>
      </c>
      <c r="D8" s="397"/>
      <c r="E8" s="397"/>
      <c r="F8" s="397"/>
      <c r="G8" s="397"/>
      <c r="H8" s="397"/>
      <c r="I8" s="397"/>
      <c r="J8" s="397"/>
      <c r="K8" s="397"/>
      <c r="L8" s="397"/>
      <c r="M8" s="397"/>
      <c r="N8" s="397"/>
      <c r="O8" s="398"/>
      <c r="Q8" s="310"/>
      <c r="R8" s="310"/>
      <c r="S8" s="310"/>
      <c r="T8" s="310"/>
      <c r="U8" s="310"/>
    </row>
    <row r="9" spans="1:25" ht="15">
      <c r="A9" s="4"/>
      <c r="B9" s="325" t="s">
        <v>6</v>
      </c>
      <c r="C9" s="399" t="s">
        <v>7</v>
      </c>
      <c r="D9" s="400"/>
      <c r="E9" s="400"/>
      <c r="F9" s="400"/>
      <c r="G9" s="401"/>
      <c r="H9" s="402" t="s">
        <v>722</v>
      </c>
      <c r="I9" s="403"/>
      <c r="J9" s="404"/>
      <c r="K9" s="411" t="s">
        <v>9</v>
      </c>
      <c r="L9" s="412"/>
      <c r="M9" s="412"/>
      <c r="N9" s="412"/>
      <c r="O9" s="413"/>
      <c r="Q9" s="311"/>
      <c r="R9" s="414"/>
      <c r="S9" s="414"/>
      <c r="T9" s="414"/>
      <c r="U9" s="311"/>
      <c r="W9" s="12"/>
      <c r="X9" s="12"/>
    </row>
    <row r="10" spans="1:25" ht="41.25" customHeight="1">
      <c r="A10" s="4"/>
      <c r="B10" s="326" t="s">
        <v>10</v>
      </c>
      <c r="C10" s="415" t="s">
        <v>11</v>
      </c>
      <c r="D10" s="415"/>
      <c r="E10" s="415"/>
      <c r="F10" s="415"/>
      <c r="G10" s="416"/>
      <c r="H10" s="405"/>
      <c r="I10" s="406"/>
      <c r="J10" s="407"/>
      <c r="K10" s="327" t="s">
        <v>12</v>
      </c>
      <c r="L10" s="417" t="s">
        <v>13</v>
      </c>
      <c r="M10" s="417"/>
      <c r="N10" s="417"/>
      <c r="O10" s="328" t="s">
        <v>14</v>
      </c>
      <c r="Q10" s="16"/>
      <c r="R10" s="424"/>
      <c r="S10" s="424"/>
      <c r="T10" s="424"/>
      <c r="U10" s="17"/>
      <c r="W10" s="18"/>
      <c r="X10" s="19"/>
      <c r="Y10" s="20"/>
    </row>
    <row r="11" spans="1:25" ht="89.25" customHeight="1">
      <c r="A11" s="4"/>
      <c r="B11" s="329" t="s">
        <v>15</v>
      </c>
      <c r="C11" s="425" t="s">
        <v>16</v>
      </c>
      <c r="D11" s="415"/>
      <c r="E11" s="415"/>
      <c r="F11" s="415"/>
      <c r="G11" s="416"/>
      <c r="H11" s="405"/>
      <c r="I11" s="406"/>
      <c r="J11" s="407"/>
      <c r="K11" s="426"/>
      <c r="L11" s="427"/>
      <c r="M11" s="427"/>
      <c r="N11" s="427"/>
      <c r="O11" s="428"/>
      <c r="Q11" s="16"/>
      <c r="R11" s="424"/>
      <c r="S11" s="424"/>
      <c r="T11" s="424"/>
      <c r="U11" s="17"/>
      <c r="W11" s="18"/>
      <c r="X11" s="19"/>
      <c r="Y11" s="20"/>
    </row>
    <row r="12" spans="1:25" ht="52.5" customHeight="1">
      <c r="A12" s="4"/>
      <c r="B12" s="330" t="s">
        <v>17</v>
      </c>
      <c r="C12" s="425" t="s">
        <v>18</v>
      </c>
      <c r="D12" s="415"/>
      <c r="E12" s="415"/>
      <c r="F12" s="415"/>
      <c r="G12" s="416"/>
      <c r="H12" s="405"/>
      <c r="I12" s="406"/>
      <c r="J12" s="407"/>
      <c r="K12" s="429"/>
      <c r="L12" s="430"/>
      <c r="M12" s="430"/>
      <c r="N12" s="430"/>
      <c r="O12" s="431"/>
      <c r="Q12" s="16"/>
      <c r="R12" s="312"/>
      <c r="S12" s="312"/>
      <c r="T12" s="312"/>
      <c r="U12" s="17"/>
      <c r="W12" s="18"/>
      <c r="X12" s="19"/>
      <c r="Y12" s="20"/>
    </row>
    <row r="13" spans="1:25" ht="22.5" customHeight="1">
      <c r="A13" s="4"/>
      <c r="B13" s="331" t="s">
        <v>19</v>
      </c>
      <c r="C13" s="435">
        <v>2020730010083</v>
      </c>
      <c r="D13" s="436"/>
      <c r="E13" s="436"/>
      <c r="F13" s="436"/>
      <c r="G13" s="437"/>
      <c r="H13" s="405"/>
      <c r="I13" s="406"/>
      <c r="J13" s="407"/>
      <c r="K13" s="429"/>
      <c r="L13" s="430"/>
      <c r="M13" s="430"/>
      <c r="N13" s="430"/>
      <c r="O13" s="431"/>
      <c r="Q13" s="16"/>
      <c r="R13" s="312"/>
      <c r="S13" s="312"/>
      <c r="T13" s="312"/>
      <c r="U13" s="17"/>
      <c r="W13" s="18"/>
      <c r="X13" s="19"/>
      <c r="Y13" s="20"/>
    </row>
    <row r="14" spans="1:25" ht="35.25" customHeight="1" thickBot="1">
      <c r="A14" s="4"/>
      <c r="B14" s="438" t="s">
        <v>723</v>
      </c>
      <c r="C14" s="439"/>
      <c r="D14" s="439"/>
      <c r="E14" s="439"/>
      <c r="F14" s="439"/>
      <c r="G14" s="439"/>
      <c r="H14" s="408"/>
      <c r="I14" s="409"/>
      <c r="J14" s="410"/>
      <c r="K14" s="432"/>
      <c r="L14" s="433"/>
      <c r="M14" s="433"/>
      <c r="N14" s="433"/>
      <c r="O14" s="434"/>
      <c r="Q14" s="25"/>
      <c r="R14" s="424"/>
      <c r="S14" s="424"/>
      <c r="T14" s="312"/>
      <c r="U14" s="17"/>
      <c r="V14" s="26"/>
      <c r="W14" s="18"/>
      <c r="X14" s="19"/>
      <c r="Y14" s="20"/>
    </row>
    <row r="15" spans="1:25" ht="23.25" customHeight="1">
      <c r="A15" s="4"/>
      <c r="B15" s="440" t="s">
        <v>20</v>
      </c>
      <c r="C15" s="443" t="s">
        <v>21</v>
      </c>
      <c r="D15" s="446" t="s">
        <v>22</v>
      </c>
      <c r="E15" s="446" t="s">
        <v>23</v>
      </c>
      <c r="F15" s="446" t="s">
        <v>724</v>
      </c>
      <c r="G15" s="418" t="s">
        <v>725</v>
      </c>
      <c r="H15" s="419"/>
      <c r="I15" s="419"/>
      <c r="J15" s="420"/>
      <c r="K15" s="447" t="s">
        <v>24</v>
      </c>
      <c r="L15" s="447"/>
      <c r="M15" s="448" t="s">
        <v>25</v>
      </c>
      <c r="N15" s="448"/>
      <c r="O15" s="449"/>
      <c r="Q15" s="27"/>
      <c r="R15" s="450"/>
      <c r="S15" s="450"/>
      <c r="U15" s="17"/>
      <c r="W15" s="18"/>
      <c r="X15" s="19"/>
      <c r="Y15" s="20"/>
    </row>
    <row r="16" spans="1:25" ht="18.75" customHeight="1">
      <c r="A16" s="4"/>
      <c r="B16" s="441"/>
      <c r="C16" s="444"/>
      <c r="D16" s="444"/>
      <c r="E16" s="444"/>
      <c r="F16" s="444"/>
      <c r="G16" s="421"/>
      <c r="H16" s="422"/>
      <c r="I16" s="422"/>
      <c r="J16" s="423"/>
      <c r="K16" s="444"/>
      <c r="L16" s="444"/>
      <c r="M16" s="444" t="s">
        <v>26</v>
      </c>
      <c r="N16" s="444" t="s">
        <v>27</v>
      </c>
      <c r="O16" s="451" t="s">
        <v>28</v>
      </c>
      <c r="Q16" s="26"/>
      <c r="R16" s="450"/>
      <c r="S16" s="450"/>
      <c r="U16" s="19"/>
      <c r="W16" s="18"/>
      <c r="X16" s="19"/>
      <c r="Y16" s="20"/>
    </row>
    <row r="17" spans="1:25" ht="28.5" customHeight="1" thickBot="1">
      <c r="A17" s="4"/>
      <c r="B17" s="442"/>
      <c r="C17" s="445"/>
      <c r="D17" s="445"/>
      <c r="E17" s="445"/>
      <c r="F17" s="445"/>
      <c r="G17" s="353" t="s">
        <v>29</v>
      </c>
      <c r="H17" s="353" t="s">
        <v>30</v>
      </c>
      <c r="I17" s="353" t="s">
        <v>31</v>
      </c>
      <c r="J17" s="354" t="s">
        <v>32</v>
      </c>
      <c r="K17" s="353" t="s">
        <v>33</v>
      </c>
      <c r="L17" s="355" t="s">
        <v>34</v>
      </c>
      <c r="M17" s="445"/>
      <c r="N17" s="445"/>
      <c r="O17" s="452"/>
      <c r="Q17" s="26"/>
      <c r="R17" s="450"/>
      <c r="S17" s="450"/>
      <c r="U17" s="19"/>
      <c r="W17" s="18"/>
      <c r="X17" s="19"/>
      <c r="Y17" s="20"/>
    </row>
    <row r="18" spans="1:25" ht="24.95" customHeight="1">
      <c r="A18" s="4"/>
      <c r="B18" s="461" t="s">
        <v>308</v>
      </c>
      <c r="C18" s="363" t="s">
        <v>35</v>
      </c>
      <c r="D18" s="462" t="s">
        <v>36</v>
      </c>
      <c r="E18" s="332">
        <v>1</v>
      </c>
      <c r="F18" s="33">
        <f>SUM(G18:J18)</f>
        <v>12461918736</v>
      </c>
      <c r="G18" s="34">
        <v>12461918736</v>
      </c>
      <c r="H18" s="35"/>
      <c r="I18" s="36"/>
      <c r="J18" s="35"/>
      <c r="K18" s="37">
        <v>44941</v>
      </c>
      <c r="L18" s="37">
        <v>45291</v>
      </c>
      <c r="M18" s="463">
        <v>1</v>
      </c>
      <c r="N18" s="463">
        <v>1</v>
      </c>
      <c r="O18" s="464">
        <f>+(M18+N18)/2</f>
        <v>1</v>
      </c>
      <c r="U18" s="38"/>
    </row>
    <row r="19" spans="1:25" ht="31.5" customHeight="1">
      <c r="A19" s="4"/>
      <c r="B19" s="453"/>
      <c r="C19" s="197" t="s">
        <v>37</v>
      </c>
      <c r="D19" s="455"/>
      <c r="E19" s="198">
        <v>1</v>
      </c>
      <c r="F19" s="200">
        <f>SUM(G19:J19)</f>
        <v>12461918736</v>
      </c>
      <c r="G19" s="361">
        <v>12461918736</v>
      </c>
      <c r="H19" s="214"/>
      <c r="I19" s="202"/>
      <c r="J19" s="214"/>
      <c r="K19" s="362">
        <v>44941</v>
      </c>
      <c r="L19" s="362">
        <v>45291</v>
      </c>
      <c r="M19" s="457"/>
      <c r="N19" s="457"/>
      <c r="O19" s="459"/>
      <c r="Y19" s="20"/>
    </row>
    <row r="20" spans="1:25" ht="24.95" customHeight="1">
      <c r="A20" s="4"/>
      <c r="B20" s="453" t="s">
        <v>309</v>
      </c>
      <c r="C20" s="197" t="s">
        <v>35</v>
      </c>
      <c r="D20" s="455" t="s">
        <v>36</v>
      </c>
      <c r="E20" s="198">
        <v>1</v>
      </c>
      <c r="F20" s="200">
        <f>SUM(G20:J20)</f>
        <v>2939330025</v>
      </c>
      <c r="G20" s="361">
        <v>2939330025</v>
      </c>
      <c r="H20" s="214"/>
      <c r="I20" s="202"/>
      <c r="J20" s="214"/>
      <c r="K20" s="362">
        <v>44941</v>
      </c>
      <c r="L20" s="362">
        <v>45291</v>
      </c>
      <c r="M20" s="457">
        <v>1</v>
      </c>
      <c r="N20" s="457">
        <v>1</v>
      </c>
      <c r="O20" s="459">
        <f>+(M20+N20)/2</f>
        <v>1</v>
      </c>
      <c r="U20" s="38"/>
    </row>
    <row r="21" spans="1:25" ht="31.5" customHeight="1" thickBot="1">
      <c r="A21" s="4"/>
      <c r="B21" s="454"/>
      <c r="C21" s="50" t="s">
        <v>37</v>
      </c>
      <c r="D21" s="456"/>
      <c r="E21" s="333">
        <v>1</v>
      </c>
      <c r="F21" s="188">
        <f>SUM(G21:J21)</f>
        <v>2939330025</v>
      </c>
      <c r="G21" s="144">
        <v>2939330025</v>
      </c>
      <c r="H21" s="41"/>
      <c r="I21" s="42"/>
      <c r="J21" s="41"/>
      <c r="K21" s="364">
        <v>44941</v>
      </c>
      <c r="L21" s="364">
        <v>45291</v>
      </c>
      <c r="M21" s="458"/>
      <c r="N21" s="458"/>
      <c r="O21" s="460"/>
      <c r="Y21" s="20"/>
    </row>
    <row r="22" spans="1:25" ht="24.95" hidden="1" customHeight="1" thickBot="1">
      <c r="A22" s="4"/>
      <c r="B22" s="471" t="s">
        <v>38</v>
      </c>
      <c r="C22" s="356" t="s">
        <v>35</v>
      </c>
      <c r="D22" s="473" t="s">
        <v>39</v>
      </c>
      <c r="E22" s="357">
        <v>10</v>
      </c>
      <c r="F22" s="358">
        <f t="shared" ref="F22:F27" si="0">SUM(G22:J22)</f>
        <v>500000000</v>
      </c>
      <c r="G22" s="359">
        <v>500000000</v>
      </c>
      <c r="H22" s="47"/>
      <c r="I22" s="235"/>
      <c r="J22" s="47"/>
      <c r="K22" s="360">
        <v>44958</v>
      </c>
      <c r="L22" s="360">
        <v>45290</v>
      </c>
      <c r="M22" s="475">
        <f>+(E23/E22)*100</f>
        <v>0</v>
      </c>
      <c r="N22" s="477">
        <f>+(F23/F22)*100</f>
        <v>100</v>
      </c>
      <c r="O22" s="479">
        <f>+(M22+N22)/2</f>
        <v>50</v>
      </c>
      <c r="U22" s="38"/>
    </row>
    <row r="23" spans="1:25" ht="31.5" hidden="1" customHeight="1" thickBot="1">
      <c r="A23" s="4"/>
      <c r="B23" s="472"/>
      <c r="C23" s="39" t="s">
        <v>37</v>
      </c>
      <c r="D23" s="474"/>
      <c r="E23" s="333">
        <v>0</v>
      </c>
      <c r="F23" s="33">
        <f t="shared" si="0"/>
        <v>500000000</v>
      </c>
      <c r="G23" s="34">
        <v>500000000</v>
      </c>
      <c r="H23" s="41"/>
      <c r="I23" s="42"/>
      <c r="J23" s="41"/>
      <c r="K23" s="37">
        <v>44958</v>
      </c>
      <c r="L23" s="37">
        <v>45290</v>
      </c>
      <c r="M23" s="476"/>
      <c r="N23" s="478"/>
      <c r="O23" s="480"/>
      <c r="Y23" s="20"/>
    </row>
    <row r="24" spans="1:25" ht="24.95" hidden="1" customHeight="1" thickBot="1">
      <c r="A24" s="4"/>
      <c r="B24" s="481" t="s">
        <v>40</v>
      </c>
      <c r="C24" s="31" t="s">
        <v>35</v>
      </c>
      <c r="D24" s="482" t="s">
        <v>41</v>
      </c>
      <c r="E24" s="332">
        <v>254</v>
      </c>
      <c r="F24" s="33">
        <f t="shared" si="0"/>
        <v>500000000</v>
      </c>
      <c r="G24" s="34">
        <v>500000000</v>
      </c>
      <c r="H24" s="35"/>
      <c r="I24" s="36"/>
      <c r="J24" s="35"/>
      <c r="K24" s="37">
        <v>44958</v>
      </c>
      <c r="L24" s="37">
        <v>45290</v>
      </c>
      <c r="M24" s="483">
        <f>+(E25/E24)*100</f>
        <v>0</v>
      </c>
      <c r="N24" s="484">
        <f>+(F25/F24)*100</f>
        <v>100</v>
      </c>
      <c r="O24" s="485">
        <f>+(M24+N24)/2</f>
        <v>50</v>
      </c>
      <c r="U24" s="38"/>
    </row>
    <row r="25" spans="1:25" ht="31.5" hidden="1" customHeight="1" thickBot="1">
      <c r="A25" s="4"/>
      <c r="B25" s="472"/>
      <c r="C25" s="39" t="s">
        <v>37</v>
      </c>
      <c r="D25" s="474"/>
      <c r="E25" s="333">
        <v>0</v>
      </c>
      <c r="F25" s="33">
        <f t="shared" si="0"/>
        <v>500000000</v>
      </c>
      <c r="G25" s="34">
        <v>500000000</v>
      </c>
      <c r="H25" s="41"/>
      <c r="I25" s="42"/>
      <c r="J25" s="41"/>
      <c r="K25" s="37">
        <v>44958</v>
      </c>
      <c r="L25" s="37">
        <v>45290</v>
      </c>
      <c r="M25" s="476"/>
      <c r="N25" s="478"/>
      <c r="O25" s="480"/>
      <c r="Y25" s="20"/>
    </row>
    <row r="26" spans="1:25" ht="24.95" hidden="1" customHeight="1" thickBot="1">
      <c r="A26" s="4"/>
      <c r="B26" s="481" t="s">
        <v>42</v>
      </c>
      <c r="C26" s="31" t="s">
        <v>35</v>
      </c>
      <c r="D26" s="482" t="s">
        <v>43</v>
      </c>
      <c r="E26" s="332">
        <v>4</v>
      </c>
      <c r="F26" s="33">
        <f t="shared" si="0"/>
        <v>500000000</v>
      </c>
      <c r="G26" s="34">
        <v>500000000</v>
      </c>
      <c r="H26" s="35"/>
      <c r="I26" s="36"/>
      <c r="J26" s="35"/>
      <c r="K26" s="37">
        <v>44958</v>
      </c>
      <c r="L26" s="37">
        <v>45290</v>
      </c>
      <c r="M26" s="483">
        <f>+(E27/E26)*100</f>
        <v>0</v>
      </c>
      <c r="N26" s="484">
        <f>+(F27/F26)*100</f>
        <v>100</v>
      </c>
      <c r="O26" s="485">
        <f>+(M26+N26)/2</f>
        <v>50</v>
      </c>
      <c r="U26" s="38"/>
    </row>
    <row r="27" spans="1:25" ht="31.5" hidden="1" customHeight="1" thickBot="1">
      <c r="A27" s="4"/>
      <c r="B27" s="472"/>
      <c r="C27" s="39" t="s">
        <v>37</v>
      </c>
      <c r="D27" s="474"/>
      <c r="E27" s="333">
        <v>0</v>
      </c>
      <c r="F27" s="33">
        <f t="shared" si="0"/>
        <v>500000000</v>
      </c>
      <c r="G27" s="34">
        <v>500000000</v>
      </c>
      <c r="H27" s="41"/>
      <c r="I27" s="42"/>
      <c r="J27" s="41"/>
      <c r="K27" s="37">
        <v>44958</v>
      </c>
      <c r="L27" s="37">
        <v>45290</v>
      </c>
      <c r="M27" s="476"/>
      <c r="N27" s="478"/>
      <c r="O27" s="480"/>
      <c r="Y27" s="20"/>
    </row>
    <row r="28" spans="1:25" ht="24.95" customHeight="1" thickBot="1">
      <c r="A28" s="4"/>
      <c r="B28" s="465" t="s">
        <v>44</v>
      </c>
      <c r="C28" s="43" t="s">
        <v>35</v>
      </c>
      <c r="D28" s="314"/>
      <c r="E28" s="45"/>
      <c r="F28" s="770">
        <f>F18+F20</f>
        <v>15401248761</v>
      </c>
      <c r="G28" s="46">
        <f>G18+G20</f>
        <v>15401248761</v>
      </c>
      <c r="H28" s="47"/>
      <c r="I28" s="48"/>
      <c r="J28" s="47"/>
      <c r="K28" s="47"/>
      <c r="L28" s="49"/>
      <c r="M28" s="467"/>
      <c r="N28" s="467"/>
      <c r="O28" s="469"/>
    </row>
    <row r="29" spans="1:25" ht="24.95" customHeight="1" thickBot="1">
      <c r="A29" s="4"/>
      <c r="B29" s="466"/>
      <c r="C29" s="50" t="s">
        <v>37</v>
      </c>
      <c r="D29" s="313"/>
      <c r="E29" s="313"/>
      <c r="F29" s="770">
        <f>F19+F21</f>
        <v>15401248761</v>
      </c>
      <c r="G29" s="46">
        <f>G19+G21</f>
        <v>15401248761</v>
      </c>
      <c r="H29" s="51"/>
      <c r="I29" s="52"/>
      <c r="J29" s="51"/>
      <c r="K29" s="51"/>
      <c r="L29" s="53"/>
      <c r="M29" s="468"/>
      <c r="N29" s="468"/>
      <c r="O29" s="470"/>
    </row>
    <row r="30" spans="1:25" ht="20.100000000000001" customHeight="1" thickBot="1">
      <c r="A30" s="4"/>
      <c r="B30" s="4"/>
      <c r="F30" s="54"/>
      <c r="G30" s="55"/>
      <c r="H30" s="56"/>
      <c r="I30" s="56"/>
      <c r="J30" s="56"/>
      <c r="K30" s="57"/>
      <c r="L30" s="57"/>
      <c r="M30" s="55"/>
      <c r="N30" s="58"/>
      <c r="O30" s="59"/>
    </row>
    <row r="31" spans="1:25" ht="20.100000000000001" customHeight="1" thickBot="1">
      <c r="A31" s="4"/>
      <c r="B31" s="60" t="s">
        <v>45</v>
      </c>
      <c r="C31" s="486" t="s">
        <v>46</v>
      </c>
      <c r="D31" s="487"/>
      <c r="E31" s="488"/>
      <c r="F31" s="489" t="s">
        <v>47</v>
      </c>
      <c r="G31" s="490"/>
      <c r="H31" s="490"/>
      <c r="I31" s="490"/>
      <c r="J31" s="192"/>
      <c r="K31" s="491" t="s">
        <v>48</v>
      </c>
      <c r="L31" s="492"/>
      <c r="M31" s="492"/>
      <c r="N31" s="492"/>
      <c r="O31" s="493"/>
    </row>
    <row r="32" spans="1:25" ht="48" customHeight="1">
      <c r="A32" s="4"/>
      <c r="B32" s="494" t="s">
        <v>49</v>
      </c>
      <c r="C32" s="496" t="s">
        <v>50</v>
      </c>
      <c r="D32" s="497"/>
      <c r="E32" s="498"/>
      <c r="F32" s="502" t="s">
        <v>51</v>
      </c>
      <c r="G32" s="503"/>
      <c r="H32" s="504"/>
      <c r="I32" s="62" t="s">
        <v>35</v>
      </c>
      <c r="J32" s="63">
        <v>0.1</v>
      </c>
      <c r="K32" s="523" t="s">
        <v>713</v>
      </c>
      <c r="L32" s="524"/>
      <c r="M32" s="524"/>
      <c r="N32" s="524"/>
      <c r="O32" s="365"/>
    </row>
    <row r="33" spans="1:36" ht="37.5" customHeight="1">
      <c r="A33" s="4"/>
      <c r="B33" s="495"/>
      <c r="C33" s="499"/>
      <c r="D33" s="500"/>
      <c r="E33" s="501"/>
      <c r="F33" s="505"/>
      <c r="G33" s="506"/>
      <c r="H33" s="507"/>
      <c r="I33" s="64" t="s">
        <v>37</v>
      </c>
      <c r="J33" s="106">
        <v>0.05</v>
      </c>
      <c r="K33" s="525"/>
      <c r="L33" s="422"/>
      <c r="M33" s="422"/>
      <c r="N33" s="422"/>
      <c r="O33" s="366"/>
    </row>
    <row r="34" spans="1:36" ht="18.75" customHeight="1">
      <c r="A34" s="4"/>
      <c r="B34" s="508"/>
      <c r="C34" s="509"/>
      <c r="D34" s="510"/>
      <c r="E34" s="511"/>
      <c r="F34" s="509"/>
      <c r="G34" s="510"/>
      <c r="H34" s="511"/>
      <c r="I34" s="62"/>
      <c r="J34" s="65"/>
      <c r="K34" s="526"/>
      <c r="L34" s="455"/>
      <c r="M34" s="455"/>
      <c r="N34" s="455"/>
      <c r="O34" s="527"/>
    </row>
    <row r="35" spans="1:36" ht="24.95" customHeight="1">
      <c r="A35" s="4"/>
      <c r="B35" s="495"/>
      <c r="C35" s="499"/>
      <c r="D35" s="500"/>
      <c r="E35" s="501"/>
      <c r="F35" s="499"/>
      <c r="G35" s="500"/>
      <c r="H35" s="501"/>
      <c r="I35" s="64"/>
      <c r="J35" s="65"/>
      <c r="K35" s="526"/>
      <c r="L35" s="455"/>
      <c r="M35" s="455"/>
      <c r="N35" s="455"/>
      <c r="O35" s="527"/>
    </row>
    <row r="36" spans="1:36">
      <c r="A36" s="66"/>
      <c r="B36" s="512" t="s">
        <v>52</v>
      </c>
      <c r="C36" s="513"/>
      <c r="D36" s="513"/>
      <c r="E36" s="513"/>
      <c r="F36" s="513"/>
      <c r="G36" s="513"/>
      <c r="H36" s="513"/>
      <c r="I36" s="513"/>
      <c r="J36" s="514"/>
      <c r="K36" s="517"/>
      <c r="L36" s="518"/>
      <c r="M36" s="518"/>
      <c r="N36" s="518"/>
      <c r="O36" s="519"/>
    </row>
    <row r="37" spans="1:36" ht="15" thickBot="1">
      <c r="A37" s="67"/>
      <c r="B37" s="515"/>
      <c r="C37" s="516"/>
      <c r="D37" s="516"/>
      <c r="E37" s="516"/>
      <c r="F37" s="516"/>
      <c r="G37" s="516"/>
      <c r="H37" s="516"/>
      <c r="I37" s="516"/>
      <c r="J37" s="516"/>
      <c r="K37" s="520"/>
      <c r="L37" s="521"/>
      <c r="M37" s="521"/>
      <c r="N37" s="521"/>
      <c r="O37" s="522"/>
    </row>
    <row r="38" spans="1:36">
      <c r="C38" s="69"/>
      <c r="D38" s="69"/>
      <c r="E38" s="69"/>
      <c r="K38" s="70"/>
      <c r="L38" s="70"/>
    </row>
    <row r="39" spans="1:36" ht="15">
      <c r="C39" s="71"/>
      <c r="D39" s="71"/>
      <c r="E39" s="71"/>
      <c r="Q39" s="73"/>
      <c r="R39" s="74"/>
      <c r="S39" s="75"/>
      <c r="T39" s="76"/>
      <c r="U39" s="75"/>
      <c r="V39" s="75"/>
      <c r="W39" s="75"/>
      <c r="X39" s="75"/>
      <c r="Y39" s="73"/>
      <c r="Z39" s="75"/>
      <c r="AA39" s="75"/>
      <c r="AB39" s="73"/>
      <c r="AC39" s="75"/>
      <c r="AD39" s="73"/>
    </row>
    <row r="40" spans="1:36" ht="182.25" customHeight="1">
      <c r="Q40" s="77"/>
      <c r="R40" s="78"/>
      <c r="S40" s="79"/>
      <c r="T40" s="80"/>
      <c r="U40" s="79"/>
      <c r="V40" s="79"/>
      <c r="W40" s="81"/>
      <c r="X40" s="79"/>
      <c r="Y40" s="82"/>
      <c r="Z40" s="77"/>
      <c r="AA40" s="79"/>
      <c r="AB40" s="83"/>
      <c r="AC40" s="79"/>
      <c r="AD40" s="84"/>
      <c r="AE40" s="84"/>
      <c r="AF40" s="77"/>
      <c r="AG40" s="77"/>
      <c r="AH40" s="77"/>
      <c r="AI40" s="77"/>
      <c r="AJ40" s="77"/>
    </row>
    <row r="41" spans="1:36">
      <c r="P41" s="85"/>
      <c r="Q41" s="86"/>
      <c r="R41" s="87"/>
      <c r="S41" s="88"/>
      <c r="T41" s="89"/>
      <c r="U41" s="88"/>
      <c r="V41" s="88"/>
      <c r="W41" s="88"/>
      <c r="X41" s="88"/>
      <c r="Y41" s="88"/>
      <c r="Z41" s="90"/>
      <c r="AA41" s="88"/>
      <c r="AB41" s="91"/>
      <c r="AC41" s="86"/>
      <c r="AD41" s="92"/>
      <c r="AE41" s="91"/>
      <c r="AF41" s="86"/>
      <c r="AG41" s="92"/>
      <c r="AH41" s="93"/>
      <c r="AI41" s="93"/>
      <c r="AJ41" s="93"/>
    </row>
    <row r="42" spans="1:36">
      <c r="P42" s="94"/>
      <c r="Q42" s="86"/>
      <c r="R42" s="87"/>
      <c r="S42" s="88"/>
      <c r="T42" s="89"/>
      <c r="U42" s="88"/>
      <c r="V42" s="88"/>
      <c r="W42" s="95"/>
      <c r="X42" s="88"/>
      <c r="Y42" s="90"/>
      <c r="Z42" s="86"/>
      <c r="AA42" s="88"/>
      <c r="AB42" s="91"/>
      <c r="AC42" s="86"/>
      <c r="AD42" s="92"/>
      <c r="AE42" s="92"/>
      <c r="AF42" s="93"/>
      <c r="AG42" s="86"/>
    </row>
    <row r="43" spans="1:36">
      <c r="P43" s="94"/>
      <c r="Q43" s="96"/>
      <c r="R43" s="97"/>
      <c r="S43" s="98"/>
      <c r="T43" s="97"/>
      <c r="U43" s="97"/>
      <c r="V43" s="97"/>
      <c r="W43" s="97"/>
      <c r="X43" s="97"/>
      <c r="Y43" s="97"/>
      <c r="Z43" s="97"/>
      <c r="AA43" s="97"/>
      <c r="AB43" s="97"/>
      <c r="AC43" s="97"/>
    </row>
    <row r="44" spans="1:36">
      <c r="P44" s="99"/>
      <c r="Q44" s="100"/>
      <c r="R44" s="97"/>
      <c r="S44" s="98"/>
      <c r="T44" s="97"/>
      <c r="U44" s="97"/>
      <c r="V44" s="97"/>
      <c r="W44" s="97"/>
      <c r="X44" s="85"/>
      <c r="Y44" s="97"/>
      <c r="Z44" s="97"/>
      <c r="AA44" s="85"/>
      <c r="AB44" s="97"/>
      <c r="AC44" s="85"/>
    </row>
    <row r="45" spans="1:36">
      <c r="P45" s="99"/>
      <c r="Q45" s="100"/>
      <c r="R45" s="97"/>
      <c r="S45" s="98"/>
      <c r="T45" s="94"/>
      <c r="U45" s="97"/>
      <c r="V45" s="99"/>
      <c r="W45" s="97"/>
      <c r="X45" s="85"/>
      <c r="Y45" s="97"/>
      <c r="Z45" s="99"/>
      <c r="AA45" s="99"/>
      <c r="AB45" s="97"/>
      <c r="AC45" s="85"/>
    </row>
    <row r="46" spans="1:36">
      <c r="P46" s="99"/>
      <c r="Q46" s="100"/>
      <c r="R46" s="97"/>
      <c r="S46" s="98"/>
      <c r="T46" s="97"/>
      <c r="U46" s="97"/>
      <c r="V46" s="97"/>
      <c r="W46" s="97"/>
      <c r="X46" s="97"/>
      <c r="Y46" s="97"/>
      <c r="Z46" s="97"/>
      <c r="AA46" s="97"/>
      <c r="AB46" s="97"/>
      <c r="AC46" s="97"/>
    </row>
    <row r="47" spans="1:36">
      <c r="P47" s="99"/>
      <c r="Q47" s="100"/>
      <c r="R47" s="97"/>
      <c r="S47" s="98"/>
      <c r="T47" s="97"/>
      <c r="U47" s="97"/>
      <c r="V47" s="97"/>
      <c r="W47" s="97"/>
      <c r="X47" s="97"/>
      <c r="Y47" s="97"/>
      <c r="Z47" s="97"/>
      <c r="AA47" s="97"/>
      <c r="AB47" s="97"/>
      <c r="AC47" s="97"/>
    </row>
    <row r="48" spans="1:36">
      <c r="P48" s="99"/>
      <c r="Q48" s="100"/>
      <c r="R48" s="97"/>
      <c r="S48" s="98"/>
      <c r="T48" s="97"/>
      <c r="U48" s="97"/>
      <c r="V48" s="97"/>
      <c r="W48" s="97"/>
      <c r="X48" s="101"/>
      <c r="Y48" s="102"/>
      <c r="Z48" s="103"/>
      <c r="AA48" s="103"/>
      <c r="AB48" s="97"/>
      <c r="AC48" s="97"/>
    </row>
    <row r="49" spans="16:29">
      <c r="P49" s="99"/>
      <c r="Q49" s="100"/>
      <c r="R49" s="97"/>
      <c r="S49" s="98"/>
      <c r="T49" s="97"/>
      <c r="U49" s="97"/>
      <c r="V49" s="97"/>
      <c r="W49" s="97"/>
      <c r="X49" s="101"/>
      <c r="Y49" s="102"/>
      <c r="Z49" s="103"/>
      <c r="AA49" s="103"/>
      <c r="AB49" s="97"/>
      <c r="AC49" s="97"/>
    </row>
    <row r="50" spans="16:29">
      <c r="P50" s="99"/>
      <c r="Q50" s="100"/>
      <c r="R50" s="97"/>
      <c r="S50" s="98"/>
      <c r="T50" s="97"/>
      <c r="U50" s="97"/>
      <c r="V50" s="97"/>
      <c r="W50" s="97"/>
      <c r="X50" s="101"/>
      <c r="Y50" s="102"/>
      <c r="Z50" s="103"/>
      <c r="AA50" s="103"/>
      <c r="AB50" s="97"/>
      <c r="AC50" s="97"/>
    </row>
    <row r="51" spans="16:29">
      <c r="P51" s="99"/>
      <c r="Q51" s="100"/>
      <c r="R51" s="97"/>
      <c r="S51" s="98"/>
      <c r="T51" s="97"/>
      <c r="U51" s="97"/>
      <c r="V51" s="97"/>
      <c r="W51" s="97"/>
      <c r="X51" s="101"/>
      <c r="Y51" s="103"/>
      <c r="Z51" s="103"/>
      <c r="AA51" s="103"/>
      <c r="AB51" s="97"/>
      <c r="AC51" s="97"/>
    </row>
    <row r="52" spans="16:29">
      <c r="P52" s="99"/>
      <c r="Q52" s="100"/>
      <c r="R52" s="97"/>
      <c r="S52" s="98"/>
      <c r="T52" s="97"/>
      <c r="U52" s="97"/>
      <c r="V52" s="97"/>
      <c r="W52" s="97"/>
      <c r="X52" s="101"/>
      <c r="Y52" s="102"/>
      <c r="Z52" s="103"/>
      <c r="AA52" s="103"/>
      <c r="AB52" s="97"/>
      <c r="AC52" s="97"/>
    </row>
    <row r="53" spans="16:29">
      <c r="P53" s="99"/>
      <c r="Q53" s="100"/>
      <c r="R53" s="97"/>
      <c r="S53" s="98"/>
      <c r="T53" s="97"/>
      <c r="U53" s="97"/>
      <c r="V53" s="97"/>
      <c r="W53" s="97"/>
      <c r="X53" s="101"/>
      <c r="Y53" s="102"/>
      <c r="Z53" s="103"/>
      <c r="AA53" s="103"/>
      <c r="AB53" s="97"/>
      <c r="AC53" s="97"/>
    </row>
    <row r="55" spans="16:29">
      <c r="X55" s="104"/>
    </row>
    <row r="60" spans="16:29">
      <c r="P60" s="16"/>
      <c r="Q60" s="424"/>
      <c r="R60" s="424"/>
      <c r="S60" s="424"/>
      <c r="T60" s="17"/>
    </row>
    <row r="61" spans="16:29">
      <c r="P61" s="16"/>
      <c r="Q61" s="424"/>
      <c r="R61" s="424"/>
      <c r="S61" s="424"/>
      <c r="T61" s="17"/>
    </row>
    <row r="62" spans="16:29">
      <c r="P62" s="16"/>
      <c r="Q62" s="424"/>
      <c r="R62" s="424"/>
      <c r="S62" s="424"/>
      <c r="T62" s="17"/>
    </row>
    <row r="63" spans="16:29">
      <c r="P63" s="25"/>
      <c r="Q63" s="424"/>
      <c r="R63" s="424"/>
      <c r="S63" s="312"/>
      <c r="T63" s="17"/>
      <c r="U63" s="26"/>
    </row>
    <row r="64" spans="16:29">
      <c r="P64" s="27"/>
      <c r="Q64" s="450"/>
      <c r="R64" s="450"/>
      <c r="T64" s="17"/>
    </row>
    <row r="65" spans="16:20">
      <c r="P65" s="26"/>
      <c r="Q65" s="450"/>
      <c r="R65" s="450"/>
      <c r="T65" s="19"/>
    </row>
    <row r="66" spans="16:20">
      <c r="P66" s="26"/>
      <c r="Q66" s="450"/>
      <c r="R66" s="450"/>
      <c r="T66" s="19"/>
    </row>
    <row r="67" spans="16:20">
      <c r="P67" s="26"/>
      <c r="Q67" s="450"/>
      <c r="R67" s="450"/>
      <c r="T67" s="105"/>
    </row>
  </sheetData>
  <mergeCells count="90">
    <mergeCell ref="K32:N33"/>
    <mergeCell ref="Q60:S60"/>
    <mergeCell ref="Q61:S61"/>
    <mergeCell ref="Q62:S62"/>
    <mergeCell ref="Q63:R63"/>
    <mergeCell ref="K34:O35"/>
    <mergeCell ref="B36:J37"/>
    <mergeCell ref="K36:O37"/>
    <mergeCell ref="Q66:R66"/>
    <mergeCell ref="Q67:R67"/>
    <mergeCell ref="Q64:R64"/>
    <mergeCell ref="Q65:R65"/>
    <mergeCell ref="B32:B33"/>
    <mergeCell ref="C32:E33"/>
    <mergeCell ref="F32:H33"/>
    <mergeCell ref="B34:B35"/>
    <mergeCell ref="C34:E35"/>
    <mergeCell ref="F34:H35"/>
    <mergeCell ref="M26:M27"/>
    <mergeCell ref="N26:N27"/>
    <mergeCell ref="O26:O27"/>
    <mergeCell ref="C31:E31"/>
    <mergeCell ref="F31:I31"/>
    <mergeCell ref="K31:O31"/>
    <mergeCell ref="B28:B29"/>
    <mergeCell ref="M28:M29"/>
    <mergeCell ref="N28:N29"/>
    <mergeCell ref="O28:O29"/>
    <mergeCell ref="B22:B23"/>
    <mergeCell ref="D22:D23"/>
    <mergeCell ref="M22:M23"/>
    <mergeCell ref="N22:N23"/>
    <mergeCell ref="O22:O23"/>
    <mergeCell ref="B24:B25"/>
    <mergeCell ref="D24:D25"/>
    <mergeCell ref="M24:M25"/>
    <mergeCell ref="N24:N25"/>
    <mergeCell ref="O24:O25"/>
    <mergeCell ref="B26:B27"/>
    <mergeCell ref="D26:D27"/>
    <mergeCell ref="B18:B19"/>
    <mergeCell ref="D18:D19"/>
    <mergeCell ref="M18:M19"/>
    <mergeCell ref="N18:N19"/>
    <mergeCell ref="O18:O19"/>
    <mergeCell ref="B20:B21"/>
    <mergeCell ref="D20:D21"/>
    <mergeCell ref="M20:M21"/>
    <mergeCell ref="N20:N21"/>
    <mergeCell ref="O20:O21"/>
    <mergeCell ref="R15:S15"/>
    <mergeCell ref="M16:M17"/>
    <mergeCell ref="N16:N17"/>
    <mergeCell ref="O16:O17"/>
    <mergeCell ref="R16:S16"/>
    <mergeCell ref="R17:S17"/>
    <mergeCell ref="G15:J16"/>
    <mergeCell ref="R10:T10"/>
    <mergeCell ref="C11:G11"/>
    <mergeCell ref="K11:O14"/>
    <mergeCell ref="R11:T11"/>
    <mergeCell ref="C12:G12"/>
    <mergeCell ref="C13:G13"/>
    <mergeCell ref="B14:G14"/>
    <mergeCell ref="R14:S14"/>
    <mergeCell ref="B15:B17"/>
    <mergeCell ref="C15:C17"/>
    <mergeCell ref="D15:D17"/>
    <mergeCell ref="E15:E17"/>
    <mergeCell ref="F15:F17"/>
    <mergeCell ref="K15:L16"/>
    <mergeCell ref="M15:O15"/>
    <mergeCell ref="B6:O6"/>
    <mergeCell ref="B7:O7"/>
    <mergeCell ref="Q7:U7"/>
    <mergeCell ref="C8:O8"/>
    <mergeCell ref="C9:G9"/>
    <mergeCell ref="H9:J14"/>
    <mergeCell ref="K9:O9"/>
    <mergeCell ref="R9:T9"/>
    <mergeCell ref="C10:G10"/>
    <mergeCell ref="L10:N10"/>
    <mergeCell ref="B2:B5"/>
    <mergeCell ref="C2:I3"/>
    <mergeCell ref="J2:M2"/>
    <mergeCell ref="N2:O5"/>
    <mergeCell ref="J3:M3"/>
    <mergeCell ref="C4:I5"/>
    <mergeCell ref="J4:M4"/>
    <mergeCell ref="J5:M5"/>
  </mergeCells>
  <printOptions horizontalCentered="1" verticalCentered="1"/>
  <pageMargins left="3.937007874015748E-2" right="0.19685039370078741" top="0.35433070866141736" bottom="0.35433070866141736" header="0.31496062992125984" footer="0.31496062992125984"/>
  <pageSetup paperSize="5" scale="60" fitToHeight="0" orientation="landscape" r:id="rId1"/>
  <headerFooter alignWithMargins="0"/>
  <drawing r:id="rId2"/>
  <legacyDrawing r:id="rId3"/>
  <oleObjects>
    <mc:AlternateContent xmlns:mc="http://schemas.openxmlformats.org/markup-compatibility/2006">
      <mc:Choice Requires="x14">
        <oleObject shapeId="1025" r:id="rId4">
          <objectPr defaultSize="0" autoPict="0" r:id="rId5">
            <anchor moveWithCells="1" sizeWithCells="1">
              <from>
                <xdr:col>1</xdr:col>
                <xdr:colOff>409575</xdr:colOff>
                <xdr:row>1</xdr:row>
                <xdr:rowOff>47625</xdr:rowOff>
              </from>
              <to>
                <xdr:col>1</xdr:col>
                <xdr:colOff>4991100</xdr:colOff>
                <xdr:row>4</xdr:row>
                <xdr:rowOff>123825</xdr:rowOff>
              </to>
            </anchor>
          </objectPr>
        </oleObject>
      </mc:Choice>
      <mc:Fallback>
        <oleObject shapeId="1025" r:id="rId4"/>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7"/>
  <sheetViews>
    <sheetView zoomScale="80" zoomScaleNormal="80" workbookViewId="0">
      <selection activeCell="L6" sqref="L6"/>
    </sheetView>
  </sheetViews>
  <sheetFormatPr baseColWidth="10" defaultRowHeight="15"/>
  <cols>
    <col min="1" max="2" width="11.42578125" style="337"/>
    <col min="3" max="3" width="17.5703125" style="337" customWidth="1"/>
    <col min="4" max="4" width="57.7109375" style="337" customWidth="1"/>
    <col min="5" max="5" width="35" style="337" customWidth="1"/>
    <col min="6" max="6" width="18.28515625" style="337" customWidth="1"/>
    <col min="7" max="7" width="19.28515625" style="337" customWidth="1"/>
    <col min="8" max="8" width="20.42578125" style="337" customWidth="1"/>
    <col min="9" max="9" width="15.5703125" style="337" hidden="1" customWidth="1"/>
    <col min="10" max="10" width="24.28515625" style="337" hidden="1" customWidth="1"/>
    <col min="11" max="16384" width="11.42578125" style="337"/>
  </cols>
  <sheetData>
    <row r="1" spans="2:10" ht="15.75" thickBot="1"/>
    <row r="2" spans="2:10" s="222" customFormat="1" ht="18" customHeight="1" thickBot="1">
      <c r="B2" s="528" t="s">
        <v>310</v>
      </c>
      <c r="C2" s="529"/>
      <c r="D2" s="529"/>
      <c r="E2" s="529"/>
      <c r="F2" s="529"/>
      <c r="G2" s="529"/>
      <c r="H2" s="530"/>
    </row>
    <row r="3" spans="2:10" s="222" customFormat="1" ht="15.75" thickBot="1">
      <c r="B3" s="350" t="s">
        <v>180</v>
      </c>
      <c r="C3" s="351" t="s">
        <v>179</v>
      </c>
      <c r="D3" s="351" t="s">
        <v>13</v>
      </c>
      <c r="E3" s="351" t="s">
        <v>182</v>
      </c>
      <c r="F3" s="351" t="s">
        <v>183</v>
      </c>
      <c r="G3" s="351" t="s">
        <v>316</v>
      </c>
      <c r="H3" s="352" t="s">
        <v>14</v>
      </c>
      <c r="I3" s="338" t="s">
        <v>184</v>
      </c>
      <c r="J3" s="334" t="s">
        <v>185</v>
      </c>
    </row>
    <row r="4" spans="2:10" s="222" customFormat="1" ht="71.25">
      <c r="B4" s="346"/>
      <c r="C4" s="347" t="s">
        <v>311</v>
      </c>
      <c r="D4" s="348" t="s">
        <v>313</v>
      </c>
      <c r="E4" s="348" t="s">
        <v>315</v>
      </c>
      <c r="F4" s="348">
        <v>901287299</v>
      </c>
      <c r="G4" s="347" t="s">
        <v>317</v>
      </c>
      <c r="H4" s="349">
        <v>1200000000</v>
      </c>
      <c r="I4" s="339"/>
      <c r="J4" s="336"/>
    </row>
    <row r="5" spans="2:10" s="222" customFormat="1" ht="71.25">
      <c r="B5" s="340"/>
      <c r="C5" s="215" t="s">
        <v>311</v>
      </c>
      <c r="D5" s="335" t="s">
        <v>313</v>
      </c>
      <c r="E5" s="335" t="s">
        <v>315</v>
      </c>
      <c r="F5" s="335">
        <v>901287299</v>
      </c>
      <c r="G5" s="215" t="s">
        <v>317</v>
      </c>
      <c r="H5" s="341">
        <v>11261918736</v>
      </c>
      <c r="I5" s="339"/>
      <c r="J5" s="336"/>
    </row>
    <row r="6" spans="2:10" s="222" customFormat="1" ht="99.75">
      <c r="B6" s="340"/>
      <c r="C6" s="215" t="s">
        <v>311</v>
      </c>
      <c r="D6" s="335" t="s">
        <v>314</v>
      </c>
      <c r="E6" s="335" t="s">
        <v>315</v>
      </c>
      <c r="F6" s="335">
        <v>901287299</v>
      </c>
      <c r="G6" s="215" t="s">
        <v>317</v>
      </c>
      <c r="H6" s="341">
        <v>2559330025</v>
      </c>
      <c r="I6" s="339"/>
      <c r="J6" s="336"/>
    </row>
    <row r="7" spans="2:10" s="222" customFormat="1" ht="100.5" thickBot="1">
      <c r="B7" s="342"/>
      <c r="C7" s="343" t="s">
        <v>312</v>
      </c>
      <c r="D7" s="344" t="s">
        <v>309</v>
      </c>
      <c r="E7" s="344" t="s">
        <v>315</v>
      </c>
      <c r="F7" s="344">
        <v>901287299</v>
      </c>
      <c r="G7" s="343" t="s">
        <v>318</v>
      </c>
      <c r="H7" s="345">
        <v>380000000</v>
      </c>
      <c r="I7" s="339"/>
      <c r="J7" s="336"/>
    </row>
  </sheetData>
  <mergeCells count="1">
    <mergeCell ref="B2:H2"/>
  </mergeCells>
  <pageMargins left="0.7" right="0.7" top="0.75" bottom="0.75" header="0.3" footer="0.3"/>
  <pageSetup scale="75" orientation="landscape"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7" tint="0.59999389629810485"/>
  </sheetPr>
  <dimension ref="A1:AK96"/>
  <sheetViews>
    <sheetView zoomScale="71" zoomScaleNormal="71" zoomScaleSheetLayoutView="71" workbookViewId="0">
      <selection activeCell="O44" sqref="O44:O45"/>
    </sheetView>
  </sheetViews>
  <sheetFormatPr baseColWidth="10" defaultColWidth="12.5703125" defaultRowHeight="14.25"/>
  <cols>
    <col min="1" max="1" width="2.85546875" style="109" customWidth="1"/>
    <col min="2" max="2" width="82.5703125" style="109" customWidth="1"/>
    <col min="3" max="3" width="9.85546875" style="109" customWidth="1"/>
    <col min="4" max="4" width="16" style="109" customWidth="1"/>
    <col min="5" max="5" width="10.140625" style="169" customWidth="1"/>
    <col min="6" max="6" width="35.28515625" style="109" customWidth="1"/>
    <col min="7" max="7" width="22.5703125" style="170" bestFit="1" customWidth="1"/>
    <col min="8" max="8" width="24.42578125" style="109" customWidth="1"/>
    <col min="9" max="9" width="21" style="109" customWidth="1"/>
    <col min="10" max="10" width="10" style="116" customWidth="1"/>
    <col min="11" max="11" width="11.5703125" style="185" bestFit="1" customWidth="1"/>
    <col min="12" max="12" width="20.42578125" style="185" customWidth="1"/>
    <col min="13" max="13" width="11.28515625" style="109" customWidth="1"/>
    <col min="14" max="14" width="16.140625" style="109" customWidth="1"/>
    <col min="15" max="15" width="16.42578125" style="109" customWidth="1"/>
    <col min="16" max="16" width="2.42578125" style="109" customWidth="1"/>
    <col min="17" max="17" width="12.5703125" style="836"/>
    <col min="18" max="18" width="14.42578125" style="836" customWidth="1"/>
    <col min="19" max="19" width="18.5703125" style="836" customWidth="1"/>
    <col min="20" max="20" width="33.85546875" style="836" customWidth="1"/>
    <col min="21" max="21" width="12.5703125" style="836" hidden="1" customWidth="1"/>
    <col min="22" max="22" width="24.28515625" style="836" customWidth="1"/>
    <col min="23" max="23" width="22.5703125" style="836" customWidth="1"/>
    <col min="24" max="25" width="12.5703125" style="836"/>
    <col min="26" max="26" width="16.85546875" style="836" customWidth="1"/>
    <col min="27" max="27" width="12.5703125" style="836"/>
    <col min="28" max="28" width="30.140625" style="836" customWidth="1"/>
    <col min="29" max="29" width="15.42578125" style="836" customWidth="1"/>
    <col min="30" max="30" width="15.85546875" style="836" customWidth="1"/>
    <col min="31" max="31" width="24.42578125" style="836" customWidth="1"/>
    <col min="32" max="32" width="17.140625" style="836" customWidth="1"/>
    <col min="33" max="33" width="12.5703125" style="836"/>
    <col min="34" max="16384" width="12.5703125" style="109"/>
  </cols>
  <sheetData>
    <row r="1" spans="1:33" ht="15" thickBot="1"/>
    <row r="2" spans="1:33" ht="27" customHeight="1">
      <c r="A2" s="107"/>
      <c r="B2" s="660"/>
      <c r="C2" s="663" t="s">
        <v>0</v>
      </c>
      <c r="D2" s="664"/>
      <c r="E2" s="664"/>
      <c r="F2" s="664"/>
      <c r="G2" s="664"/>
      <c r="H2" s="664"/>
      <c r="I2" s="665"/>
      <c r="J2" s="666" t="s">
        <v>1</v>
      </c>
      <c r="K2" s="667"/>
      <c r="L2" s="667"/>
      <c r="M2" s="668"/>
      <c r="N2" s="669"/>
      <c r="O2" s="670"/>
      <c r="P2" s="108"/>
    </row>
    <row r="3" spans="1:33" ht="23.25" customHeight="1">
      <c r="A3" s="110"/>
      <c r="B3" s="661"/>
      <c r="C3" s="537"/>
      <c r="D3" s="538"/>
      <c r="E3" s="538"/>
      <c r="F3" s="538"/>
      <c r="G3" s="538"/>
      <c r="H3" s="538"/>
      <c r="I3" s="539"/>
      <c r="J3" s="540" t="s">
        <v>2</v>
      </c>
      <c r="K3" s="541"/>
      <c r="L3" s="541"/>
      <c r="M3" s="542"/>
      <c r="N3" s="545"/>
      <c r="O3" s="671"/>
      <c r="P3" s="111"/>
    </row>
    <row r="4" spans="1:33" ht="21.75" customHeight="1">
      <c r="A4" s="110"/>
      <c r="B4" s="661"/>
      <c r="C4" s="534" t="s">
        <v>3</v>
      </c>
      <c r="D4" s="535"/>
      <c r="E4" s="535"/>
      <c r="F4" s="535"/>
      <c r="G4" s="535"/>
      <c r="H4" s="535"/>
      <c r="I4" s="536"/>
      <c r="J4" s="540" t="s">
        <v>4</v>
      </c>
      <c r="K4" s="541"/>
      <c r="L4" s="541"/>
      <c r="M4" s="542"/>
      <c r="N4" s="545"/>
      <c r="O4" s="671"/>
      <c r="P4" s="111"/>
    </row>
    <row r="5" spans="1:33" ht="24" customHeight="1" thickBot="1">
      <c r="A5" s="110"/>
      <c r="B5" s="827"/>
      <c r="C5" s="828"/>
      <c r="D5" s="829"/>
      <c r="E5" s="829"/>
      <c r="F5" s="829"/>
      <c r="G5" s="829"/>
      <c r="H5" s="829"/>
      <c r="I5" s="830"/>
      <c r="J5" s="831" t="s">
        <v>5</v>
      </c>
      <c r="K5" s="832"/>
      <c r="L5" s="832"/>
      <c r="M5" s="833"/>
      <c r="N5" s="834"/>
      <c r="O5" s="835"/>
      <c r="P5" s="111"/>
    </row>
    <row r="6" spans="1:33" ht="24.75" customHeight="1">
      <c r="A6" s="110"/>
      <c r="B6" s="562"/>
      <c r="C6" s="562"/>
      <c r="D6" s="562"/>
      <c r="E6" s="562"/>
      <c r="F6" s="562"/>
      <c r="G6" s="562"/>
      <c r="H6" s="562"/>
      <c r="I6" s="562"/>
      <c r="J6" s="562"/>
      <c r="K6" s="562"/>
      <c r="L6" s="562"/>
      <c r="M6" s="562"/>
      <c r="N6" s="562"/>
      <c r="O6" s="562"/>
      <c r="P6" s="112"/>
    </row>
    <row r="7" spans="1:33" ht="23.25" customHeight="1">
      <c r="A7" s="110"/>
      <c r="B7" s="563" t="s">
        <v>173</v>
      </c>
      <c r="C7" s="564"/>
      <c r="D7" s="564"/>
      <c r="E7" s="564"/>
      <c r="F7" s="564"/>
      <c r="G7" s="564"/>
      <c r="H7" s="564"/>
      <c r="I7" s="564"/>
      <c r="J7" s="564"/>
      <c r="K7" s="564"/>
      <c r="L7" s="564"/>
      <c r="M7" s="564"/>
      <c r="N7" s="564"/>
      <c r="O7" s="565"/>
      <c r="P7" s="113"/>
      <c r="R7" s="837"/>
      <c r="S7" s="837"/>
      <c r="T7" s="837"/>
      <c r="U7" s="837"/>
      <c r="V7" s="837"/>
    </row>
    <row r="8" spans="1:33" s="3" customFormat="1" ht="24.75" customHeight="1">
      <c r="A8" s="4"/>
      <c r="B8" s="8" t="s">
        <v>175</v>
      </c>
      <c r="C8" s="566" t="s">
        <v>715</v>
      </c>
      <c r="D8" s="567"/>
      <c r="E8" s="567"/>
      <c r="F8" s="567"/>
      <c r="G8" s="567"/>
      <c r="H8" s="567"/>
      <c r="I8" s="567"/>
      <c r="J8" s="567"/>
      <c r="K8" s="567"/>
      <c r="L8" s="567"/>
      <c r="M8" s="567"/>
      <c r="N8" s="567"/>
      <c r="O8" s="568"/>
      <c r="P8" s="7"/>
      <c r="Q8" s="838"/>
      <c r="R8" s="839"/>
      <c r="S8" s="839"/>
      <c r="T8" s="839"/>
      <c r="U8" s="839"/>
      <c r="V8" s="839"/>
      <c r="W8" s="838"/>
      <c r="X8" s="838"/>
      <c r="Y8" s="838"/>
      <c r="Z8" s="838"/>
      <c r="AA8" s="838"/>
      <c r="AB8" s="838"/>
      <c r="AC8" s="838"/>
      <c r="AD8" s="838"/>
      <c r="AE8" s="838"/>
      <c r="AF8" s="838"/>
      <c r="AG8" s="838"/>
    </row>
    <row r="9" spans="1:33" ht="27.75" customHeight="1">
      <c r="A9" s="110"/>
      <c r="B9" s="114" t="s">
        <v>6</v>
      </c>
      <c r="C9" s="569" t="s">
        <v>53</v>
      </c>
      <c r="D9" s="569"/>
      <c r="E9" s="569"/>
      <c r="F9" s="569"/>
      <c r="G9" s="569"/>
      <c r="H9" s="570" t="s">
        <v>54</v>
      </c>
      <c r="I9" s="571"/>
      <c r="J9" s="572"/>
      <c r="K9" s="579" t="s">
        <v>9</v>
      </c>
      <c r="L9" s="580"/>
      <c r="M9" s="580"/>
      <c r="N9" s="580"/>
      <c r="O9" s="581"/>
      <c r="P9" s="113"/>
      <c r="R9" s="840"/>
      <c r="S9" s="841"/>
      <c r="T9" s="841"/>
      <c r="U9" s="841"/>
      <c r="V9" s="840"/>
      <c r="X9" s="842"/>
      <c r="Y9" s="842"/>
    </row>
    <row r="10" spans="1:33" ht="37.5" customHeight="1">
      <c r="A10" s="110"/>
      <c r="B10" s="117" t="s">
        <v>10</v>
      </c>
      <c r="C10" s="569" t="s">
        <v>55</v>
      </c>
      <c r="D10" s="569"/>
      <c r="E10" s="569"/>
      <c r="F10" s="569"/>
      <c r="G10" s="569"/>
      <c r="H10" s="573"/>
      <c r="I10" s="574"/>
      <c r="J10" s="575"/>
      <c r="K10" s="14" t="s">
        <v>12</v>
      </c>
      <c r="L10" s="582" t="s">
        <v>13</v>
      </c>
      <c r="M10" s="582"/>
      <c r="N10" s="582"/>
      <c r="O10" s="14" t="s">
        <v>14</v>
      </c>
      <c r="P10" s="113"/>
      <c r="R10" s="843"/>
      <c r="S10" s="844"/>
      <c r="T10" s="844"/>
      <c r="U10" s="844"/>
      <c r="V10" s="105"/>
      <c r="X10" s="845"/>
      <c r="Y10" s="846"/>
      <c r="Z10" s="847"/>
    </row>
    <row r="11" spans="1:33" ht="42" customHeight="1">
      <c r="A11" s="110"/>
      <c r="B11" s="118" t="s">
        <v>56</v>
      </c>
      <c r="C11" s="549" t="s">
        <v>57</v>
      </c>
      <c r="D11" s="549"/>
      <c r="E11" s="549"/>
      <c r="F11" s="549"/>
      <c r="G11" s="549"/>
      <c r="H11" s="573"/>
      <c r="I11" s="574"/>
      <c r="J11" s="575"/>
      <c r="K11" s="550" t="s">
        <v>58</v>
      </c>
      <c r="L11" s="551"/>
      <c r="M11" s="551"/>
      <c r="N11" s="551"/>
      <c r="O11" s="552"/>
      <c r="P11" s="113"/>
      <c r="R11" s="843"/>
      <c r="S11" s="844"/>
      <c r="T11" s="844"/>
      <c r="U11" s="844"/>
      <c r="V11" s="105"/>
      <c r="X11" s="845"/>
      <c r="Y11" s="846"/>
      <c r="Z11" s="847"/>
    </row>
    <row r="12" spans="1:33" ht="78" customHeight="1">
      <c r="A12" s="110"/>
      <c r="B12" s="118" t="s">
        <v>59</v>
      </c>
      <c r="C12" s="549" t="s">
        <v>60</v>
      </c>
      <c r="D12" s="549"/>
      <c r="E12" s="549"/>
      <c r="F12" s="549"/>
      <c r="G12" s="549"/>
      <c r="H12" s="573"/>
      <c r="I12" s="574"/>
      <c r="J12" s="575"/>
      <c r="K12" s="553"/>
      <c r="L12" s="554"/>
      <c r="M12" s="554"/>
      <c r="N12" s="554"/>
      <c r="O12" s="555"/>
      <c r="P12" s="113"/>
      <c r="R12" s="843"/>
      <c r="S12" s="848"/>
      <c r="T12" s="848"/>
      <c r="U12" s="848"/>
      <c r="V12" s="105"/>
      <c r="X12" s="845"/>
      <c r="Y12" s="846"/>
      <c r="Z12" s="847"/>
    </row>
    <row r="13" spans="1:33" ht="57.75" customHeight="1">
      <c r="A13" s="110"/>
      <c r="B13" s="119" t="s">
        <v>19</v>
      </c>
      <c r="C13" s="559" t="s">
        <v>61</v>
      </c>
      <c r="D13" s="559"/>
      <c r="E13" s="559"/>
      <c r="F13" s="559"/>
      <c r="G13" s="559"/>
      <c r="H13" s="573"/>
      <c r="I13" s="574"/>
      <c r="J13" s="575"/>
      <c r="K13" s="553"/>
      <c r="L13" s="554"/>
      <c r="M13" s="554"/>
      <c r="N13" s="554"/>
      <c r="O13" s="555"/>
      <c r="P13" s="113"/>
      <c r="R13" s="843"/>
      <c r="S13" s="848"/>
      <c r="T13" s="848"/>
      <c r="U13" s="848"/>
      <c r="V13" s="105"/>
      <c r="X13" s="845"/>
      <c r="Y13" s="846"/>
      <c r="Z13" s="847"/>
    </row>
    <row r="14" spans="1:33" ht="46.5" customHeight="1" thickBot="1">
      <c r="A14" s="110"/>
      <c r="B14" s="560" t="s">
        <v>171</v>
      </c>
      <c r="C14" s="561"/>
      <c r="D14" s="561"/>
      <c r="E14" s="561"/>
      <c r="F14" s="561"/>
      <c r="G14" s="561"/>
      <c r="H14" s="576"/>
      <c r="I14" s="577"/>
      <c r="J14" s="578"/>
      <c r="K14" s="556"/>
      <c r="L14" s="557"/>
      <c r="M14" s="557"/>
      <c r="N14" s="557"/>
      <c r="O14" s="558"/>
      <c r="P14" s="113"/>
      <c r="R14" s="845"/>
      <c r="S14" s="844"/>
      <c r="T14" s="844"/>
      <c r="U14" s="848"/>
      <c r="V14" s="105"/>
      <c r="W14" s="849"/>
      <c r="X14" s="845"/>
      <c r="Y14" s="846"/>
      <c r="Z14" s="847"/>
    </row>
    <row r="15" spans="1:33" ht="23.25" customHeight="1">
      <c r="A15" s="110"/>
      <c r="B15" s="588" t="s">
        <v>20</v>
      </c>
      <c r="C15" s="591" t="s">
        <v>21</v>
      </c>
      <c r="D15" s="583" t="s">
        <v>22</v>
      </c>
      <c r="E15" s="592" t="s">
        <v>23</v>
      </c>
      <c r="F15" s="583" t="s">
        <v>724</v>
      </c>
      <c r="G15" s="594" t="s">
        <v>725</v>
      </c>
      <c r="H15" s="595"/>
      <c r="I15" s="595"/>
      <c r="J15" s="596"/>
      <c r="K15" s="583" t="s">
        <v>24</v>
      </c>
      <c r="L15" s="583"/>
      <c r="M15" s="585" t="s">
        <v>25</v>
      </c>
      <c r="N15" s="585"/>
      <c r="O15" s="586"/>
      <c r="P15" s="112"/>
      <c r="R15" s="850"/>
      <c r="S15" s="844"/>
      <c r="T15" s="844"/>
      <c r="V15" s="105"/>
      <c r="X15" s="845"/>
      <c r="Y15" s="846"/>
      <c r="Z15" s="847"/>
    </row>
    <row r="16" spans="1:33" ht="13.5" customHeight="1">
      <c r="A16" s="110"/>
      <c r="B16" s="589"/>
      <c r="C16" s="584"/>
      <c r="D16" s="584"/>
      <c r="E16" s="593"/>
      <c r="F16" s="584"/>
      <c r="G16" s="597"/>
      <c r="H16" s="598"/>
      <c r="I16" s="598"/>
      <c r="J16" s="599"/>
      <c r="K16" s="584"/>
      <c r="L16" s="584"/>
      <c r="M16" s="584" t="s">
        <v>26</v>
      </c>
      <c r="N16" s="584" t="s">
        <v>27</v>
      </c>
      <c r="O16" s="587" t="s">
        <v>28</v>
      </c>
      <c r="P16" s="112"/>
      <c r="R16" s="849"/>
      <c r="S16" s="844"/>
      <c r="T16" s="844"/>
      <c r="V16" s="846"/>
      <c r="X16" s="845"/>
      <c r="Y16" s="846"/>
      <c r="Z16" s="847"/>
    </row>
    <row r="17" spans="1:26" ht="32.25" customHeight="1" thickBot="1">
      <c r="A17" s="110"/>
      <c r="B17" s="771"/>
      <c r="C17" s="772"/>
      <c r="D17" s="772"/>
      <c r="E17" s="773"/>
      <c r="F17" s="772"/>
      <c r="G17" s="774" t="s">
        <v>29</v>
      </c>
      <c r="H17" s="775" t="s">
        <v>30</v>
      </c>
      <c r="I17" s="775" t="s">
        <v>31</v>
      </c>
      <c r="J17" s="354" t="s">
        <v>32</v>
      </c>
      <c r="K17" s="775" t="s">
        <v>33</v>
      </c>
      <c r="L17" s="776" t="s">
        <v>34</v>
      </c>
      <c r="M17" s="772"/>
      <c r="N17" s="772"/>
      <c r="O17" s="777"/>
      <c r="P17" s="112"/>
      <c r="R17" s="849"/>
      <c r="S17" s="844"/>
      <c r="T17" s="844"/>
      <c r="V17" s="846"/>
      <c r="X17" s="845"/>
      <c r="Y17" s="846"/>
      <c r="Z17" s="847"/>
    </row>
    <row r="18" spans="1:26" ht="24.95" customHeight="1">
      <c r="A18" s="110"/>
      <c r="B18" s="801" t="s">
        <v>62</v>
      </c>
      <c r="C18" s="120" t="s">
        <v>35</v>
      </c>
      <c r="D18" s="802" t="s">
        <v>63</v>
      </c>
      <c r="E18" s="121">
        <v>1</v>
      </c>
      <c r="F18" s="122">
        <f>SUM(G18:J18)</f>
        <v>34650000</v>
      </c>
      <c r="G18" s="122">
        <v>34650000</v>
      </c>
      <c r="H18" s="123"/>
      <c r="I18" s="36"/>
      <c r="J18" s="124"/>
      <c r="K18" s="125">
        <v>44927</v>
      </c>
      <c r="L18" s="125">
        <v>45291</v>
      </c>
      <c r="M18" s="803">
        <f>+(E19/E18)*100</f>
        <v>100</v>
      </c>
      <c r="N18" s="804">
        <f>+(F19/F18)*100</f>
        <v>100</v>
      </c>
      <c r="O18" s="805">
        <f>+(M18+N18)/2</f>
        <v>100</v>
      </c>
      <c r="P18" s="112"/>
    </row>
    <row r="19" spans="1:26" ht="33.75" customHeight="1">
      <c r="A19" s="110"/>
      <c r="B19" s="806"/>
      <c r="C19" s="320" t="s">
        <v>37</v>
      </c>
      <c r="D19" s="786"/>
      <c r="E19" s="793">
        <v>1</v>
      </c>
      <c r="F19" s="787">
        <f t="shared" ref="F19:F57" si="0">SUM(G19:J19)</f>
        <v>34650000</v>
      </c>
      <c r="G19" s="794">
        <f>'ANEXO FORTALECIMIENTO'!G204+'ANEXO FORTALECIMIENTO'!G205</f>
        <v>34650000</v>
      </c>
      <c r="H19" s="795"/>
      <c r="I19" s="202"/>
      <c r="J19" s="796"/>
      <c r="K19" s="790">
        <v>44927</v>
      </c>
      <c r="L19" s="790">
        <v>45291</v>
      </c>
      <c r="M19" s="791"/>
      <c r="N19" s="792"/>
      <c r="O19" s="807"/>
      <c r="P19" s="112"/>
    </row>
    <row r="20" spans="1:26" ht="33.75" customHeight="1">
      <c r="A20" s="110"/>
      <c r="B20" s="806" t="s">
        <v>64</v>
      </c>
      <c r="C20" s="320" t="s">
        <v>35</v>
      </c>
      <c r="D20" s="786" t="s">
        <v>65</v>
      </c>
      <c r="E20" s="793">
        <v>1</v>
      </c>
      <c r="F20" s="787">
        <f t="shared" si="0"/>
        <v>2397053086</v>
      </c>
      <c r="G20" s="797">
        <v>2397053086</v>
      </c>
      <c r="H20" s="788"/>
      <c r="I20" s="133"/>
      <c r="J20" s="789"/>
      <c r="K20" s="790">
        <v>44927</v>
      </c>
      <c r="L20" s="790">
        <v>45291</v>
      </c>
      <c r="M20" s="791">
        <f>+(E21/E20)*100</f>
        <v>100</v>
      </c>
      <c r="N20" s="792">
        <f>+(F21/F20)*100</f>
        <v>98.766314681442978</v>
      </c>
      <c r="O20" s="807">
        <f>+(M20+N20)/2</f>
        <v>99.383157340721482</v>
      </c>
      <c r="P20" s="112"/>
    </row>
    <row r="21" spans="1:26" ht="33.75" customHeight="1">
      <c r="A21" s="110"/>
      <c r="B21" s="806"/>
      <c r="C21" s="320" t="s">
        <v>37</v>
      </c>
      <c r="D21" s="786"/>
      <c r="E21" s="798">
        <v>1</v>
      </c>
      <c r="F21" s="787">
        <f t="shared" si="0"/>
        <v>2367480994</v>
      </c>
      <c r="G21" s="794">
        <v>2367480994</v>
      </c>
      <c r="H21" s="795"/>
      <c r="I21" s="202"/>
      <c r="J21" s="796"/>
      <c r="K21" s="790">
        <v>44927</v>
      </c>
      <c r="L21" s="790">
        <v>45291</v>
      </c>
      <c r="M21" s="791"/>
      <c r="N21" s="792"/>
      <c r="O21" s="807"/>
      <c r="P21" s="112"/>
    </row>
    <row r="22" spans="1:26" ht="33.75" hidden="1" customHeight="1" thickBot="1">
      <c r="A22" s="110"/>
      <c r="B22" s="806" t="s">
        <v>66</v>
      </c>
      <c r="C22" s="320" t="s">
        <v>35</v>
      </c>
      <c r="D22" s="786" t="s">
        <v>67</v>
      </c>
      <c r="E22" s="134">
        <v>1</v>
      </c>
      <c r="F22" s="787">
        <f t="shared" si="0"/>
        <v>0</v>
      </c>
      <c r="G22" s="787">
        <v>0</v>
      </c>
      <c r="H22" s="799"/>
      <c r="I22" s="202"/>
      <c r="J22" s="796"/>
      <c r="K22" s="790">
        <v>44927</v>
      </c>
      <c r="L22" s="790">
        <v>45291</v>
      </c>
      <c r="M22" s="791">
        <f>+(E23/E22)*100</f>
        <v>0</v>
      </c>
      <c r="N22" s="792" t="e">
        <f>+(F23/F22)*100</f>
        <v>#DIV/0!</v>
      </c>
      <c r="O22" s="807" t="e">
        <f>+(M22+N22)/2</f>
        <v>#DIV/0!</v>
      </c>
      <c r="P22" s="112"/>
    </row>
    <row r="23" spans="1:26" ht="33.75" hidden="1" customHeight="1" thickBot="1">
      <c r="A23" s="110"/>
      <c r="B23" s="806"/>
      <c r="C23" s="320" t="s">
        <v>37</v>
      </c>
      <c r="D23" s="786"/>
      <c r="E23" s="137">
        <v>0</v>
      </c>
      <c r="F23" s="787">
        <f t="shared" si="0"/>
        <v>0</v>
      </c>
      <c r="G23" s="794"/>
      <c r="H23" s="795"/>
      <c r="I23" s="202"/>
      <c r="J23" s="796"/>
      <c r="K23" s="790">
        <v>44927</v>
      </c>
      <c r="L23" s="790">
        <v>45291</v>
      </c>
      <c r="M23" s="791"/>
      <c r="N23" s="792"/>
      <c r="O23" s="807"/>
      <c r="P23" s="112"/>
    </row>
    <row r="24" spans="1:26" ht="33.75" hidden="1" customHeight="1" thickBot="1">
      <c r="A24" s="110"/>
      <c r="B24" s="806" t="s">
        <v>68</v>
      </c>
      <c r="C24" s="320" t="s">
        <v>35</v>
      </c>
      <c r="D24" s="786" t="s">
        <v>69</v>
      </c>
      <c r="E24" s="793">
        <v>1</v>
      </c>
      <c r="F24" s="787">
        <f t="shared" si="0"/>
        <v>0</v>
      </c>
      <c r="G24" s="787"/>
      <c r="H24" s="788"/>
      <c r="I24" s="133"/>
      <c r="J24" s="789"/>
      <c r="K24" s="790">
        <v>44927</v>
      </c>
      <c r="L24" s="790">
        <v>45291</v>
      </c>
      <c r="M24" s="791">
        <f>+(E25/E24)*100</f>
        <v>0</v>
      </c>
      <c r="N24" s="792" t="e">
        <f>+(F25/F24)*100</f>
        <v>#DIV/0!</v>
      </c>
      <c r="O24" s="807" t="e">
        <f>+(M24+N24)/2</f>
        <v>#DIV/0!</v>
      </c>
      <c r="P24" s="112"/>
    </row>
    <row r="25" spans="1:26" ht="33.75" hidden="1" customHeight="1" thickBot="1">
      <c r="A25" s="110"/>
      <c r="B25" s="806"/>
      <c r="C25" s="320" t="s">
        <v>37</v>
      </c>
      <c r="D25" s="786"/>
      <c r="E25" s="137">
        <v>0</v>
      </c>
      <c r="F25" s="787">
        <f t="shared" si="0"/>
        <v>0</v>
      </c>
      <c r="G25" s="794"/>
      <c r="H25" s="795"/>
      <c r="I25" s="202"/>
      <c r="J25" s="796"/>
      <c r="K25" s="790">
        <v>44927</v>
      </c>
      <c r="L25" s="790">
        <v>45291</v>
      </c>
      <c r="M25" s="791"/>
      <c r="N25" s="792"/>
      <c r="O25" s="807"/>
      <c r="P25" s="112"/>
    </row>
    <row r="26" spans="1:26" ht="33.75" customHeight="1">
      <c r="A26" s="110"/>
      <c r="B26" s="806" t="s">
        <v>70</v>
      </c>
      <c r="C26" s="320" t="s">
        <v>35</v>
      </c>
      <c r="D26" s="786" t="s">
        <v>71</v>
      </c>
      <c r="E26" s="793">
        <v>2</v>
      </c>
      <c r="F26" s="787">
        <f t="shared" si="0"/>
        <v>9263450</v>
      </c>
      <c r="G26" s="787">
        <v>9263450</v>
      </c>
      <c r="H26" s="788"/>
      <c r="I26" s="133"/>
      <c r="J26" s="789"/>
      <c r="K26" s="790">
        <v>44927</v>
      </c>
      <c r="L26" s="790">
        <v>45291</v>
      </c>
      <c r="M26" s="791">
        <f>+(E27/E26)*100</f>
        <v>100</v>
      </c>
      <c r="N26" s="792">
        <f>+(F27/F26)*100</f>
        <v>100</v>
      </c>
      <c r="O26" s="807">
        <f>+(M26+N26)/2</f>
        <v>100</v>
      </c>
      <c r="P26" s="112"/>
    </row>
    <row r="27" spans="1:26" ht="33.75" customHeight="1">
      <c r="A27" s="110"/>
      <c r="B27" s="806"/>
      <c r="C27" s="320" t="s">
        <v>37</v>
      </c>
      <c r="D27" s="786"/>
      <c r="E27" s="793">
        <v>2</v>
      </c>
      <c r="F27" s="787">
        <f t="shared" si="0"/>
        <v>9263450</v>
      </c>
      <c r="G27" s="794">
        <f>'ANEXO FORTALECIMIENTO'!H184</f>
        <v>9263450</v>
      </c>
      <c r="H27" s="795"/>
      <c r="I27" s="202"/>
      <c r="J27" s="796"/>
      <c r="K27" s="790">
        <v>44927</v>
      </c>
      <c r="L27" s="790">
        <v>45291</v>
      </c>
      <c r="M27" s="791"/>
      <c r="N27" s="792"/>
      <c r="O27" s="807"/>
      <c r="P27" s="112"/>
    </row>
    <row r="28" spans="1:26" ht="33.75" customHeight="1">
      <c r="A28" s="110"/>
      <c r="B28" s="806" t="s">
        <v>72</v>
      </c>
      <c r="C28" s="320" t="s">
        <v>35</v>
      </c>
      <c r="D28" s="786" t="s">
        <v>73</v>
      </c>
      <c r="E28" s="134">
        <v>1</v>
      </c>
      <c r="F28" s="787">
        <f t="shared" si="0"/>
        <v>57206166</v>
      </c>
      <c r="G28" s="787">
        <v>57206166</v>
      </c>
      <c r="H28" s="788"/>
      <c r="I28" s="133"/>
      <c r="J28" s="789"/>
      <c r="K28" s="790">
        <v>44927</v>
      </c>
      <c r="L28" s="790">
        <v>45291</v>
      </c>
      <c r="M28" s="791">
        <f>+(E29/E28)*100</f>
        <v>100</v>
      </c>
      <c r="N28" s="792">
        <f>+(F29/F28)*100</f>
        <v>100</v>
      </c>
      <c r="O28" s="807">
        <f>+(M28+N28)/2</f>
        <v>100</v>
      </c>
      <c r="P28" s="112"/>
    </row>
    <row r="29" spans="1:26" ht="66.75" customHeight="1">
      <c r="A29" s="110"/>
      <c r="B29" s="806"/>
      <c r="C29" s="320" t="s">
        <v>37</v>
      </c>
      <c r="D29" s="786"/>
      <c r="E29" s="134">
        <v>1</v>
      </c>
      <c r="F29" s="787">
        <f t="shared" si="0"/>
        <v>57206166</v>
      </c>
      <c r="G29" s="794">
        <f>'ANEXO FORTALECIMIENTO'!G209+'ANEXO FORTALECIMIENTO'!G208+'ANEXO FORTALECIMIENTO'!G206+'ANEXO FORTALECIMIENTO'!G207</f>
        <v>57206166</v>
      </c>
      <c r="H29" s="795"/>
      <c r="I29" s="202"/>
      <c r="J29" s="796"/>
      <c r="K29" s="790">
        <v>44927</v>
      </c>
      <c r="L29" s="790">
        <v>45291</v>
      </c>
      <c r="M29" s="791"/>
      <c r="N29" s="792"/>
      <c r="O29" s="807"/>
      <c r="P29" s="112"/>
    </row>
    <row r="30" spans="1:26" ht="33.75" hidden="1" customHeight="1" thickBot="1">
      <c r="A30" s="110"/>
      <c r="B30" s="806" t="s">
        <v>74</v>
      </c>
      <c r="C30" s="320" t="s">
        <v>35</v>
      </c>
      <c r="D30" s="786" t="s">
        <v>75</v>
      </c>
      <c r="E30" s="793">
        <v>1</v>
      </c>
      <c r="F30" s="787">
        <f t="shared" si="0"/>
        <v>0</v>
      </c>
      <c r="G30" s="787">
        <v>0</v>
      </c>
      <c r="H30" s="795"/>
      <c r="I30" s="186"/>
      <c r="J30" s="796"/>
      <c r="K30" s="790">
        <v>44927</v>
      </c>
      <c r="L30" s="790">
        <v>45291</v>
      </c>
      <c r="M30" s="791">
        <f>+(E31/E30)*100</f>
        <v>0</v>
      </c>
      <c r="N30" s="792" t="e">
        <f>+(F31/F30)*100</f>
        <v>#DIV/0!</v>
      </c>
      <c r="O30" s="807" t="e">
        <f>+(M30+N30)/2</f>
        <v>#DIV/0!</v>
      </c>
      <c r="P30" s="112"/>
    </row>
    <row r="31" spans="1:26" ht="42" hidden="1" customHeight="1" thickBot="1">
      <c r="A31" s="110"/>
      <c r="B31" s="806"/>
      <c r="C31" s="320" t="s">
        <v>37</v>
      </c>
      <c r="D31" s="786"/>
      <c r="E31" s="793">
        <v>0</v>
      </c>
      <c r="F31" s="787">
        <f t="shared" si="0"/>
        <v>0</v>
      </c>
      <c r="G31" s="787"/>
      <c r="H31" s="795"/>
      <c r="I31" s="202"/>
      <c r="J31" s="796"/>
      <c r="K31" s="790">
        <v>44927</v>
      </c>
      <c r="L31" s="790">
        <v>45291</v>
      </c>
      <c r="M31" s="791"/>
      <c r="N31" s="792"/>
      <c r="O31" s="807"/>
      <c r="P31" s="112"/>
    </row>
    <row r="32" spans="1:26" ht="51" customHeight="1">
      <c r="A32" s="110"/>
      <c r="B32" s="808" t="s">
        <v>76</v>
      </c>
      <c r="C32" s="320" t="s">
        <v>35</v>
      </c>
      <c r="D32" s="786" t="s">
        <v>77</v>
      </c>
      <c r="E32" s="793">
        <v>50</v>
      </c>
      <c r="F32" s="787">
        <f t="shared" si="0"/>
        <v>74094720</v>
      </c>
      <c r="G32" s="787">
        <v>74094720</v>
      </c>
      <c r="H32" s="788"/>
      <c r="I32" s="202"/>
      <c r="J32" s="789"/>
      <c r="K32" s="790">
        <v>44927</v>
      </c>
      <c r="L32" s="790">
        <v>45291</v>
      </c>
      <c r="M32" s="791">
        <f>+(E33/E32)*100</f>
        <v>110.00000000000001</v>
      </c>
      <c r="N32" s="792">
        <f>+(F33/F32)*100</f>
        <v>100</v>
      </c>
      <c r="O32" s="807">
        <f>+(M32+N32)/2</f>
        <v>105</v>
      </c>
      <c r="P32" s="112"/>
    </row>
    <row r="33" spans="1:16" ht="24.95" customHeight="1">
      <c r="A33" s="110"/>
      <c r="B33" s="808"/>
      <c r="C33" s="320" t="s">
        <v>37</v>
      </c>
      <c r="D33" s="786"/>
      <c r="E33" s="793">
        <v>55</v>
      </c>
      <c r="F33" s="787">
        <f t="shared" si="0"/>
        <v>74094720</v>
      </c>
      <c r="G33" s="305">
        <f>'ANEXO FORTALECIMIENTO'!I214</f>
        <v>74094720</v>
      </c>
      <c r="H33" s="795"/>
      <c r="I33" s="202"/>
      <c r="J33" s="796"/>
      <c r="K33" s="790">
        <v>44927</v>
      </c>
      <c r="L33" s="790">
        <v>45291</v>
      </c>
      <c r="M33" s="791"/>
      <c r="N33" s="792"/>
      <c r="O33" s="807"/>
      <c r="P33" s="112"/>
    </row>
    <row r="34" spans="1:16" ht="24.95" customHeight="1">
      <c r="A34" s="110"/>
      <c r="B34" s="806" t="s">
        <v>78</v>
      </c>
      <c r="C34" s="320" t="s">
        <v>35</v>
      </c>
      <c r="D34" s="786" t="s">
        <v>79</v>
      </c>
      <c r="E34" s="793">
        <v>202</v>
      </c>
      <c r="F34" s="787">
        <f t="shared" si="0"/>
        <v>78850000</v>
      </c>
      <c r="G34" s="787">
        <v>78850000</v>
      </c>
      <c r="H34" s="788"/>
      <c r="I34" s="202"/>
      <c r="J34" s="789"/>
      <c r="K34" s="790">
        <v>44927</v>
      </c>
      <c r="L34" s="790">
        <v>45291</v>
      </c>
      <c r="M34" s="791">
        <f>+(E35/E34)*100</f>
        <v>94.554455445544548</v>
      </c>
      <c r="N34" s="792">
        <f>+(F35/F34)*100</f>
        <v>100</v>
      </c>
      <c r="O34" s="807">
        <f>+(M34+N34)/2</f>
        <v>97.277227722772267</v>
      </c>
      <c r="P34" s="112"/>
    </row>
    <row r="35" spans="1:16" ht="39.75" customHeight="1">
      <c r="A35" s="110"/>
      <c r="B35" s="806"/>
      <c r="C35" s="320" t="s">
        <v>37</v>
      </c>
      <c r="D35" s="786"/>
      <c r="E35" s="800">
        <v>191</v>
      </c>
      <c r="F35" s="787">
        <f t="shared" si="0"/>
        <v>78850000</v>
      </c>
      <c r="G35" s="304">
        <f>'ANEXO FORTALECIMIENTO'!I215</f>
        <v>78850000</v>
      </c>
      <c r="H35" s="795"/>
      <c r="I35" s="202"/>
      <c r="J35" s="796"/>
      <c r="K35" s="790">
        <v>44927</v>
      </c>
      <c r="L35" s="790">
        <v>45291</v>
      </c>
      <c r="M35" s="791"/>
      <c r="N35" s="792"/>
      <c r="O35" s="807"/>
      <c r="P35" s="112"/>
    </row>
    <row r="36" spans="1:16" ht="24" customHeight="1">
      <c r="A36" s="110"/>
      <c r="B36" s="806" t="s">
        <v>709</v>
      </c>
      <c r="C36" s="320" t="s">
        <v>35</v>
      </c>
      <c r="D36" s="786" t="s">
        <v>80</v>
      </c>
      <c r="E36" s="793">
        <v>2</v>
      </c>
      <c r="F36" s="787">
        <f t="shared" si="0"/>
        <v>5255280</v>
      </c>
      <c r="G36" s="787">
        <v>5255280</v>
      </c>
      <c r="H36" s="788"/>
      <c r="I36" s="202"/>
      <c r="J36" s="789"/>
      <c r="K36" s="790">
        <v>44927</v>
      </c>
      <c r="L36" s="790">
        <v>45291</v>
      </c>
      <c r="M36" s="791">
        <f>+(E37/E36)*100</f>
        <v>100</v>
      </c>
      <c r="N36" s="792">
        <f>+(F37/F36)*100</f>
        <v>100</v>
      </c>
      <c r="O36" s="807">
        <f>+(M36+N36)/2</f>
        <v>100</v>
      </c>
      <c r="P36" s="112"/>
    </row>
    <row r="37" spans="1:16" ht="44.25" customHeight="1">
      <c r="A37" s="110"/>
      <c r="B37" s="806"/>
      <c r="C37" s="320" t="s">
        <v>37</v>
      </c>
      <c r="D37" s="786"/>
      <c r="E37" s="800">
        <v>2</v>
      </c>
      <c r="F37" s="787">
        <f t="shared" si="0"/>
        <v>5255280</v>
      </c>
      <c r="G37" s="794">
        <f>'ANEXO FORTALECIMIENTO'!I213</f>
        <v>5255280</v>
      </c>
      <c r="H37" s="795"/>
      <c r="I37" s="202"/>
      <c r="J37" s="796"/>
      <c r="K37" s="790">
        <v>44927</v>
      </c>
      <c r="L37" s="790">
        <v>45291</v>
      </c>
      <c r="M37" s="791"/>
      <c r="N37" s="792"/>
      <c r="O37" s="807"/>
      <c r="P37" s="112"/>
    </row>
    <row r="38" spans="1:16" ht="24" customHeight="1">
      <c r="A38" s="110"/>
      <c r="B38" s="806" t="s">
        <v>620</v>
      </c>
      <c r="C38" s="320" t="s">
        <v>35</v>
      </c>
      <c r="D38" s="786" t="s">
        <v>81</v>
      </c>
      <c r="E38" s="793">
        <v>2</v>
      </c>
      <c r="F38" s="787">
        <f t="shared" si="0"/>
        <v>191800000</v>
      </c>
      <c r="G38" s="787">
        <v>191800000</v>
      </c>
      <c r="H38" s="788"/>
      <c r="I38" s="202"/>
      <c r="J38" s="789"/>
      <c r="K38" s="790">
        <v>44927</v>
      </c>
      <c r="L38" s="790">
        <v>45291</v>
      </c>
      <c r="M38" s="791">
        <f>+(E39/E38)*100</f>
        <v>550</v>
      </c>
      <c r="N38" s="792">
        <f>+(F39/F38)*100</f>
        <v>100</v>
      </c>
      <c r="O38" s="807">
        <f>+(M38+N38)/2</f>
        <v>325</v>
      </c>
      <c r="P38" s="112"/>
    </row>
    <row r="39" spans="1:16" ht="37.5" customHeight="1">
      <c r="A39" s="110"/>
      <c r="B39" s="806"/>
      <c r="C39" s="320" t="s">
        <v>37</v>
      </c>
      <c r="D39" s="786"/>
      <c r="E39" s="793">
        <v>11</v>
      </c>
      <c r="F39" s="787">
        <f t="shared" si="0"/>
        <v>191800000</v>
      </c>
      <c r="G39" s="794">
        <f>'ANEXO FORTALECIMIENTO'!I216</f>
        <v>191800000</v>
      </c>
      <c r="H39" s="795"/>
      <c r="I39" s="202"/>
      <c r="J39" s="796"/>
      <c r="K39" s="790">
        <v>44927</v>
      </c>
      <c r="L39" s="790">
        <v>45291</v>
      </c>
      <c r="M39" s="791"/>
      <c r="N39" s="792"/>
      <c r="O39" s="807"/>
      <c r="P39" s="112"/>
    </row>
    <row r="40" spans="1:16" ht="24" customHeight="1">
      <c r="A40" s="110"/>
      <c r="B40" s="806" t="s">
        <v>82</v>
      </c>
      <c r="C40" s="320" t="s">
        <v>35</v>
      </c>
      <c r="D40" s="786" t="s">
        <v>83</v>
      </c>
      <c r="E40" s="793">
        <v>94</v>
      </c>
      <c r="F40" s="787">
        <f t="shared" si="0"/>
        <v>99996400</v>
      </c>
      <c r="G40" s="787">
        <v>99996400</v>
      </c>
      <c r="H40" s="799"/>
      <c r="I40" s="202"/>
      <c r="J40" s="789"/>
      <c r="K40" s="790">
        <v>44927</v>
      </c>
      <c r="L40" s="790">
        <v>45291</v>
      </c>
      <c r="M40" s="791">
        <f>+(E41/E40)*100</f>
        <v>97.872340425531917</v>
      </c>
      <c r="N40" s="792">
        <f>+(F41/F40)*100</f>
        <v>100</v>
      </c>
      <c r="O40" s="807">
        <f>+(M40+N40)/2</f>
        <v>98.936170212765958</v>
      </c>
      <c r="P40" s="112"/>
    </row>
    <row r="41" spans="1:16" ht="53.25" customHeight="1">
      <c r="A41" s="110"/>
      <c r="B41" s="806"/>
      <c r="C41" s="320" t="s">
        <v>37</v>
      </c>
      <c r="D41" s="786"/>
      <c r="E41" s="793">
        <v>92</v>
      </c>
      <c r="F41" s="787">
        <f t="shared" si="0"/>
        <v>99996400</v>
      </c>
      <c r="G41" s="794">
        <v>99996400</v>
      </c>
      <c r="H41" s="788"/>
      <c r="I41" s="202"/>
      <c r="J41" s="796"/>
      <c r="K41" s="790">
        <v>44927</v>
      </c>
      <c r="L41" s="790">
        <v>45291</v>
      </c>
      <c r="M41" s="791"/>
      <c r="N41" s="792"/>
      <c r="O41" s="807"/>
      <c r="P41" s="112"/>
    </row>
    <row r="42" spans="1:16" ht="25.5" customHeight="1">
      <c r="A42" s="110"/>
      <c r="B42" s="806" t="s">
        <v>84</v>
      </c>
      <c r="C42" s="320" t="s">
        <v>35</v>
      </c>
      <c r="D42" s="786" t="s">
        <v>85</v>
      </c>
      <c r="E42" s="793">
        <v>12</v>
      </c>
      <c r="F42" s="787">
        <f t="shared" si="0"/>
        <v>187500000</v>
      </c>
      <c r="G42" s="787">
        <f>180335686+7164314</f>
        <v>187500000</v>
      </c>
      <c r="H42" s="788"/>
      <c r="I42" s="202"/>
      <c r="J42" s="789"/>
      <c r="K42" s="790">
        <v>44927</v>
      </c>
      <c r="L42" s="790">
        <v>45291</v>
      </c>
      <c r="M42" s="791">
        <f>+(E43/E42)*100</f>
        <v>100</v>
      </c>
      <c r="N42" s="792">
        <f>+(F43/F42)*100</f>
        <v>96.179032533333327</v>
      </c>
      <c r="O42" s="807">
        <f>+(M42+N42)/2</f>
        <v>98.089516266666664</v>
      </c>
      <c r="P42" s="112"/>
    </row>
    <row r="43" spans="1:16" ht="25.5" customHeight="1">
      <c r="A43" s="110"/>
      <c r="B43" s="806"/>
      <c r="C43" s="320" t="s">
        <v>37</v>
      </c>
      <c r="D43" s="786"/>
      <c r="E43" s="134">
        <v>12</v>
      </c>
      <c r="F43" s="787">
        <f t="shared" si="0"/>
        <v>180335686</v>
      </c>
      <c r="G43" s="794">
        <f>'ANEXO FORTALECIMIENTO'!G201</f>
        <v>180335686</v>
      </c>
      <c r="H43" s="795"/>
      <c r="I43" s="202"/>
      <c r="J43" s="796"/>
      <c r="K43" s="790">
        <v>44927</v>
      </c>
      <c r="L43" s="790">
        <v>45291</v>
      </c>
      <c r="M43" s="791"/>
      <c r="N43" s="792"/>
      <c r="O43" s="807"/>
      <c r="P43" s="112"/>
    </row>
    <row r="44" spans="1:16" ht="36.75" customHeight="1">
      <c r="A44" s="110"/>
      <c r="B44" s="806" t="s">
        <v>86</v>
      </c>
      <c r="C44" s="320" t="s">
        <v>35</v>
      </c>
      <c r="D44" s="786" t="s">
        <v>87</v>
      </c>
      <c r="E44" s="134">
        <v>1</v>
      </c>
      <c r="F44" s="787">
        <f t="shared" si="0"/>
        <v>38950262</v>
      </c>
      <c r="G44" s="787">
        <f>30463512+8486750</f>
        <v>38950262</v>
      </c>
      <c r="H44" s="788"/>
      <c r="I44" s="202"/>
      <c r="J44" s="789"/>
      <c r="K44" s="790">
        <v>44927</v>
      </c>
      <c r="L44" s="790">
        <v>45291</v>
      </c>
      <c r="M44" s="791">
        <f>+(E45/E44)*100</f>
        <v>100</v>
      </c>
      <c r="N44" s="792">
        <f>+(F45/F44)*100</f>
        <v>78.211314727485018</v>
      </c>
      <c r="O44" s="807">
        <f>+(M44+N44)/2</f>
        <v>89.105657363742509</v>
      </c>
      <c r="P44" s="112"/>
    </row>
    <row r="45" spans="1:16" ht="25.5" customHeight="1">
      <c r="A45" s="110"/>
      <c r="B45" s="806"/>
      <c r="C45" s="320" t="s">
        <v>37</v>
      </c>
      <c r="D45" s="786"/>
      <c r="E45" s="793">
        <v>1</v>
      </c>
      <c r="F45" s="787">
        <f t="shared" si="0"/>
        <v>30463512</v>
      </c>
      <c r="G45" s="794">
        <f>'ANEXO FORTALECIMIENTO'!G211+'ANEXO FORTALECIMIENTO'!G222</f>
        <v>30463512</v>
      </c>
      <c r="H45" s="795"/>
      <c r="I45" s="202"/>
      <c r="J45" s="796"/>
      <c r="K45" s="790">
        <v>44927</v>
      </c>
      <c r="L45" s="790">
        <v>45291</v>
      </c>
      <c r="M45" s="791"/>
      <c r="N45" s="792"/>
      <c r="O45" s="807"/>
      <c r="P45" s="112"/>
    </row>
    <row r="46" spans="1:16" ht="25.5" hidden="1" customHeight="1" thickBot="1">
      <c r="A46" s="110"/>
      <c r="B46" s="806" t="s">
        <v>88</v>
      </c>
      <c r="C46" s="320" t="s">
        <v>35</v>
      </c>
      <c r="D46" s="786" t="s">
        <v>89</v>
      </c>
      <c r="E46" s="134">
        <v>1</v>
      </c>
      <c r="F46" s="787">
        <f t="shared" si="0"/>
        <v>0</v>
      </c>
      <c r="G46" s="787"/>
      <c r="H46" s="788"/>
      <c r="I46" s="202"/>
      <c r="J46" s="789"/>
      <c r="K46" s="790">
        <v>44927</v>
      </c>
      <c r="L46" s="790">
        <v>45291</v>
      </c>
      <c r="M46" s="791">
        <f>+(E47/E46)*100</f>
        <v>100</v>
      </c>
      <c r="N46" s="792" t="e">
        <f>+(F47/F46)*100</f>
        <v>#DIV/0!</v>
      </c>
      <c r="O46" s="807" t="e">
        <f>+(M46+N46)/2</f>
        <v>#DIV/0!</v>
      </c>
      <c r="P46" s="112"/>
    </row>
    <row r="47" spans="1:16" ht="57.75" hidden="1" customHeight="1" thickBot="1">
      <c r="A47" s="110"/>
      <c r="B47" s="806"/>
      <c r="C47" s="320" t="s">
        <v>37</v>
      </c>
      <c r="D47" s="786"/>
      <c r="E47" s="793">
        <v>1</v>
      </c>
      <c r="F47" s="787">
        <f t="shared" si="0"/>
        <v>0</v>
      </c>
      <c r="G47" s="794"/>
      <c r="H47" s="795"/>
      <c r="I47" s="202"/>
      <c r="J47" s="796"/>
      <c r="K47" s="790">
        <v>44927</v>
      </c>
      <c r="L47" s="790">
        <v>45291</v>
      </c>
      <c r="M47" s="791"/>
      <c r="N47" s="792"/>
      <c r="O47" s="807"/>
      <c r="P47" s="112"/>
    </row>
    <row r="48" spans="1:16" ht="25.5" hidden="1" customHeight="1" thickBot="1">
      <c r="A48" s="110"/>
      <c r="B48" s="806" t="s">
        <v>90</v>
      </c>
      <c r="C48" s="320" t="s">
        <v>35</v>
      </c>
      <c r="D48" s="786" t="s">
        <v>91</v>
      </c>
      <c r="E48" s="793">
        <v>1</v>
      </c>
      <c r="F48" s="787">
        <f t="shared" si="0"/>
        <v>0</v>
      </c>
      <c r="G48" s="787">
        <v>0</v>
      </c>
      <c r="H48" s="788"/>
      <c r="I48" s="202"/>
      <c r="J48" s="789"/>
      <c r="K48" s="790">
        <v>44927</v>
      </c>
      <c r="L48" s="790">
        <v>45291</v>
      </c>
      <c r="M48" s="791">
        <f>+(E49/E48)*100</f>
        <v>0</v>
      </c>
      <c r="N48" s="792" t="e">
        <f>+(F49/F48)*100</f>
        <v>#DIV/0!</v>
      </c>
      <c r="O48" s="807" t="e">
        <f>+(M48+N48)/2</f>
        <v>#DIV/0!</v>
      </c>
      <c r="P48" s="112"/>
    </row>
    <row r="49" spans="1:37" ht="23.25" hidden="1" customHeight="1" thickBot="1">
      <c r="A49" s="110"/>
      <c r="B49" s="806"/>
      <c r="C49" s="320" t="s">
        <v>37</v>
      </c>
      <c r="D49" s="786"/>
      <c r="E49" s="793">
        <v>0</v>
      </c>
      <c r="F49" s="787">
        <f t="shared" si="0"/>
        <v>0</v>
      </c>
      <c r="G49" s="794"/>
      <c r="H49" s="795"/>
      <c r="I49" s="202"/>
      <c r="J49" s="796"/>
      <c r="K49" s="790">
        <v>44927</v>
      </c>
      <c r="L49" s="790">
        <v>45291</v>
      </c>
      <c r="M49" s="791"/>
      <c r="N49" s="792"/>
      <c r="O49" s="807"/>
      <c r="P49" s="112"/>
      <c r="R49" s="851"/>
      <c r="S49" s="852"/>
      <c r="T49" s="853"/>
      <c r="U49" s="854"/>
      <c r="V49" s="853"/>
      <c r="W49" s="853"/>
      <c r="X49" s="853"/>
      <c r="Y49" s="853"/>
      <c r="Z49" s="851"/>
      <c r="AA49" s="853"/>
      <c r="AB49" s="853"/>
      <c r="AC49" s="851"/>
      <c r="AD49" s="853"/>
      <c r="AE49" s="851"/>
    </row>
    <row r="50" spans="1:37" ht="23.25" customHeight="1">
      <c r="A50" s="110"/>
      <c r="B50" s="806" t="s">
        <v>92</v>
      </c>
      <c r="C50" s="320" t="s">
        <v>35</v>
      </c>
      <c r="D50" s="786" t="s">
        <v>93</v>
      </c>
      <c r="E50" s="793">
        <v>1</v>
      </c>
      <c r="F50" s="787">
        <f t="shared" si="0"/>
        <v>30671802</v>
      </c>
      <c r="G50" s="787">
        <v>30671802</v>
      </c>
      <c r="H50" s="788"/>
      <c r="I50" s="202"/>
      <c r="J50" s="789"/>
      <c r="K50" s="790">
        <v>44927</v>
      </c>
      <c r="L50" s="790">
        <v>45291</v>
      </c>
      <c r="M50" s="791">
        <f>+(E51/E50)*100</f>
        <v>100</v>
      </c>
      <c r="N50" s="792">
        <f>+(F51/F50)*100</f>
        <v>100</v>
      </c>
      <c r="O50" s="807">
        <f>+(M50+N50)/2</f>
        <v>100</v>
      </c>
      <c r="P50" s="112"/>
      <c r="R50" s="851"/>
      <c r="S50" s="852"/>
      <c r="T50" s="853"/>
      <c r="U50" s="854"/>
      <c r="V50" s="853"/>
      <c r="W50" s="853"/>
      <c r="X50" s="853"/>
      <c r="Y50" s="853"/>
      <c r="Z50" s="851"/>
      <c r="AA50" s="853"/>
      <c r="AB50" s="853"/>
      <c r="AC50" s="851"/>
      <c r="AD50" s="853"/>
      <c r="AE50" s="851"/>
    </row>
    <row r="51" spans="1:37" ht="62.25" customHeight="1">
      <c r="A51" s="110"/>
      <c r="B51" s="806"/>
      <c r="C51" s="320" t="s">
        <v>37</v>
      </c>
      <c r="D51" s="786"/>
      <c r="E51" s="793">
        <v>1</v>
      </c>
      <c r="F51" s="787">
        <f t="shared" si="0"/>
        <v>30671802</v>
      </c>
      <c r="G51" s="794">
        <f>'ANEXO FORTALECIMIENTO'!G219+'ANEXO FORTALECIMIENTO'!G212</f>
        <v>30671802</v>
      </c>
      <c r="H51" s="795"/>
      <c r="I51" s="202"/>
      <c r="J51" s="796"/>
      <c r="K51" s="790">
        <v>44927</v>
      </c>
      <c r="L51" s="790">
        <v>45291</v>
      </c>
      <c r="M51" s="791"/>
      <c r="N51" s="792"/>
      <c r="O51" s="807"/>
      <c r="P51" s="112"/>
      <c r="R51" s="851"/>
      <c r="S51" s="852"/>
      <c r="T51" s="853"/>
      <c r="U51" s="854"/>
      <c r="V51" s="853"/>
      <c r="W51" s="853"/>
      <c r="X51" s="853"/>
      <c r="Y51" s="853"/>
      <c r="Z51" s="851"/>
      <c r="AA51" s="853"/>
      <c r="AB51" s="853"/>
      <c r="AC51" s="851"/>
      <c r="AD51" s="853"/>
      <c r="AE51" s="851"/>
    </row>
    <row r="52" spans="1:37" ht="62.25" hidden="1" customHeight="1" thickBot="1">
      <c r="A52" s="110"/>
      <c r="B52" s="806" t="s">
        <v>94</v>
      </c>
      <c r="C52" s="320" t="s">
        <v>35</v>
      </c>
      <c r="D52" s="786" t="s">
        <v>95</v>
      </c>
      <c r="E52" s="793">
        <v>1</v>
      </c>
      <c r="F52" s="787">
        <f t="shared" si="0"/>
        <v>0</v>
      </c>
      <c r="G52" s="787">
        <v>0</v>
      </c>
      <c r="H52" s="788"/>
      <c r="I52" s="133"/>
      <c r="J52" s="789"/>
      <c r="K52" s="790">
        <v>44927</v>
      </c>
      <c r="L52" s="790">
        <v>45291</v>
      </c>
      <c r="M52" s="791">
        <f>+(E53/E52)*100</f>
        <v>0</v>
      </c>
      <c r="N52" s="792" t="e">
        <f>+(F53/F52)*100</f>
        <v>#DIV/0!</v>
      </c>
      <c r="O52" s="807" t="e">
        <f>+(M52+N52)/2</f>
        <v>#DIV/0!</v>
      </c>
      <c r="P52" s="112"/>
      <c r="R52" s="842"/>
      <c r="S52" s="852"/>
      <c r="T52" s="853"/>
      <c r="U52" s="854"/>
      <c r="V52" s="853"/>
      <c r="W52" s="853"/>
      <c r="X52" s="855"/>
      <c r="Y52" s="853"/>
      <c r="Z52" s="856"/>
      <c r="AA52" s="842"/>
      <c r="AB52" s="853"/>
      <c r="AC52" s="857"/>
      <c r="AD52" s="853"/>
      <c r="AE52" s="84"/>
      <c r="AF52" s="84"/>
      <c r="AG52" s="842"/>
      <c r="AH52" s="116"/>
      <c r="AI52" s="116"/>
      <c r="AJ52" s="116"/>
      <c r="AK52" s="116"/>
    </row>
    <row r="53" spans="1:37" ht="62.25" hidden="1" customHeight="1" thickBot="1">
      <c r="A53" s="110"/>
      <c r="B53" s="806"/>
      <c r="C53" s="320" t="s">
        <v>37</v>
      </c>
      <c r="D53" s="786"/>
      <c r="E53" s="793">
        <v>0</v>
      </c>
      <c r="F53" s="787">
        <f t="shared" si="0"/>
        <v>0</v>
      </c>
      <c r="G53" s="787"/>
      <c r="H53" s="795"/>
      <c r="I53" s="202"/>
      <c r="J53" s="796"/>
      <c r="K53" s="790">
        <v>44927</v>
      </c>
      <c r="L53" s="790">
        <v>45291</v>
      </c>
      <c r="M53" s="791"/>
      <c r="N53" s="792"/>
      <c r="O53" s="807"/>
      <c r="P53" s="112"/>
      <c r="Q53" s="851"/>
      <c r="R53" s="851"/>
      <c r="S53" s="852"/>
      <c r="T53" s="853"/>
      <c r="U53" s="854"/>
      <c r="V53" s="853"/>
      <c r="W53" s="853"/>
      <c r="X53" s="853"/>
      <c r="Y53" s="853"/>
      <c r="Z53" s="853"/>
      <c r="AA53" s="856"/>
      <c r="AB53" s="853"/>
      <c r="AC53" s="857"/>
      <c r="AD53" s="851"/>
      <c r="AE53" s="858"/>
      <c r="AF53" s="857"/>
      <c r="AG53" s="851"/>
      <c r="AH53" s="92"/>
      <c r="AI53" s="143"/>
      <c r="AJ53" s="143"/>
      <c r="AK53" s="143"/>
    </row>
    <row r="54" spans="1:37" ht="62.25" customHeight="1">
      <c r="A54" s="110"/>
      <c r="B54" s="806" t="s">
        <v>96</v>
      </c>
      <c r="C54" s="320" t="s">
        <v>35</v>
      </c>
      <c r="D54" s="786" t="s">
        <v>95</v>
      </c>
      <c r="E54" s="793">
        <v>1</v>
      </c>
      <c r="F54" s="787">
        <f t="shared" si="0"/>
        <v>112500000</v>
      </c>
      <c r="G54" s="787">
        <v>112500000</v>
      </c>
      <c r="H54" s="788"/>
      <c r="I54" s="202"/>
      <c r="J54" s="789"/>
      <c r="K54" s="790">
        <v>44927</v>
      </c>
      <c r="L54" s="790">
        <v>45291</v>
      </c>
      <c r="M54" s="791">
        <f>+(E55/E54)*100</f>
        <v>100</v>
      </c>
      <c r="N54" s="792">
        <f>+(F55/F54)*100</f>
        <v>100</v>
      </c>
      <c r="O54" s="807">
        <f>+(M54+N54)/2</f>
        <v>100</v>
      </c>
      <c r="P54" s="112"/>
      <c r="Q54" s="855"/>
      <c r="R54" s="851"/>
      <c r="S54" s="852"/>
      <c r="T54" s="853"/>
      <c r="U54" s="854"/>
      <c r="V54" s="853"/>
      <c r="W54" s="853"/>
      <c r="X54" s="855"/>
      <c r="Y54" s="853"/>
      <c r="Z54" s="856"/>
      <c r="AA54" s="851"/>
      <c r="AB54" s="853"/>
      <c r="AC54" s="857"/>
      <c r="AD54" s="851"/>
      <c r="AE54" s="858"/>
      <c r="AF54" s="858"/>
      <c r="AG54" s="842"/>
      <c r="AH54" s="142"/>
    </row>
    <row r="55" spans="1:37" ht="48" customHeight="1" thickBot="1">
      <c r="A55" s="110"/>
      <c r="B55" s="809"/>
      <c r="C55" s="126" t="s">
        <v>37</v>
      </c>
      <c r="D55" s="810"/>
      <c r="E55" s="127">
        <v>1</v>
      </c>
      <c r="F55" s="141">
        <f t="shared" si="0"/>
        <v>112500000</v>
      </c>
      <c r="G55" s="129">
        <v>112500000</v>
      </c>
      <c r="H55" s="130"/>
      <c r="I55" s="42"/>
      <c r="J55" s="131"/>
      <c r="K55" s="811">
        <v>44927</v>
      </c>
      <c r="L55" s="811">
        <v>45291</v>
      </c>
      <c r="M55" s="468"/>
      <c r="N55" s="812"/>
      <c r="O55" s="813"/>
      <c r="P55" s="112"/>
      <c r="Q55" s="855"/>
      <c r="R55" s="857"/>
      <c r="S55" s="853"/>
      <c r="T55" s="854"/>
      <c r="U55" s="853"/>
      <c r="V55" s="853"/>
      <c r="W55" s="853"/>
      <c r="X55" s="853"/>
      <c r="Y55" s="853"/>
      <c r="Z55" s="853"/>
      <c r="AA55" s="853"/>
      <c r="AB55" s="853"/>
      <c r="AC55" s="853"/>
      <c r="AD55" s="853"/>
    </row>
    <row r="56" spans="1:37" ht="25.5" hidden="1" customHeight="1" thickBot="1">
      <c r="A56" s="110"/>
      <c r="B56" s="778" t="s">
        <v>97</v>
      </c>
      <c r="C56" s="779" t="s">
        <v>35</v>
      </c>
      <c r="D56" s="780" t="s">
        <v>98</v>
      </c>
      <c r="E56" s="139">
        <v>1</v>
      </c>
      <c r="F56" s="781">
        <f t="shared" si="0"/>
        <v>0</v>
      </c>
      <c r="G56" s="782"/>
      <c r="H56" s="783"/>
      <c r="I56" s="235"/>
      <c r="J56" s="784"/>
      <c r="K56" s="785">
        <v>44927</v>
      </c>
      <c r="L56" s="785">
        <v>45291</v>
      </c>
      <c r="M56" s="475">
        <f>+(E57/E56)*100</f>
        <v>0</v>
      </c>
      <c r="N56" s="477" t="e">
        <f>+(F57/F56)*100</f>
        <v>#DIV/0!</v>
      </c>
      <c r="O56" s="479" t="e">
        <f>+(M56+N56)/2</f>
        <v>#DIV/0!</v>
      </c>
      <c r="P56" s="112"/>
      <c r="Q56" s="842"/>
      <c r="R56" s="852"/>
      <c r="S56" s="853"/>
      <c r="T56" s="854"/>
      <c r="U56" s="853"/>
      <c r="V56" s="853"/>
      <c r="W56" s="853"/>
      <c r="X56" s="853"/>
      <c r="Y56" s="851"/>
      <c r="Z56" s="853"/>
      <c r="AA56" s="853"/>
      <c r="AB56" s="851"/>
      <c r="AC56" s="853"/>
      <c r="AD56" s="851"/>
    </row>
    <row r="57" spans="1:37" ht="42" hidden="1" customHeight="1" thickBot="1">
      <c r="A57" s="110"/>
      <c r="B57" s="600"/>
      <c r="C57" s="126" t="s">
        <v>37</v>
      </c>
      <c r="D57" s="601"/>
      <c r="E57" s="140"/>
      <c r="F57" s="122">
        <f t="shared" si="0"/>
        <v>0</v>
      </c>
      <c r="G57" s="122"/>
      <c r="H57" s="130"/>
      <c r="I57" s="42"/>
      <c r="J57" s="131"/>
      <c r="K57" s="125">
        <v>44927</v>
      </c>
      <c r="L57" s="125">
        <v>45291</v>
      </c>
      <c r="M57" s="476"/>
      <c r="N57" s="478"/>
      <c r="O57" s="480"/>
      <c r="P57" s="112"/>
      <c r="Q57" s="842"/>
      <c r="R57" s="852"/>
      <c r="S57" s="853"/>
      <c r="T57" s="854"/>
      <c r="U57" s="855"/>
      <c r="V57" s="853"/>
      <c r="W57" s="842"/>
      <c r="X57" s="853"/>
      <c r="Y57" s="851"/>
      <c r="Z57" s="853"/>
      <c r="AA57" s="842"/>
      <c r="AB57" s="842"/>
      <c r="AC57" s="853"/>
      <c r="AD57" s="851"/>
    </row>
    <row r="58" spans="1:37" ht="42" hidden="1" customHeight="1" thickBot="1">
      <c r="A58" s="110"/>
      <c r="B58" s="145"/>
      <c r="C58" s="146"/>
      <c r="D58" s="147"/>
      <c r="E58" s="148"/>
      <c r="F58" s="128"/>
      <c r="G58" s="149"/>
      <c r="H58" s="138"/>
      <c r="I58" s="150"/>
      <c r="J58" s="136"/>
      <c r="K58" s="125">
        <v>44927</v>
      </c>
      <c r="L58" s="125">
        <v>45291</v>
      </c>
      <c r="M58" s="151"/>
      <c r="N58" s="151"/>
      <c r="O58" s="152"/>
      <c r="P58" s="112"/>
      <c r="Q58" s="842"/>
      <c r="R58" s="852"/>
      <c r="S58" s="853"/>
      <c r="T58" s="854"/>
      <c r="U58" s="855"/>
      <c r="V58" s="853"/>
      <c r="W58" s="842"/>
      <c r="X58" s="853"/>
      <c r="Y58" s="851"/>
      <c r="Z58" s="853"/>
      <c r="AA58" s="842"/>
      <c r="AB58" s="842"/>
      <c r="AC58" s="853"/>
      <c r="AD58" s="851"/>
    </row>
    <row r="59" spans="1:37" ht="42" hidden="1" customHeight="1" thickBot="1">
      <c r="A59" s="110"/>
      <c r="B59" s="145"/>
      <c r="C59" s="146"/>
      <c r="D59" s="147"/>
      <c r="E59" s="148"/>
      <c r="F59" s="128"/>
      <c r="G59" s="149"/>
      <c r="H59" s="138"/>
      <c r="I59" s="150"/>
      <c r="J59" s="136"/>
      <c r="K59" s="125"/>
      <c r="L59" s="125"/>
      <c r="M59" s="151"/>
      <c r="N59" s="151"/>
      <c r="O59" s="152"/>
      <c r="P59" s="112"/>
      <c r="Q59" s="842"/>
      <c r="R59" s="852"/>
      <c r="S59" s="853"/>
      <c r="T59" s="854"/>
      <c r="U59" s="855"/>
      <c r="V59" s="853"/>
      <c r="W59" s="842"/>
      <c r="X59" s="853"/>
      <c r="Y59" s="851"/>
      <c r="Z59" s="853"/>
      <c r="AA59" s="842"/>
      <c r="AB59" s="842"/>
      <c r="AC59" s="853"/>
      <c r="AD59" s="851"/>
    </row>
    <row r="60" spans="1:37" ht="42" hidden="1" customHeight="1" thickBot="1">
      <c r="A60" s="110"/>
      <c r="B60" s="145"/>
      <c r="C60" s="146"/>
      <c r="D60" s="147"/>
      <c r="E60" s="148"/>
      <c r="F60" s="128"/>
      <c r="G60" s="149"/>
      <c r="H60" s="138"/>
      <c r="I60" s="150"/>
      <c r="J60" s="136"/>
      <c r="K60" s="125"/>
      <c r="L60" s="125"/>
      <c r="M60" s="151"/>
      <c r="N60" s="151"/>
      <c r="O60" s="152"/>
      <c r="P60" s="112"/>
      <c r="Q60" s="842"/>
      <c r="R60" s="852"/>
      <c r="S60" s="853"/>
      <c r="T60" s="854"/>
      <c r="U60" s="855"/>
      <c r="V60" s="853"/>
      <c r="W60" s="842"/>
      <c r="X60" s="853"/>
      <c r="Y60" s="851"/>
      <c r="Z60" s="853"/>
      <c r="AA60" s="842"/>
      <c r="AB60" s="842"/>
      <c r="AC60" s="853"/>
      <c r="AD60" s="851"/>
    </row>
    <row r="61" spans="1:37" ht="42" hidden="1" customHeight="1" thickBot="1">
      <c r="A61" s="110"/>
      <c r="B61" s="145"/>
      <c r="C61" s="146"/>
      <c r="D61" s="147"/>
      <c r="E61" s="148"/>
      <c r="F61" s="128"/>
      <c r="G61" s="149"/>
      <c r="H61" s="138"/>
      <c r="I61" s="150"/>
      <c r="J61" s="136"/>
      <c r="K61" s="125"/>
      <c r="L61" s="125"/>
      <c r="M61" s="151"/>
      <c r="N61" s="151"/>
      <c r="O61" s="152"/>
      <c r="P61" s="112"/>
      <c r="Q61" s="842"/>
      <c r="R61" s="852"/>
      <c r="S61" s="853"/>
      <c r="T61" s="854"/>
      <c r="U61" s="855"/>
      <c r="V61" s="853"/>
      <c r="W61" s="842"/>
      <c r="X61" s="853"/>
      <c r="Y61" s="851"/>
      <c r="Z61" s="853"/>
      <c r="AA61" s="842"/>
      <c r="AB61" s="842"/>
      <c r="AC61" s="853"/>
      <c r="AD61" s="851"/>
    </row>
    <row r="62" spans="1:37" ht="27.75" hidden="1" customHeight="1" thickBot="1">
      <c r="A62" s="110"/>
      <c r="B62" s="602"/>
      <c r="C62" s="120" t="s">
        <v>35</v>
      </c>
      <c r="D62" s="603" t="s">
        <v>41</v>
      </c>
      <c r="E62" s="132">
        <v>1</v>
      </c>
      <c r="F62" s="128">
        <f t="shared" ref="F62:F63" si="1">SUM(G62:J62)</f>
        <v>0</v>
      </c>
      <c r="G62" s="128"/>
      <c r="H62" s="123"/>
      <c r="I62" s="36"/>
      <c r="J62" s="124"/>
      <c r="K62" s="125">
        <v>44927</v>
      </c>
      <c r="L62" s="125">
        <v>45291</v>
      </c>
      <c r="M62" s="604">
        <f>+(E63/E62)*100</f>
        <v>0</v>
      </c>
      <c r="N62" s="604" t="e">
        <f>+(F63/F62)*100</f>
        <v>#DIV/0!</v>
      </c>
      <c r="O62" s="605" t="e">
        <f>+(M62+N62)/2</f>
        <v>#DIV/0!</v>
      </c>
      <c r="P62" s="112"/>
      <c r="Q62" s="842"/>
      <c r="R62" s="852"/>
      <c r="S62" s="853"/>
      <c r="T62" s="854"/>
      <c r="U62" s="853"/>
      <c r="V62" s="853"/>
      <c r="W62" s="853"/>
      <c r="X62" s="853"/>
      <c r="Y62" s="853"/>
      <c r="Z62" s="853"/>
      <c r="AA62" s="853"/>
      <c r="AB62" s="853"/>
      <c r="AC62" s="853"/>
      <c r="AD62" s="853"/>
    </row>
    <row r="63" spans="1:37" ht="39" hidden="1" customHeight="1" thickBot="1">
      <c r="A63" s="110"/>
      <c r="B63" s="814"/>
      <c r="C63" s="153" t="s">
        <v>37</v>
      </c>
      <c r="D63" s="815"/>
      <c r="E63" s="154"/>
      <c r="F63" s="816">
        <f t="shared" si="1"/>
        <v>0</v>
      </c>
      <c r="G63" s="155"/>
      <c r="H63" s="156"/>
      <c r="I63" s="157"/>
      <c r="J63" s="158"/>
      <c r="K63" s="817">
        <v>44927</v>
      </c>
      <c r="L63" s="817">
        <v>45291</v>
      </c>
      <c r="M63" s="818"/>
      <c r="N63" s="818"/>
      <c r="O63" s="819"/>
      <c r="P63" s="112"/>
      <c r="Q63" s="842"/>
      <c r="R63" s="852"/>
      <c r="S63" s="853"/>
      <c r="T63" s="854"/>
      <c r="U63" s="853"/>
      <c r="V63" s="853"/>
      <c r="W63" s="853"/>
      <c r="X63" s="853"/>
      <c r="Y63" s="853"/>
      <c r="Z63" s="853"/>
      <c r="AA63" s="853"/>
      <c r="AB63" s="853"/>
      <c r="AC63" s="853"/>
      <c r="AD63" s="853"/>
    </row>
    <row r="64" spans="1:37" ht="15.75" thickBot="1">
      <c r="A64" s="110"/>
      <c r="B64" s="606" t="s">
        <v>44</v>
      </c>
      <c r="C64" s="120" t="s">
        <v>35</v>
      </c>
      <c r="D64" s="159"/>
      <c r="E64" s="160"/>
      <c r="F64" s="234">
        <f>G64+H64+I64+J64</f>
        <v>3317791166</v>
      </c>
      <c r="G64" s="161">
        <f>G54+G50+G44+G42+G40+G38+G36+G34+G32+G28+G26+G20+G18</f>
        <v>3317791166</v>
      </c>
      <c r="H64" s="162"/>
      <c r="I64" s="163"/>
      <c r="J64" s="164"/>
      <c r="K64" s="165"/>
      <c r="L64" s="820"/>
      <c r="M64" s="821"/>
      <c r="N64" s="821"/>
      <c r="O64" s="822"/>
      <c r="P64" s="112"/>
      <c r="Q64" s="842"/>
      <c r="R64" s="852"/>
      <c r="S64" s="853"/>
      <c r="T64" s="854"/>
      <c r="U64" s="853"/>
      <c r="V64" s="853"/>
      <c r="W64" s="853"/>
      <c r="X64" s="853"/>
      <c r="Y64" s="859"/>
      <c r="Z64" s="860"/>
      <c r="AC64" s="853"/>
      <c r="AD64" s="853"/>
    </row>
    <row r="65" spans="1:30" ht="15.75" thickBot="1">
      <c r="A65" s="110"/>
      <c r="B65" s="590"/>
      <c r="C65" s="126" t="s">
        <v>37</v>
      </c>
      <c r="D65" s="321"/>
      <c r="E65" s="322"/>
      <c r="F65" s="823">
        <f>G65+H65+I65+J65</f>
        <v>3272568010</v>
      </c>
      <c r="G65" s="824">
        <f>+G63+G57+G55+G53+G49+G45+G43+G37+G33+G35+G19+G41+G31+G29+G25+G21+G27++G39+G23+G47+G51</f>
        <v>3272568010</v>
      </c>
      <c r="H65" s="166"/>
      <c r="I65" s="167"/>
      <c r="J65" s="131"/>
      <c r="K65" s="130"/>
      <c r="L65" s="168"/>
      <c r="M65" s="825"/>
      <c r="N65" s="825"/>
      <c r="O65" s="826"/>
      <c r="P65" s="112"/>
      <c r="Q65" s="842"/>
      <c r="R65" s="852"/>
      <c r="S65" s="853"/>
      <c r="T65" s="854"/>
      <c r="U65" s="853"/>
      <c r="V65" s="853"/>
      <c r="W65" s="853"/>
      <c r="X65" s="853"/>
      <c r="Y65" s="859"/>
      <c r="Z65" s="860"/>
      <c r="AC65" s="853"/>
      <c r="AD65" s="853"/>
    </row>
    <row r="66" spans="1:30" ht="15.75" thickBot="1">
      <c r="A66" s="110"/>
      <c r="B66" s="110"/>
      <c r="F66" s="317"/>
      <c r="H66" s="307"/>
      <c r="I66" s="171"/>
      <c r="J66" s="115"/>
      <c r="K66" s="172"/>
      <c r="L66" s="172"/>
      <c r="M66" s="173"/>
      <c r="N66" s="174"/>
      <c r="O66" s="175"/>
      <c r="P66" s="112"/>
      <c r="Q66" s="842"/>
      <c r="R66" s="852"/>
      <c r="S66" s="853"/>
      <c r="T66" s="854"/>
      <c r="U66" s="853"/>
      <c r="V66" s="853"/>
      <c r="W66" s="853"/>
      <c r="X66" s="853"/>
      <c r="Y66" s="859"/>
      <c r="Z66" s="860"/>
      <c r="AC66" s="853"/>
      <c r="AD66" s="853"/>
    </row>
    <row r="67" spans="1:30" ht="16.5" thickBot="1">
      <c r="A67" s="110"/>
      <c r="B67" s="176" t="s">
        <v>45</v>
      </c>
      <c r="C67" s="627" t="s">
        <v>46</v>
      </c>
      <c r="D67" s="628"/>
      <c r="E67" s="629"/>
      <c r="F67" s="630" t="s">
        <v>47</v>
      </c>
      <c r="G67" s="631"/>
      <c r="H67" s="631"/>
      <c r="I67" s="631"/>
      <c r="J67" s="177"/>
      <c r="K67" s="632" t="s">
        <v>48</v>
      </c>
      <c r="L67" s="633"/>
      <c r="M67" s="633"/>
      <c r="N67" s="633"/>
      <c r="O67" s="634"/>
      <c r="P67" s="112"/>
      <c r="Q67" s="842"/>
      <c r="R67" s="852"/>
      <c r="S67" s="853"/>
      <c r="T67" s="854"/>
      <c r="U67" s="853"/>
      <c r="V67" s="853"/>
      <c r="W67" s="853"/>
      <c r="X67" s="853"/>
      <c r="Y67" s="859"/>
      <c r="AC67" s="853"/>
      <c r="AD67" s="853"/>
    </row>
    <row r="68" spans="1:30" ht="31.5" customHeight="1">
      <c r="A68" s="110"/>
      <c r="B68" s="635" t="s">
        <v>99</v>
      </c>
      <c r="C68" s="621" t="s">
        <v>100</v>
      </c>
      <c r="D68" s="622"/>
      <c r="E68" s="623"/>
      <c r="F68" s="636" t="s">
        <v>101</v>
      </c>
      <c r="G68" s="622"/>
      <c r="H68" s="623"/>
      <c r="I68" s="178" t="s">
        <v>35</v>
      </c>
      <c r="J68" s="179">
        <v>2</v>
      </c>
      <c r="K68" s="637" t="s">
        <v>713</v>
      </c>
      <c r="L68" s="638"/>
      <c r="M68" s="638"/>
      <c r="N68" s="638"/>
      <c r="O68" s="639"/>
      <c r="P68" s="112"/>
    </row>
    <row r="69" spans="1:30" ht="21" customHeight="1">
      <c r="A69" s="110"/>
      <c r="B69" s="620"/>
      <c r="C69" s="624"/>
      <c r="D69" s="625"/>
      <c r="E69" s="626"/>
      <c r="F69" s="624"/>
      <c r="G69" s="625"/>
      <c r="H69" s="626"/>
      <c r="I69" s="178" t="s">
        <v>37</v>
      </c>
      <c r="J69" s="179">
        <v>2</v>
      </c>
      <c r="K69" s="640"/>
      <c r="L69" s="641"/>
      <c r="M69" s="641"/>
      <c r="N69" s="641"/>
      <c r="O69" s="642"/>
      <c r="P69" s="112"/>
    </row>
    <row r="70" spans="1:30" ht="53.25" customHeight="1">
      <c r="A70" s="110"/>
      <c r="B70" s="619" t="s">
        <v>102</v>
      </c>
      <c r="C70" s="621" t="s">
        <v>103</v>
      </c>
      <c r="D70" s="622"/>
      <c r="E70" s="623"/>
      <c r="F70" s="613" t="s">
        <v>104</v>
      </c>
      <c r="G70" s="614"/>
      <c r="H70" s="615"/>
      <c r="I70" s="178" t="s">
        <v>35</v>
      </c>
      <c r="J70" s="179">
        <v>50</v>
      </c>
      <c r="K70" s="607" t="s">
        <v>105</v>
      </c>
      <c r="L70" s="607"/>
      <c r="M70" s="607"/>
      <c r="N70" s="607"/>
      <c r="O70" s="608"/>
      <c r="P70" s="112"/>
    </row>
    <row r="71" spans="1:30" ht="45" customHeight="1">
      <c r="A71" s="110"/>
      <c r="B71" s="620"/>
      <c r="C71" s="624"/>
      <c r="D71" s="625"/>
      <c r="E71" s="626"/>
      <c r="F71" s="616"/>
      <c r="G71" s="617"/>
      <c r="H71" s="618"/>
      <c r="I71" s="178" t="s">
        <v>37</v>
      </c>
      <c r="J71" s="179">
        <v>55</v>
      </c>
      <c r="K71" s="609"/>
      <c r="L71" s="609"/>
      <c r="M71" s="609"/>
      <c r="N71" s="609"/>
      <c r="O71" s="610"/>
      <c r="P71" s="112"/>
    </row>
    <row r="72" spans="1:30" ht="45" customHeight="1">
      <c r="A72" s="110"/>
      <c r="B72" s="316"/>
      <c r="C72" s="613" t="s">
        <v>714</v>
      </c>
      <c r="D72" s="614"/>
      <c r="E72" s="615"/>
      <c r="F72" s="613"/>
      <c r="G72" s="614"/>
      <c r="H72" s="615"/>
      <c r="I72" s="178" t="s">
        <v>35</v>
      </c>
      <c r="J72" s="179">
        <v>2</v>
      </c>
      <c r="K72" s="609"/>
      <c r="L72" s="609"/>
      <c r="M72" s="609"/>
      <c r="N72" s="609"/>
      <c r="O72" s="610"/>
      <c r="P72" s="112"/>
    </row>
    <row r="73" spans="1:30" ht="45" customHeight="1">
      <c r="A73" s="110"/>
      <c r="B73" s="316"/>
      <c r="C73" s="616"/>
      <c r="D73" s="617"/>
      <c r="E73" s="618"/>
      <c r="F73" s="616"/>
      <c r="G73" s="617"/>
      <c r="H73" s="618"/>
      <c r="I73" s="178" t="s">
        <v>37</v>
      </c>
      <c r="J73" s="179">
        <v>2</v>
      </c>
      <c r="K73" s="609"/>
      <c r="L73" s="609"/>
      <c r="M73" s="609"/>
      <c r="N73" s="609"/>
      <c r="O73" s="610"/>
      <c r="P73" s="112"/>
    </row>
    <row r="74" spans="1:30" ht="34.5" customHeight="1">
      <c r="A74" s="110"/>
      <c r="B74" s="643"/>
      <c r="C74" s="621" t="s">
        <v>106</v>
      </c>
      <c r="D74" s="622"/>
      <c r="E74" s="623"/>
      <c r="F74" s="636" t="s">
        <v>107</v>
      </c>
      <c r="G74" s="622"/>
      <c r="H74" s="623"/>
      <c r="I74" s="178" t="s">
        <v>35</v>
      </c>
      <c r="J74" s="180">
        <v>202</v>
      </c>
      <c r="K74" s="609"/>
      <c r="L74" s="609"/>
      <c r="M74" s="609"/>
      <c r="N74" s="609"/>
      <c r="O74" s="610"/>
      <c r="P74" s="112"/>
      <c r="Q74" s="849"/>
      <c r="R74" s="844"/>
      <c r="S74" s="844"/>
      <c r="U74" s="846"/>
    </row>
    <row r="75" spans="1:30" ht="35.25" customHeight="1">
      <c r="A75" s="110"/>
      <c r="B75" s="644"/>
      <c r="C75" s="624"/>
      <c r="D75" s="625"/>
      <c r="E75" s="626"/>
      <c r="F75" s="624"/>
      <c r="G75" s="625"/>
      <c r="H75" s="626"/>
      <c r="I75" s="178" t="s">
        <v>37</v>
      </c>
      <c r="J75" s="181">
        <v>191</v>
      </c>
      <c r="K75" s="609"/>
      <c r="L75" s="609"/>
      <c r="M75" s="609"/>
      <c r="N75" s="609"/>
      <c r="O75" s="610"/>
      <c r="P75" s="112"/>
      <c r="Q75" s="849"/>
      <c r="R75" s="844"/>
      <c r="S75" s="844"/>
      <c r="U75" s="105"/>
    </row>
    <row r="76" spans="1:30" ht="30.75" customHeight="1">
      <c r="A76" s="110"/>
      <c r="B76" s="643"/>
      <c r="C76" s="621" t="s">
        <v>108</v>
      </c>
      <c r="D76" s="622"/>
      <c r="E76" s="623"/>
      <c r="F76" s="636" t="s">
        <v>109</v>
      </c>
      <c r="G76" s="622"/>
      <c r="H76" s="623"/>
      <c r="I76" s="178" t="s">
        <v>35</v>
      </c>
      <c r="J76" s="180">
        <v>1</v>
      </c>
      <c r="K76" s="609"/>
      <c r="L76" s="609"/>
      <c r="M76" s="609"/>
      <c r="N76" s="609"/>
      <c r="O76" s="610"/>
      <c r="P76" s="112"/>
    </row>
    <row r="77" spans="1:30" ht="67.5" customHeight="1">
      <c r="A77" s="110"/>
      <c r="B77" s="644"/>
      <c r="C77" s="624"/>
      <c r="D77" s="625"/>
      <c r="E77" s="626"/>
      <c r="F77" s="624"/>
      <c r="G77" s="625"/>
      <c r="H77" s="626"/>
      <c r="I77" s="178" t="s">
        <v>37</v>
      </c>
      <c r="J77" s="179">
        <v>1</v>
      </c>
      <c r="K77" s="609"/>
      <c r="L77" s="609"/>
      <c r="M77" s="609"/>
      <c r="N77" s="609"/>
      <c r="O77" s="610"/>
      <c r="P77" s="112"/>
    </row>
    <row r="78" spans="1:30" ht="27" customHeight="1">
      <c r="A78" s="110"/>
      <c r="B78" s="643"/>
      <c r="C78" s="621" t="s">
        <v>110</v>
      </c>
      <c r="D78" s="622"/>
      <c r="E78" s="623"/>
      <c r="F78" s="636" t="s">
        <v>111</v>
      </c>
      <c r="G78" s="622"/>
      <c r="H78" s="623"/>
      <c r="I78" s="178" t="s">
        <v>35</v>
      </c>
      <c r="J78" s="179">
        <v>1</v>
      </c>
      <c r="K78" s="609"/>
      <c r="L78" s="609"/>
      <c r="M78" s="609"/>
      <c r="N78" s="609"/>
      <c r="O78" s="610"/>
      <c r="P78" s="112"/>
    </row>
    <row r="79" spans="1:30" ht="29.25" customHeight="1">
      <c r="A79" s="110"/>
      <c r="B79" s="644"/>
      <c r="C79" s="624"/>
      <c r="D79" s="625"/>
      <c r="E79" s="626"/>
      <c r="F79" s="624"/>
      <c r="G79" s="625"/>
      <c r="H79" s="626"/>
      <c r="I79" s="178" t="s">
        <v>37</v>
      </c>
      <c r="J79" s="179">
        <v>1</v>
      </c>
      <c r="K79" s="611"/>
      <c r="L79" s="611"/>
      <c r="M79" s="611"/>
      <c r="N79" s="611"/>
      <c r="O79" s="612"/>
      <c r="P79" s="112"/>
    </row>
    <row r="80" spans="1:30" ht="27" customHeight="1">
      <c r="A80" s="110"/>
      <c r="B80" s="643"/>
      <c r="C80" s="621" t="s">
        <v>112</v>
      </c>
      <c r="D80" s="622"/>
      <c r="E80" s="623"/>
      <c r="F80" s="636" t="s">
        <v>113</v>
      </c>
      <c r="G80" s="622"/>
      <c r="H80" s="623"/>
      <c r="I80" s="178" t="s">
        <v>35</v>
      </c>
      <c r="J80" s="179">
        <v>94</v>
      </c>
      <c r="K80" s="645"/>
      <c r="L80" s="645"/>
      <c r="M80" s="645"/>
      <c r="N80" s="645"/>
      <c r="O80" s="646"/>
      <c r="P80" s="112"/>
    </row>
    <row r="81" spans="1:16" ht="29.25" customHeight="1">
      <c r="A81" s="110"/>
      <c r="B81" s="644"/>
      <c r="C81" s="624"/>
      <c r="D81" s="625"/>
      <c r="E81" s="626"/>
      <c r="F81" s="624"/>
      <c r="G81" s="625"/>
      <c r="H81" s="626"/>
      <c r="I81" s="178" t="s">
        <v>37</v>
      </c>
      <c r="J81" s="179">
        <v>91</v>
      </c>
      <c r="K81" s="645"/>
      <c r="L81" s="645"/>
      <c r="M81" s="645"/>
      <c r="N81" s="645"/>
      <c r="O81" s="646"/>
      <c r="P81" s="112"/>
    </row>
    <row r="82" spans="1:16" ht="29.25" customHeight="1">
      <c r="A82" s="110"/>
      <c r="B82" s="643"/>
      <c r="C82" s="621" t="s">
        <v>114</v>
      </c>
      <c r="D82" s="622"/>
      <c r="E82" s="623"/>
      <c r="F82" s="636" t="s">
        <v>115</v>
      </c>
      <c r="G82" s="622"/>
      <c r="H82" s="623"/>
      <c r="I82" s="178" t="s">
        <v>35</v>
      </c>
      <c r="J82" s="179">
        <v>3</v>
      </c>
      <c r="K82" s="645"/>
      <c r="L82" s="645"/>
      <c r="M82" s="645"/>
      <c r="N82" s="645"/>
      <c r="O82" s="646"/>
      <c r="P82" s="112"/>
    </row>
    <row r="83" spans="1:16" ht="27" customHeight="1">
      <c r="A83" s="110"/>
      <c r="B83" s="644"/>
      <c r="C83" s="624"/>
      <c r="D83" s="625"/>
      <c r="E83" s="626"/>
      <c r="F83" s="624"/>
      <c r="G83" s="625"/>
      <c r="H83" s="626"/>
      <c r="I83" s="178" t="s">
        <v>37</v>
      </c>
      <c r="J83" s="179">
        <v>17</v>
      </c>
      <c r="K83" s="645"/>
      <c r="L83" s="645"/>
      <c r="M83" s="645"/>
      <c r="N83" s="645"/>
      <c r="O83" s="646"/>
      <c r="P83" s="112"/>
    </row>
    <row r="84" spans="1:16" ht="24.75" customHeight="1">
      <c r="A84" s="110"/>
      <c r="B84" s="643"/>
      <c r="C84" s="621" t="s">
        <v>116</v>
      </c>
      <c r="D84" s="622"/>
      <c r="E84" s="623"/>
      <c r="F84" s="636" t="s">
        <v>117</v>
      </c>
      <c r="G84" s="622"/>
      <c r="H84" s="623"/>
      <c r="I84" s="178" t="s">
        <v>35</v>
      </c>
      <c r="J84" s="179">
        <v>1</v>
      </c>
      <c r="K84" s="645"/>
      <c r="L84" s="645"/>
      <c r="M84" s="645"/>
      <c r="N84" s="645"/>
      <c r="O84" s="646"/>
      <c r="P84" s="112"/>
    </row>
    <row r="85" spans="1:16" ht="29.25" customHeight="1">
      <c r="A85" s="110"/>
      <c r="B85" s="644"/>
      <c r="C85" s="624"/>
      <c r="D85" s="625"/>
      <c r="E85" s="626"/>
      <c r="F85" s="624"/>
      <c r="G85" s="625"/>
      <c r="H85" s="626"/>
      <c r="I85" s="178" t="s">
        <v>37</v>
      </c>
      <c r="J85" s="179">
        <v>1</v>
      </c>
      <c r="K85" s="645"/>
      <c r="L85" s="645"/>
      <c r="M85" s="645"/>
      <c r="N85" s="645"/>
      <c r="O85" s="646"/>
      <c r="P85" s="112"/>
    </row>
    <row r="86" spans="1:16" ht="23.25" customHeight="1">
      <c r="A86" s="110"/>
      <c r="B86" s="643"/>
      <c r="C86" s="621" t="s">
        <v>118</v>
      </c>
      <c r="D86" s="622"/>
      <c r="E86" s="623"/>
      <c r="F86" s="636" t="s">
        <v>119</v>
      </c>
      <c r="G86" s="622"/>
      <c r="H86" s="623"/>
      <c r="I86" s="178" t="s">
        <v>35</v>
      </c>
      <c r="J86" s="179">
        <v>1</v>
      </c>
      <c r="K86" s="645"/>
      <c r="L86" s="645"/>
      <c r="M86" s="645"/>
      <c r="N86" s="645"/>
      <c r="O86" s="646"/>
      <c r="P86" s="112"/>
    </row>
    <row r="87" spans="1:16" ht="27.75" customHeight="1">
      <c r="A87" s="110"/>
      <c r="B87" s="644"/>
      <c r="C87" s="624"/>
      <c r="D87" s="625"/>
      <c r="E87" s="626"/>
      <c r="F87" s="624"/>
      <c r="G87" s="625"/>
      <c r="H87" s="626"/>
      <c r="I87" s="178" t="s">
        <v>37</v>
      </c>
      <c r="J87" s="179">
        <v>1</v>
      </c>
      <c r="K87" s="645"/>
      <c r="L87" s="645"/>
      <c r="M87" s="645"/>
      <c r="N87" s="645"/>
      <c r="O87" s="646"/>
      <c r="P87" s="112"/>
    </row>
    <row r="88" spans="1:16" ht="25.5" customHeight="1">
      <c r="A88" s="110"/>
      <c r="B88" s="643"/>
      <c r="C88" s="621" t="s">
        <v>120</v>
      </c>
      <c r="D88" s="622"/>
      <c r="E88" s="623"/>
      <c r="F88" s="636" t="s">
        <v>121</v>
      </c>
      <c r="G88" s="622"/>
      <c r="H88" s="623"/>
      <c r="I88" s="178" t="s">
        <v>35</v>
      </c>
      <c r="J88" s="179">
        <v>1</v>
      </c>
      <c r="K88" s="645"/>
      <c r="L88" s="645"/>
      <c r="M88" s="645"/>
      <c r="N88" s="645"/>
      <c r="O88" s="646"/>
      <c r="P88" s="112"/>
    </row>
    <row r="89" spans="1:16" ht="37.5" customHeight="1">
      <c r="A89" s="110"/>
      <c r="B89" s="644"/>
      <c r="C89" s="624"/>
      <c r="D89" s="625"/>
      <c r="E89" s="626"/>
      <c r="F89" s="624"/>
      <c r="G89" s="625"/>
      <c r="H89" s="626"/>
      <c r="I89" s="178" t="s">
        <v>37</v>
      </c>
      <c r="J89" s="179">
        <v>1</v>
      </c>
      <c r="K89" s="645"/>
      <c r="L89" s="645"/>
      <c r="M89" s="645"/>
      <c r="N89" s="645"/>
      <c r="O89" s="646"/>
      <c r="P89" s="112"/>
    </row>
    <row r="90" spans="1:16" ht="23.25" customHeight="1">
      <c r="A90" s="110"/>
      <c r="B90" s="643"/>
      <c r="C90" s="621" t="s">
        <v>122</v>
      </c>
      <c r="D90" s="622"/>
      <c r="E90" s="623"/>
      <c r="F90" s="636" t="s">
        <v>123</v>
      </c>
      <c r="G90" s="622"/>
      <c r="H90" s="623"/>
      <c r="I90" s="178" t="s">
        <v>35</v>
      </c>
      <c r="J90" s="179">
        <v>30</v>
      </c>
      <c r="K90" s="645"/>
      <c r="L90" s="645"/>
      <c r="M90" s="645"/>
      <c r="N90" s="645"/>
      <c r="O90" s="646"/>
      <c r="P90" s="112"/>
    </row>
    <row r="91" spans="1:16" ht="38.25" customHeight="1">
      <c r="A91" s="110"/>
      <c r="B91" s="644"/>
      <c r="C91" s="624"/>
      <c r="D91" s="625"/>
      <c r="E91" s="626"/>
      <c r="F91" s="624"/>
      <c r="G91" s="625"/>
      <c r="H91" s="626"/>
      <c r="I91" s="178" t="s">
        <v>37</v>
      </c>
      <c r="J91" s="179">
        <v>17</v>
      </c>
      <c r="K91" s="645"/>
      <c r="L91" s="645"/>
      <c r="M91" s="645"/>
      <c r="N91" s="645"/>
      <c r="O91" s="646"/>
      <c r="P91" s="112"/>
    </row>
    <row r="92" spans="1:16" ht="27.75" customHeight="1">
      <c r="A92" s="110"/>
      <c r="B92" s="643"/>
      <c r="C92" s="621" t="s">
        <v>124</v>
      </c>
      <c r="D92" s="622"/>
      <c r="E92" s="623"/>
      <c r="F92" s="636" t="s">
        <v>125</v>
      </c>
      <c r="G92" s="622"/>
      <c r="H92" s="623"/>
      <c r="I92" s="178" t="s">
        <v>35</v>
      </c>
      <c r="J92" s="179">
        <v>1</v>
      </c>
      <c r="K92" s="645"/>
      <c r="L92" s="645"/>
      <c r="M92" s="645"/>
      <c r="N92" s="645"/>
      <c r="O92" s="646"/>
      <c r="P92" s="112"/>
    </row>
    <row r="93" spans="1:16" ht="27.75" customHeight="1">
      <c r="A93" s="110"/>
      <c r="B93" s="644"/>
      <c r="C93" s="624"/>
      <c r="D93" s="625"/>
      <c r="E93" s="626"/>
      <c r="F93" s="624"/>
      <c r="G93" s="625"/>
      <c r="H93" s="626"/>
      <c r="I93" s="178" t="s">
        <v>37</v>
      </c>
      <c r="J93" s="179">
        <v>1</v>
      </c>
      <c r="K93" s="645"/>
      <c r="L93" s="645"/>
      <c r="M93" s="645"/>
      <c r="N93" s="645"/>
      <c r="O93" s="646"/>
      <c r="P93" s="112"/>
    </row>
    <row r="94" spans="1:16" ht="46.5" customHeight="1">
      <c r="A94" s="110"/>
      <c r="B94" s="647" t="s">
        <v>52</v>
      </c>
      <c r="C94" s="648"/>
      <c r="D94" s="648"/>
      <c r="E94" s="648"/>
      <c r="F94" s="648"/>
      <c r="G94" s="648"/>
      <c r="H94" s="648"/>
      <c r="I94" s="648"/>
      <c r="J94" s="649"/>
      <c r="K94" s="653"/>
      <c r="L94" s="653"/>
      <c r="M94" s="653"/>
      <c r="N94" s="653"/>
      <c r="O94" s="654"/>
      <c r="P94" s="112"/>
    </row>
    <row r="95" spans="1:16" ht="41.25" customHeight="1" thickBot="1">
      <c r="A95" s="182"/>
      <c r="B95" s="650"/>
      <c r="C95" s="651"/>
      <c r="D95" s="651"/>
      <c r="E95" s="651"/>
      <c r="F95" s="651"/>
      <c r="G95" s="651"/>
      <c r="H95" s="651"/>
      <c r="I95" s="651"/>
      <c r="J95" s="652"/>
      <c r="K95" s="655"/>
      <c r="L95" s="655"/>
      <c r="M95" s="655"/>
      <c r="N95" s="655"/>
      <c r="O95" s="656"/>
      <c r="P95" s="183"/>
    </row>
    <row r="96" spans="1:16">
      <c r="K96" s="184"/>
      <c r="L96" s="184"/>
    </row>
  </sheetData>
  <mergeCells count="203">
    <mergeCell ref="B92:B93"/>
    <mergeCell ref="C92:E93"/>
    <mergeCell ref="F92:H93"/>
    <mergeCell ref="K92:O93"/>
    <mergeCell ref="B94:J95"/>
    <mergeCell ref="K94:O95"/>
    <mergeCell ref="B88:B89"/>
    <mergeCell ref="C88:E89"/>
    <mergeCell ref="F88:H89"/>
    <mergeCell ref="K88:O89"/>
    <mergeCell ref="B90:B91"/>
    <mergeCell ref="C90:E91"/>
    <mergeCell ref="F90:H91"/>
    <mergeCell ref="K90:O91"/>
    <mergeCell ref="B84:B85"/>
    <mergeCell ref="C84:E85"/>
    <mergeCell ref="F84:H85"/>
    <mergeCell ref="K84:O85"/>
    <mergeCell ref="B86:B87"/>
    <mergeCell ref="C86:E87"/>
    <mergeCell ref="F86:H87"/>
    <mergeCell ref="K86:O87"/>
    <mergeCell ref="B80:B81"/>
    <mergeCell ref="C80:E81"/>
    <mergeCell ref="F80:H81"/>
    <mergeCell ref="K80:O81"/>
    <mergeCell ref="B82:B83"/>
    <mergeCell ref="C82:E83"/>
    <mergeCell ref="F82:H83"/>
    <mergeCell ref="K82:O83"/>
    <mergeCell ref="K70:O79"/>
    <mergeCell ref="C72:E73"/>
    <mergeCell ref="F72:H73"/>
    <mergeCell ref="R74:S74"/>
    <mergeCell ref="R75:S75"/>
    <mergeCell ref="B70:B71"/>
    <mergeCell ref="C70:E71"/>
    <mergeCell ref="F70:H71"/>
    <mergeCell ref="C67:E67"/>
    <mergeCell ref="F67:I67"/>
    <mergeCell ref="K67:O67"/>
    <mergeCell ref="B68:B69"/>
    <mergeCell ref="C68:E69"/>
    <mergeCell ref="F68:H69"/>
    <mergeCell ref="K68:O69"/>
    <mergeCell ref="B76:B77"/>
    <mergeCell ref="C76:E77"/>
    <mergeCell ref="F76:H77"/>
    <mergeCell ref="B78:B79"/>
    <mergeCell ref="C78:E79"/>
    <mergeCell ref="F78:H79"/>
    <mergeCell ref="B74:B75"/>
    <mergeCell ref="C74:E75"/>
    <mergeCell ref="F74:H75"/>
    <mergeCell ref="B62:B63"/>
    <mergeCell ref="D62:D63"/>
    <mergeCell ref="M62:M63"/>
    <mergeCell ref="N62:N63"/>
    <mergeCell ref="O62:O63"/>
    <mergeCell ref="B64:B65"/>
    <mergeCell ref="M64:M65"/>
    <mergeCell ref="N64:N65"/>
    <mergeCell ref="O64:O65"/>
    <mergeCell ref="B54:B55"/>
    <mergeCell ref="D54:D55"/>
    <mergeCell ref="M54:M55"/>
    <mergeCell ref="N54:N55"/>
    <mergeCell ref="O54:O55"/>
    <mergeCell ref="B56:B57"/>
    <mergeCell ref="D56:D57"/>
    <mergeCell ref="M56:M57"/>
    <mergeCell ref="N56:N57"/>
    <mergeCell ref="O56:O57"/>
    <mergeCell ref="B50:B51"/>
    <mergeCell ref="D50:D51"/>
    <mergeCell ref="M50:M51"/>
    <mergeCell ref="N50:N51"/>
    <mergeCell ref="O50:O51"/>
    <mergeCell ref="B52:B53"/>
    <mergeCell ref="D52:D53"/>
    <mergeCell ref="M52:M53"/>
    <mergeCell ref="N52:N53"/>
    <mergeCell ref="O52:O53"/>
    <mergeCell ref="B46:B47"/>
    <mergeCell ref="D46:D47"/>
    <mergeCell ref="M46:M47"/>
    <mergeCell ref="N46:N47"/>
    <mergeCell ref="O46:O47"/>
    <mergeCell ref="B48:B49"/>
    <mergeCell ref="D48:D49"/>
    <mergeCell ref="M48:M49"/>
    <mergeCell ref="N48:N49"/>
    <mergeCell ref="O48:O49"/>
    <mergeCell ref="B42:B43"/>
    <mergeCell ref="D42:D43"/>
    <mergeCell ref="M42:M43"/>
    <mergeCell ref="N42:N43"/>
    <mergeCell ref="O42:O43"/>
    <mergeCell ref="B44:B45"/>
    <mergeCell ref="D44:D45"/>
    <mergeCell ref="M44:M45"/>
    <mergeCell ref="N44:N45"/>
    <mergeCell ref="O44:O45"/>
    <mergeCell ref="B38:B39"/>
    <mergeCell ref="D38:D39"/>
    <mergeCell ref="M38:M39"/>
    <mergeCell ref="N38:N39"/>
    <mergeCell ref="O38:O39"/>
    <mergeCell ref="B40:B41"/>
    <mergeCell ref="D40:D41"/>
    <mergeCell ref="M40:M41"/>
    <mergeCell ref="N40:N41"/>
    <mergeCell ref="O40:O41"/>
    <mergeCell ref="B34:B35"/>
    <mergeCell ref="D34:D35"/>
    <mergeCell ref="M34:M35"/>
    <mergeCell ref="N34:N35"/>
    <mergeCell ref="O34:O35"/>
    <mergeCell ref="B36:B37"/>
    <mergeCell ref="D36:D37"/>
    <mergeCell ref="M36:M37"/>
    <mergeCell ref="N36:N37"/>
    <mergeCell ref="O36:O37"/>
    <mergeCell ref="B30:B31"/>
    <mergeCell ref="D30:D31"/>
    <mergeCell ref="M30:M31"/>
    <mergeCell ref="N30:N31"/>
    <mergeCell ref="O30:O31"/>
    <mergeCell ref="B32:B33"/>
    <mergeCell ref="D32:D33"/>
    <mergeCell ref="M32:M33"/>
    <mergeCell ref="N32:N33"/>
    <mergeCell ref="O32:O33"/>
    <mergeCell ref="B26:B27"/>
    <mergeCell ref="D26:D27"/>
    <mergeCell ref="M26:M27"/>
    <mergeCell ref="N26:N27"/>
    <mergeCell ref="O26:O27"/>
    <mergeCell ref="B28:B29"/>
    <mergeCell ref="D28:D29"/>
    <mergeCell ref="M28:M29"/>
    <mergeCell ref="N28:N29"/>
    <mergeCell ref="O28:O29"/>
    <mergeCell ref="B22:B23"/>
    <mergeCell ref="D22:D23"/>
    <mergeCell ref="M22:M23"/>
    <mergeCell ref="N22:N23"/>
    <mergeCell ref="O22:O23"/>
    <mergeCell ref="B24:B25"/>
    <mergeCell ref="D24:D25"/>
    <mergeCell ref="M24:M25"/>
    <mergeCell ref="N24:N25"/>
    <mergeCell ref="O24:O25"/>
    <mergeCell ref="B18:B19"/>
    <mergeCell ref="D18:D19"/>
    <mergeCell ref="M18:M19"/>
    <mergeCell ref="N18:N19"/>
    <mergeCell ref="O18:O19"/>
    <mergeCell ref="B20:B21"/>
    <mergeCell ref="D20:D21"/>
    <mergeCell ref="M20:M21"/>
    <mergeCell ref="N20:N21"/>
    <mergeCell ref="O20:O21"/>
    <mergeCell ref="K15:L16"/>
    <mergeCell ref="M15:O15"/>
    <mergeCell ref="S15:T15"/>
    <mergeCell ref="M16:M17"/>
    <mergeCell ref="N16:N17"/>
    <mergeCell ref="O16:O17"/>
    <mergeCell ref="S16:T16"/>
    <mergeCell ref="S17:T17"/>
    <mergeCell ref="B15:B17"/>
    <mergeCell ref="C15:C17"/>
    <mergeCell ref="D15:D17"/>
    <mergeCell ref="E15:E17"/>
    <mergeCell ref="F15:F17"/>
    <mergeCell ref="G15:J16"/>
    <mergeCell ref="C11:G11"/>
    <mergeCell ref="K11:O14"/>
    <mergeCell ref="S11:U11"/>
    <mergeCell ref="C12:G12"/>
    <mergeCell ref="C13:G13"/>
    <mergeCell ref="B14:G14"/>
    <mergeCell ref="S14:T14"/>
    <mergeCell ref="B6:O6"/>
    <mergeCell ref="B7:O7"/>
    <mergeCell ref="R7:V7"/>
    <mergeCell ref="C8:O8"/>
    <mergeCell ref="C9:G9"/>
    <mergeCell ref="H9:J14"/>
    <mergeCell ref="K9:O9"/>
    <mergeCell ref="S9:U9"/>
    <mergeCell ref="C10:G10"/>
    <mergeCell ref="L10:N10"/>
    <mergeCell ref="B2:B5"/>
    <mergeCell ref="C2:I3"/>
    <mergeCell ref="J2:M2"/>
    <mergeCell ref="N2:O5"/>
    <mergeCell ref="J3:M3"/>
    <mergeCell ref="C4:I5"/>
    <mergeCell ref="J4:M4"/>
    <mergeCell ref="J5:M5"/>
    <mergeCell ref="S10:U10"/>
  </mergeCells>
  <printOptions horizontalCentered="1" verticalCentered="1"/>
  <pageMargins left="0" right="0" top="0.35433070866141736" bottom="0.35433070866141736" header="0.31496062992125984" footer="0.19685039370078741"/>
  <pageSetup scale="40" fitToHeight="0" orientation="landscape" r:id="rId1"/>
  <headerFooter alignWithMargins="0"/>
  <drawing r:id="rId2"/>
  <legacyDrawing r:id="rId3"/>
  <oleObjects>
    <mc:AlternateContent xmlns:mc="http://schemas.openxmlformats.org/markup-compatibility/2006">
      <mc:Choice Requires="x14">
        <oleObject shapeId="2049" r:id="rId4">
          <objectPr defaultSize="0" autoPict="0" r:id="rId5">
            <anchor moveWithCells="1" sizeWithCells="1">
              <from>
                <xdr:col>1</xdr:col>
                <xdr:colOff>409575</xdr:colOff>
                <xdr:row>1</xdr:row>
                <xdr:rowOff>47625</xdr:rowOff>
              </from>
              <to>
                <xdr:col>1</xdr:col>
                <xdr:colOff>4991100</xdr:colOff>
                <xdr:row>5</xdr:row>
                <xdr:rowOff>0</xdr:rowOff>
              </to>
            </anchor>
          </objectPr>
        </oleObject>
      </mc:Choice>
      <mc:Fallback>
        <oleObject shapeId="2049" r:id="rId4"/>
      </mc:Fallback>
    </mc:AlternateContent>
  </oleObjec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2"/>
  <sheetViews>
    <sheetView workbookViewId="0">
      <selection activeCell="G220" sqref="G220:G221"/>
    </sheetView>
  </sheetViews>
  <sheetFormatPr baseColWidth="10" defaultRowHeight="12.75"/>
  <cols>
    <col min="1" max="1" width="11.42578125" style="248"/>
    <col min="2" max="2" width="15" style="248" customWidth="1"/>
    <col min="3" max="3" width="50" style="248" customWidth="1"/>
    <col min="4" max="4" width="20" style="255" customWidth="1"/>
    <col min="5" max="6" width="15" style="253" customWidth="1"/>
    <col min="7" max="7" width="17.140625" style="253" customWidth="1"/>
    <col min="8" max="8" width="27" style="255" customWidth="1"/>
    <col min="9" max="9" width="29.5703125" style="248" customWidth="1"/>
    <col min="10" max="10" width="13.85546875" style="248" bestFit="1" customWidth="1"/>
    <col min="11" max="16384" width="11.42578125" style="248"/>
  </cols>
  <sheetData>
    <row r="1" spans="1:9" ht="18" customHeight="1">
      <c r="A1" s="657" t="s">
        <v>9</v>
      </c>
      <c r="B1" s="658"/>
      <c r="C1" s="658"/>
      <c r="D1" s="658"/>
      <c r="G1" s="254"/>
    </row>
    <row r="2" spans="1:9">
      <c r="A2" s="236" t="s">
        <v>180</v>
      </c>
      <c r="B2" s="237" t="s">
        <v>179</v>
      </c>
      <c r="C2" s="237" t="s">
        <v>13</v>
      </c>
      <c r="D2" s="237" t="s">
        <v>182</v>
      </c>
      <c r="E2" s="236" t="s">
        <v>183</v>
      </c>
      <c r="F2" s="236" t="s">
        <v>181</v>
      </c>
      <c r="G2" s="238" t="s">
        <v>14</v>
      </c>
      <c r="H2" s="238" t="s">
        <v>184</v>
      </c>
      <c r="I2" s="238" t="s">
        <v>185</v>
      </c>
    </row>
    <row r="3" spans="1:9" ht="12.75" customHeight="1">
      <c r="A3" s="245">
        <v>1</v>
      </c>
      <c r="B3" s="245" t="s">
        <v>205</v>
      </c>
      <c r="C3" s="245" t="s">
        <v>206</v>
      </c>
      <c r="D3" s="244" t="s">
        <v>207</v>
      </c>
      <c r="E3" s="246">
        <v>93089017</v>
      </c>
      <c r="F3" s="246">
        <v>168</v>
      </c>
      <c r="G3" s="286">
        <v>37100000</v>
      </c>
      <c r="H3" s="287">
        <f>G3*0.05</f>
        <v>1855000</v>
      </c>
      <c r="I3" s="242"/>
    </row>
    <row r="4" spans="1:9" ht="12.75" customHeight="1">
      <c r="A4" s="245">
        <v>2</v>
      </c>
      <c r="B4" s="245" t="s">
        <v>205</v>
      </c>
      <c r="C4" s="245" t="s">
        <v>208</v>
      </c>
      <c r="D4" s="244" t="s">
        <v>209</v>
      </c>
      <c r="E4" s="246">
        <v>1110530188</v>
      </c>
      <c r="F4" s="246">
        <v>169</v>
      </c>
      <c r="G4" s="247">
        <v>44450000</v>
      </c>
      <c r="H4" s="242"/>
      <c r="I4" s="242"/>
    </row>
    <row r="5" spans="1:9" ht="12.75" customHeight="1">
      <c r="A5" s="245">
        <v>3</v>
      </c>
      <c r="B5" s="245" t="s">
        <v>205</v>
      </c>
      <c r="C5" s="245" t="s">
        <v>210</v>
      </c>
      <c r="D5" s="244" t="s">
        <v>211</v>
      </c>
      <c r="E5" s="246">
        <v>38362581</v>
      </c>
      <c r="F5" s="246">
        <v>167</v>
      </c>
      <c r="G5" s="247">
        <v>31234000</v>
      </c>
      <c r="H5" s="242"/>
      <c r="I5" s="242"/>
    </row>
    <row r="6" spans="1:9" ht="12.75" customHeight="1">
      <c r="A6" s="245">
        <v>4</v>
      </c>
      <c r="B6" s="245" t="s">
        <v>212</v>
      </c>
      <c r="C6" s="245" t="s">
        <v>213</v>
      </c>
      <c r="D6" s="244" t="s">
        <v>214</v>
      </c>
      <c r="E6" s="246">
        <v>93207516</v>
      </c>
      <c r="F6" s="246">
        <v>268</v>
      </c>
      <c r="G6" s="247">
        <v>31234000</v>
      </c>
      <c r="H6" s="242"/>
      <c r="I6" s="242"/>
    </row>
    <row r="7" spans="1:9" ht="12.75" customHeight="1">
      <c r="A7" s="245">
        <v>5</v>
      </c>
      <c r="B7" s="245" t="s">
        <v>212</v>
      </c>
      <c r="C7" s="245" t="s">
        <v>215</v>
      </c>
      <c r="D7" s="244" t="s">
        <v>216</v>
      </c>
      <c r="E7" s="246">
        <v>1125229145</v>
      </c>
      <c r="F7" s="246">
        <v>267</v>
      </c>
      <c r="G7" s="247">
        <v>11445000</v>
      </c>
      <c r="H7" s="242"/>
      <c r="I7" s="242"/>
    </row>
    <row r="8" spans="1:9" ht="12.75" customHeight="1">
      <c r="A8" s="245">
        <v>6</v>
      </c>
      <c r="B8" s="245" t="s">
        <v>212</v>
      </c>
      <c r="C8" s="245" t="s">
        <v>219</v>
      </c>
      <c r="D8" s="244" t="s">
        <v>220</v>
      </c>
      <c r="E8" s="246">
        <v>93359833</v>
      </c>
      <c r="F8" s="246">
        <v>269</v>
      </c>
      <c r="G8" s="247">
        <v>21315000</v>
      </c>
      <c r="H8" s="242"/>
      <c r="I8" s="242"/>
    </row>
    <row r="9" spans="1:9" ht="12.75" customHeight="1">
      <c r="A9" s="245">
        <v>7</v>
      </c>
      <c r="B9" s="245" t="s">
        <v>221</v>
      </c>
      <c r="C9" s="245" t="s">
        <v>222</v>
      </c>
      <c r="D9" s="244" t="s">
        <v>223</v>
      </c>
      <c r="E9" s="246">
        <v>1110557839</v>
      </c>
      <c r="F9" s="246">
        <v>270</v>
      </c>
      <c r="G9" s="247">
        <v>24500000</v>
      </c>
      <c r="H9" s="242"/>
      <c r="I9" s="242"/>
    </row>
    <row r="10" spans="1:9" ht="12.75" customHeight="1">
      <c r="A10" s="245">
        <v>8</v>
      </c>
      <c r="B10" s="245" t="s">
        <v>224</v>
      </c>
      <c r="C10" s="245" t="s">
        <v>225</v>
      </c>
      <c r="D10" s="244" t="s">
        <v>226</v>
      </c>
      <c r="E10" s="246">
        <v>19282591</v>
      </c>
      <c r="F10" s="246">
        <v>282</v>
      </c>
      <c r="G10" s="247">
        <v>11445000</v>
      </c>
      <c r="H10" s="242"/>
      <c r="I10" s="242"/>
    </row>
    <row r="11" spans="1:9" ht="12.75" customHeight="1">
      <c r="A11" s="245">
        <v>9</v>
      </c>
      <c r="B11" s="245" t="s">
        <v>227</v>
      </c>
      <c r="C11" s="245" t="s">
        <v>228</v>
      </c>
      <c r="D11" s="244" t="s">
        <v>229</v>
      </c>
      <c r="E11" s="246">
        <v>1110466205</v>
      </c>
      <c r="F11" s="246">
        <v>521</v>
      </c>
      <c r="G11" s="247">
        <v>22680000</v>
      </c>
      <c r="H11" s="242"/>
      <c r="I11" s="242"/>
    </row>
    <row r="12" spans="1:9" ht="12.75" customHeight="1">
      <c r="A12" s="245">
        <v>10</v>
      </c>
      <c r="B12" s="245" t="s">
        <v>227</v>
      </c>
      <c r="C12" s="245" t="s">
        <v>230</v>
      </c>
      <c r="D12" s="244" t="s">
        <v>231</v>
      </c>
      <c r="E12" s="246">
        <v>1110465123</v>
      </c>
      <c r="F12" s="246">
        <v>470</v>
      </c>
      <c r="G12" s="247">
        <v>14329000</v>
      </c>
      <c r="H12" s="242"/>
      <c r="I12" s="242"/>
    </row>
    <row r="13" spans="1:9" ht="12.75" customHeight="1">
      <c r="A13" s="245">
        <v>11</v>
      </c>
      <c r="B13" s="245" t="s">
        <v>227</v>
      </c>
      <c r="C13" s="245" t="s">
        <v>232</v>
      </c>
      <c r="D13" s="244" t="s">
        <v>233</v>
      </c>
      <c r="E13" s="246">
        <v>1110571312</v>
      </c>
      <c r="F13" s="246">
        <v>523</v>
      </c>
      <c r="G13" s="247">
        <v>22680000</v>
      </c>
      <c r="H13" s="242"/>
      <c r="I13" s="242"/>
    </row>
    <row r="14" spans="1:9" ht="12.75" customHeight="1">
      <c r="A14" s="245">
        <v>12</v>
      </c>
      <c r="B14" s="245" t="s">
        <v>227</v>
      </c>
      <c r="C14" s="245" t="s">
        <v>236</v>
      </c>
      <c r="D14" s="244" t="s">
        <v>237</v>
      </c>
      <c r="E14" s="246">
        <v>1110594730</v>
      </c>
      <c r="F14" s="246">
        <v>442</v>
      </c>
      <c r="G14" s="247">
        <v>10717000</v>
      </c>
      <c r="H14" s="242"/>
      <c r="I14" s="242"/>
    </row>
    <row r="15" spans="1:9" ht="12.75" customHeight="1">
      <c r="A15" s="245">
        <v>13</v>
      </c>
      <c r="B15" s="245" t="s">
        <v>227</v>
      </c>
      <c r="C15" s="245" t="s">
        <v>238</v>
      </c>
      <c r="D15" s="244" t="s">
        <v>239</v>
      </c>
      <c r="E15" s="246">
        <v>93299951</v>
      </c>
      <c r="F15" s="246">
        <v>519</v>
      </c>
      <c r="G15" s="247">
        <v>18739000</v>
      </c>
      <c r="H15" s="242"/>
      <c r="I15" s="242"/>
    </row>
    <row r="16" spans="1:9" ht="12.75" customHeight="1">
      <c r="A16" s="245">
        <v>14</v>
      </c>
      <c r="B16" s="245" t="s">
        <v>227</v>
      </c>
      <c r="C16" s="245" t="s">
        <v>240</v>
      </c>
      <c r="D16" s="244" t="s">
        <v>241</v>
      </c>
      <c r="E16" s="246">
        <v>1110497915</v>
      </c>
      <c r="F16" s="246">
        <v>536</v>
      </c>
      <c r="G16" s="286">
        <v>31234000</v>
      </c>
      <c r="H16" s="287">
        <f>G16*0.05</f>
        <v>1561700</v>
      </c>
      <c r="I16" s="242"/>
    </row>
    <row r="17" spans="1:9" ht="12.75" customHeight="1">
      <c r="A17" s="245">
        <v>15</v>
      </c>
      <c r="B17" s="245" t="s">
        <v>227</v>
      </c>
      <c r="C17" s="245" t="s">
        <v>242</v>
      </c>
      <c r="D17" s="244" t="s">
        <v>243</v>
      </c>
      <c r="E17" s="246">
        <v>1110591903</v>
      </c>
      <c r="F17" s="246">
        <v>522</v>
      </c>
      <c r="G17" s="247">
        <v>18739000</v>
      </c>
      <c r="H17" s="242"/>
      <c r="I17" s="242"/>
    </row>
    <row r="18" spans="1:9" ht="12.75" customHeight="1">
      <c r="A18" s="245">
        <v>16</v>
      </c>
      <c r="B18" s="245" t="s">
        <v>227</v>
      </c>
      <c r="C18" s="245" t="s">
        <v>244</v>
      </c>
      <c r="D18" s="244" t="s">
        <v>245</v>
      </c>
      <c r="E18" s="246">
        <v>93357185</v>
      </c>
      <c r="F18" s="246">
        <v>535</v>
      </c>
      <c r="G18" s="247">
        <v>18739000</v>
      </c>
      <c r="H18" s="242"/>
      <c r="I18" s="242"/>
    </row>
    <row r="19" spans="1:9" ht="12.75" customHeight="1">
      <c r="A19" s="245">
        <v>17</v>
      </c>
      <c r="B19" s="245" t="s">
        <v>227</v>
      </c>
      <c r="C19" s="245" t="s">
        <v>246</v>
      </c>
      <c r="D19" s="244" t="s">
        <v>247</v>
      </c>
      <c r="E19" s="246">
        <v>65753823</v>
      </c>
      <c r="F19" s="246">
        <v>537</v>
      </c>
      <c r="G19" s="247">
        <v>26460000</v>
      </c>
      <c r="H19" s="242"/>
      <c r="I19" s="242"/>
    </row>
    <row r="20" spans="1:9" ht="12.75" customHeight="1">
      <c r="A20" s="245">
        <v>18</v>
      </c>
      <c r="B20" s="245" t="s">
        <v>248</v>
      </c>
      <c r="C20" s="245" t="s">
        <v>249</v>
      </c>
      <c r="D20" s="244" t="s">
        <v>250</v>
      </c>
      <c r="E20" s="246">
        <v>93359377</v>
      </c>
      <c r="F20" s="246">
        <v>543</v>
      </c>
      <c r="G20" s="247">
        <v>12271000</v>
      </c>
      <c r="H20" s="242"/>
      <c r="I20" s="242"/>
    </row>
    <row r="21" spans="1:9" ht="12.75" customHeight="1">
      <c r="A21" s="245">
        <v>19</v>
      </c>
      <c r="B21" s="245" t="s">
        <v>251</v>
      </c>
      <c r="C21" s="245" t="s">
        <v>252</v>
      </c>
      <c r="D21" s="244" t="s">
        <v>253</v>
      </c>
      <c r="E21" s="246">
        <v>80720916</v>
      </c>
      <c r="F21" s="246">
        <v>567</v>
      </c>
      <c r="G21" s="247">
        <v>47950000</v>
      </c>
      <c r="H21" s="242"/>
      <c r="I21" s="242"/>
    </row>
    <row r="22" spans="1:9" ht="12.75" customHeight="1">
      <c r="A22" s="245">
        <v>20</v>
      </c>
      <c r="B22" s="245" t="s">
        <v>251</v>
      </c>
      <c r="C22" s="245" t="s">
        <v>254</v>
      </c>
      <c r="D22" s="244" t="s">
        <v>255</v>
      </c>
      <c r="E22" s="246">
        <v>5824649</v>
      </c>
      <c r="F22" s="246">
        <v>534</v>
      </c>
      <c r="G22" s="247">
        <v>11445000</v>
      </c>
      <c r="H22" s="242"/>
      <c r="I22" s="242"/>
    </row>
    <row r="23" spans="1:9" ht="12.75" customHeight="1">
      <c r="A23" s="245">
        <v>21</v>
      </c>
      <c r="B23" s="245" t="s">
        <v>251</v>
      </c>
      <c r="C23" s="245" t="s">
        <v>256</v>
      </c>
      <c r="D23" s="244" t="s">
        <v>257</v>
      </c>
      <c r="E23" s="246">
        <v>1110586656</v>
      </c>
      <c r="F23" s="246">
        <v>566</v>
      </c>
      <c r="G23" s="247">
        <v>11445000</v>
      </c>
      <c r="H23" s="242"/>
      <c r="I23" s="242"/>
    </row>
    <row r="24" spans="1:9" ht="12.75" customHeight="1">
      <c r="A24" s="245">
        <v>22</v>
      </c>
      <c r="B24" s="245" t="s">
        <v>258</v>
      </c>
      <c r="C24" s="245" t="s">
        <v>259</v>
      </c>
      <c r="D24" s="244" t="s">
        <v>260</v>
      </c>
      <c r="E24" s="246">
        <v>65743839</v>
      </c>
      <c r="F24" s="246">
        <v>639</v>
      </c>
      <c r="G24" s="286">
        <v>11445000</v>
      </c>
      <c r="H24" s="287">
        <f>G24*0.05</f>
        <v>572250</v>
      </c>
      <c r="I24" s="242"/>
    </row>
    <row r="25" spans="1:9" ht="12.75" customHeight="1">
      <c r="A25" s="245">
        <v>23</v>
      </c>
      <c r="B25" s="245" t="s">
        <v>261</v>
      </c>
      <c r="C25" s="245" t="s">
        <v>262</v>
      </c>
      <c r="D25" s="244" t="s">
        <v>263</v>
      </c>
      <c r="E25" s="246">
        <v>28556815</v>
      </c>
      <c r="F25" s="246">
        <v>704</v>
      </c>
      <c r="G25" s="247">
        <v>25200000</v>
      </c>
      <c r="H25" s="242"/>
      <c r="I25" s="242"/>
    </row>
    <row r="26" spans="1:9" ht="12.75" customHeight="1">
      <c r="A26" s="245">
        <v>24</v>
      </c>
      <c r="B26" s="245" t="s">
        <v>261</v>
      </c>
      <c r="C26" s="245" t="s">
        <v>264</v>
      </c>
      <c r="D26" s="244" t="s">
        <v>265</v>
      </c>
      <c r="E26" s="246">
        <v>1110546117</v>
      </c>
      <c r="F26" s="246">
        <v>705</v>
      </c>
      <c r="G26" s="247">
        <v>2980100</v>
      </c>
      <c r="H26" s="242"/>
      <c r="I26" s="242"/>
    </row>
    <row r="27" spans="1:9" ht="12.75" customHeight="1">
      <c r="A27" s="245">
        <v>25</v>
      </c>
      <c r="B27" s="245" t="s">
        <v>266</v>
      </c>
      <c r="C27" s="245" t="s">
        <v>267</v>
      </c>
      <c r="D27" s="244" t="s">
        <v>268</v>
      </c>
      <c r="E27" s="246">
        <v>1019005557</v>
      </c>
      <c r="F27" s="246">
        <v>656</v>
      </c>
      <c r="G27" s="286">
        <v>47950000</v>
      </c>
      <c r="H27" s="287">
        <f>G27*0.05</f>
        <v>2397500</v>
      </c>
      <c r="I27" s="242"/>
    </row>
    <row r="28" spans="1:9" ht="12.75" customHeight="1">
      <c r="A28" s="245">
        <v>26</v>
      </c>
      <c r="B28" s="245" t="s">
        <v>269</v>
      </c>
      <c r="C28" s="245" t="s">
        <v>270</v>
      </c>
      <c r="D28" s="244" t="s">
        <v>271</v>
      </c>
      <c r="E28" s="246">
        <v>72246483</v>
      </c>
      <c r="F28" s="246">
        <v>903</v>
      </c>
      <c r="G28" s="247">
        <v>31234000</v>
      </c>
      <c r="H28" s="242"/>
      <c r="I28" s="242"/>
    </row>
    <row r="29" spans="1:9" ht="12.75" customHeight="1">
      <c r="A29" s="245">
        <v>27</v>
      </c>
      <c r="B29" s="245" t="s">
        <v>269</v>
      </c>
      <c r="C29" s="245" t="s">
        <v>272</v>
      </c>
      <c r="D29" s="244" t="s">
        <v>273</v>
      </c>
      <c r="E29" s="246">
        <v>14138853</v>
      </c>
      <c r="F29" s="246">
        <v>744</v>
      </c>
      <c r="G29" s="247">
        <v>13594000</v>
      </c>
      <c r="H29" s="242"/>
      <c r="I29" s="242"/>
    </row>
    <row r="30" spans="1:9" ht="12.75" customHeight="1">
      <c r="A30" s="245">
        <v>28</v>
      </c>
      <c r="B30" s="245" t="s">
        <v>274</v>
      </c>
      <c r="C30" s="245" t="s">
        <v>275</v>
      </c>
      <c r="D30" s="244" t="s">
        <v>276</v>
      </c>
      <c r="E30" s="246">
        <v>1110532606</v>
      </c>
      <c r="F30" s="246">
        <v>907</v>
      </c>
      <c r="G30" s="247">
        <v>26460000</v>
      </c>
      <c r="H30" s="242"/>
      <c r="I30" s="242"/>
    </row>
    <row r="31" spans="1:9" ht="12.75" customHeight="1">
      <c r="A31" s="245">
        <v>29</v>
      </c>
      <c r="B31" s="245" t="s">
        <v>199</v>
      </c>
      <c r="C31" s="245" t="s">
        <v>277</v>
      </c>
      <c r="D31" s="244" t="s">
        <v>278</v>
      </c>
      <c r="E31" s="246">
        <v>93399898</v>
      </c>
      <c r="F31" s="246">
        <v>1008</v>
      </c>
      <c r="G31" s="247">
        <v>21600000</v>
      </c>
      <c r="H31" s="242"/>
      <c r="I31" s="242"/>
    </row>
    <row r="32" spans="1:9" ht="12.75" customHeight="1">
      <c r="A32" s="245">
        <v>30</v>
      </c>
      <c r="B32" s="245" t="s">
        <v>199</v>
      </c>
      <c r="C32" s="245" t="s">
        <v>279</v>
      </c>
      <c r="D32" s="244" t="s">
        <v>280</v>
      </c>
      <c r="E32" s="246">
        <v>1110555300</v>
      </c>
      <c r="F32" s="246">
        <v>1009</v>
      </c>
      <c r="G32" s="247">
        <v>21000000</v>
      </c>
      <c r="H32" s="242"/>
      <c r="I32" s="242"/>
    </row>
    <row r="33" spans="1:9" ht="12.75" customHeight="1">
      <c r="A33" s="245">
        <v>31</v>
      </c>
      <c r="B33" s="245" t="s">
        <v>199</v>
      </c>
      <c r="C33" s="245" t="s">
        <v>281</v>
      </c>
      <c r="D33" s="244" t="s">
        <v>282</v>
      </c>
      <c r="E33" s="246">
        <v>1110458282</v>
      </c>
      <c r="F33" s="246">
        <v>1052</v>
      </c>
      <c r="G33" s="247">
        <v>17400000</v>
      </c>
      <c r="H33" s="242"/>
      <c r="I33" s="242"/>
    </row>
    <row r="34" spans="1:9" ht="12.75" customHeight="1">
      <c r="A34" s="245">
        <v>32</v>
      </c>
      <c r="B34" s="245" t="s">
        <v>199</v>
      </c>
      <c r="C34" s="245" t="s">
        <v>283</v>
      </c>
      <c r="D34" s="244" t="s">
        <v>284</v>
      </c>
      <c r="E34" s="246">
        <v>1109380474</v>
      </c>
      <c r="F34" s="246">
        <v>1054</v>
      </c>
      <c r="G34" s="247">
        <v>10717000</v>
      </c>
      <c r="H34" s="242"/>
      <c r="I34" s="242"/>
    </row>
    <row r="35" spans="1:9" ht="12.75" customHeight="1">
      <c r="A35" s="245">
        <v>33</v>
      </c>
      <c r="B35" s="245" t="s">
        <v>199</v>
      </c>
      <c r="C35" s="245" t="s">
        <v>285</v>
      </c>
      <c r="D35" s="244" t="s">
        <v>286</v>
      </c>
      <c r="E35" s="246">
        <v>1110535990</v>
      </c>
      <c r="F35" s="246">
        <v>904</v>
      </c>
      <c r="G35" s="247">
        <v>10717000</v>
      </c>
      <c r="H35" s="242"/>
      <c r="I35" s="242"/>
    </row>
    <row r="36" spans="1:9" ht="12.75" customHeight="1">
      <c r="A36" s="245">
        <v>34</v>
      </c>
      <c r="B36" s="245" t="s">
        <v>199</v>
      </c>
      <c r="C36" s="245" t="s">
        <v>287</v>
      </c>
      <c r="D36" s="244" t="s">
        <v>288</v>
      </c>
      <c r="E36" s="246">
        <v>1110554638</v>
      </c>
      <c r="F36" s="246">
        <v>905</v>
      </c>
      <c r="G36" s="247">
        <v>12271000</v>
      </c>
      <c r="H36" s="242"/>
      <c r="I36" s="242"/>
    </row>
    <row r="37" spans="1:9" ht="12.75" customHeight="1">
      <c r="A37" s="245">
        <v>35</v>
      </c>
      <c r="B37" s="245" t="s">
        <v>199</v>
      </c>
      <c r="C37" s="245" t="s">
        <v>289</v>
      </c>
      <c r="D37" s="244" t="s">
        <v>290</v>
      </c>
      <c r="E37" s="246">
        <v>1110557094</v>
      </c>
      <c r="F37" s="246">
        <v>906</v>
      </c>
      <c r="G37" s="247">
        <v>10717000</v>
      </c>
      <c r="H37" s="242"/>
      <c r="I37" s="242"/>
    </row>
    <row r="38" spans="1:9" ht="12.75" customHeight="1">
      <c r="A38" s="245">
        <v>36</v>
      </c>
      <c r="B38" s="245" t="s">
        <v>199</v>
      </c>
      <c r="C38" s="245" t="s">
        <v>291</v>
      </c>
      <c r="D38" s="244" t="s">
        <v>292</v>
      </c>
      <c r="E38" s="246">
        <v>1193101790</v>
      </c>
      <c r="F38" s="246">
        <v>1135</v>
      </c>
      <c r="G38" s="247">
        <v>16062000</v>
      </c>
      <c r="H38" s="242"/>
      <c r="I38" s="242"/>
    </row>
    <row r="39" spans="1:9" ht="12.75" customHeight="1">
      <c r="A39" s="245">
        <v>37</v>
      </c>
      <c r="B39" s="245" t="s">
        <v>367</v>
      </c>
      <c r="C39" s="245" t="s">
        <v>368</v>
      </c>
      <c r="D39" s="244" t="s">
        <v>369</v>
      </c>
      <c r="E39" s="246">
        <v>1110571649</v>
      </c>
      <c r="F39" s="246">
        <v>1007</v>
      </c>
      <c r="G39" s="247">
        <v>17400000</v>
      </c>
      <c r="H39" s="242"/>
      <c r="I39" s="242"/>
    </row>
    <row r="40" spans="1:9" ht="12.75" customHeight="1">
      <c r="A40" s="245">
        <v>38</v>
      </c>
      <c r="B40" s="245" t="s">
        <v>370</v>
      </c>
      <c r="C40" s="245" t="s">
        <v>371</v>
      </c>
      <c r="D40" s="244" t="s">
        <v>372</v>
      </c>
      <c r="E40" s="246">
        <v>79727402</v>
      </c>
      <c r="F40" s="246">
        <v>1049</v>
      </c>
      <c r="G40" s="247">
        <v>10717000</v>
      </c>
      <c r="H40" s="242"/>
      <c r="I40" s="242"/>
    </row>
    <row r="41" spans="1:9" ht="12.75" customHeight="1">
      <c r="A41" s="245">
        <v>39</v>
      </c>
      <c r="B41" s="245" t="s">
        <v>370</v>
      </c>
      <c r="C41" s="245" t="s">
        <v>373</v>
      </c>
      <c r="D41" s="244" t="s">
        <v>374</v>
      </c>
      <c r="E41" s="246">
        <v>1110538262</v>
      </c>
      <c r="F41" s="246">
        <v>1136</v>
      </c>
      <c r="G41" s="247">
        <v>17850000</v>
      </c>
      <c r="H41" s="242"/>
      <c r="I41" s="242"/>
    </row>
    <row r="42" spans="1:9" ht="12.75" customHeight="1">
      <c r="A42" s="245">
        <v>40</v>
      </c>
      <c r="B42" s="245" t="s">
        <v>370</v>
      </c>
      <c r="C42" s="245" t="s">
        <v>375</v>
      </c>
      <c r="D42" s="244" t="s">
        <v>376</v>
      </c>
      <c r="E42" s="246">
        <v>1052382044</v>
      </c>
      <c r="F42" s="246">
        <v>1048</v>
      </c>
      <c r="G42" s="247">
        <v>10717000</v>
      </c>
      <c r="H42" s="242"/>
      <c r="I42" s="242"/>
    </row>
    <row r="43" spans="1:9" ht="12.75" customHeight="1">
      <c r="A43" s="245">
        <v>41</v>
      </c>
      <c r="B43" s="245" t="s">
        <v>330</v>
      </c>
      <c r="C43" s="245" t="s">
        <v>377</v>
      </c>
      <c r="D43" s="244" t="s">
        <v>378</v>
      </c>
      <c r="E43" s="246">
        <v>5826350</v>
      </c>
      <c r="F43" s="246">
        <v>1053</v>
      </c>
      <c r="G43" s="247">
        <v>11445000</v>
      </c>
      <c r="H43" s="242"/>
      <c r="I43" s="242"/>
    </row>
    <row r="44" spans="1:9" ht="12.75" customHeight="1">
      <c r="A44" s="245">
        <v>42</v>
      </c>
      <c r="B44" s="245" t="s">
        <v>330</v>
      </c>
      <c r="C44" s="245" t="s">
        <v>379</v>
      </c>
      <c r="D44" s="244" t="s">
        <v>380</v>
      </c>
      <c r="E44" s="246">
        <v>1007390599</v>
      </c>
      <c r="F44" s="246">
        <v>1181</v>
      </c>
      <c r="G44" s="247">
        <v>17400000</v>
      </c>
      <c r="H44" s="242"/>
      <c r="I44" s="242"/>
    </row>
    <row r="45" spans="1:9" ht="12.75" customHeight="1">
      <c r="A45" s="245">
        <v>43</v>
      </c>
      <c r="B45" s="245" t="s">
        <v>381</v>
      </c>
      <c r="C45" s="245" t="s">
        <v>382</v>
      </c>
      <c r="D45" s="244" t="s">
        <v>383</v>
      </c>
      <c r="E45" s="246">
        <v>1110447832</v>
      </c>
      <c r="F45" s="246">
        <v>1242</v>
      </c>
      <c r="G45" s="247">
        <v>11700000</v>
      </c>
      <c r="H45" s="242"/>
      <c r="I45" s="242"/>
    </row>
    <row r="46" spans="1:9" ht="12.75" customHeight="1">
      <c r="A46" s="245">
        <v>44</v>
      </c>
      <c r="B46" s="245" t="s">
        <v>381</v>
      </c>
      <c r="C46" s="245" t="s">
        <v>384</v>
      </c>
      <c r="D46" s="244" t="s">
        <v>385</v>
      </c>
      <c r="E46" s="246">
        <v>1082837669</v>
      </c>
      <c r="F46" s="246">
        <v>1241</v>
      </c>
      <c r="G46" s="286">
        <v>25500000</v>
      </c>
      <c r="H46" s="287">
        <f>G46*0.05</f>
        <v>1275000</v>
      </c>
      <c r="I46" s="242"/>
    </row>
    <row r="47" spans="1:9" ht="12.75" customHeight="1">
      <c r="A47" s="245">
        <v>45</v>
      </c>
      <c r="B47" s="245" t="s">
        <v>386</v>
      </c>
      <c r="C47" s="245" t="s">
        <v>387</v>
      </c>
      <c r="D47" s="244" t="s">
        <v>388</v>
      </c>
      <c r="E47" s="246">
        <v>1106714536</v>
      </c>
      <c r="F47" s="246">
        <v>1240</v>
      </c>
      <c r="G47" s="247">
        <v>14329000</v>
      </c>
      <c r="H47" s="242"/>
      <c r="I47" s="242"/>
    </row>
    <row r="48" spans="1:9" ht="12.75" customHeight="1">
      <c r="A48" s="245">
        <v>46</v>
      </c>
      <c r="B48" s="245" t="s">
        <v>386</v>
      </c>
      <c r="C48" s="245" t="s">
        <v>389</v>
      </c>
      <c r="D48" s="244" t="s">
        <v>390</v>
      </c>
      <c r="E48" s="246">
        <v>93407258</v>
      </c>
      <c r="F48" s="246">
        <v>1239</v>
      </c>
      <c r="G48" s="286">
        <v>25500000</v>
      </c>
      <c r="H48" s="287">
        <f>G48*0.05</f>
        <v>1275000</v>
      </c>
      <c r="I48" s="242"/>
    </row>
    <row r="49" spans="1:9" ht="12.75" customHeight="1">
      <c r="A49" s="245">
        <v>47</v>
      </c>
      <c r="B49" s="245" t="s">
        <v>342</v>
      </c>
      <c r="C49" s="245" t="s">
        <v>391</v>
      </c>
      <c r="D49" s="244" t="s">
        <v>392</v>
      </c>
      <c r="E49" s="246">
        <v>1032424852</v>
      </c>
      <c r="F49" s="246">
        <v>1307</v>
      </c>
      <c r="G49" s="247">
        <v>21315000</v>
      </c>
      <c r="H49" s="242"/>
      <c r="I49" s="242"/>
    </row>
    <row r="50" spans="1:9" ht="12.75" customHeight="1">
      <c r="A50" s="245">
        <v>48</v>
      </c>
      <c r="B50" s="245" t="s">
        <v>342</v>
      </c>
      <c r="C50" s="245" t="s">
        <v>393</v>
      </c>
      <c r="D50" s="244" t="s">
        <v>394</v>
      </c>
      <c r="E50" s="246">
        <v>14235600</v>
      </c>
      <c r="F50" s="246">
        <v>1295</v>
      </c>
      <c r="G50" s="247">
        <v>9810000</v>
      </c>
      <c r="H50" s="242"/>
      <c r="I50" s="242"/>
    </row>
    <row r="51" spans="1:9" ht="12.75" customHeight="1">
      <c r="A51" s="245">
        <v>49</v>
      </c>
      <c r="B51" s="245" t="s">
        <v>348</v>
      </c>
      <c r="C51" s="245" t="s">
        <v>395</v>
      </c>
      <c r="D51" s="244" t="s">
        <v>396</v>
      </c>
      <c r="E51" s="246">
        <v>1110575195</v>
      </c>
      <c r="F51" s="246">
        <v>1382</v>
      </c>
      <c r="G51" s="247">
        <v>17850000</v>
      </c>
      <c r="H51" s="242"/>
      <c r="I51" s="242"/>
    </row>
    <row r="52" spans="1:9" ht="12.75" customHeight="1">
      <c r="A52" s="245">
        <v>50</v>
      </c>
      <c r="B52" s="245" t="s">
        <v>348</v>
      </c>
      <c r="C52" s="245" t="s">
        <v>397</v>
      </c>
      <c r="D52" s="244" t="s">
        <v>398</v>
      </c>
      <c r="E52" s="246">
        <v>52910227</v>
      </c>
      <c r="F52" s="246">
        <v>1383</v>
      </c>
      <c r="G52" s="247">
        <v>21600000</v>
      </c>
      <c r="H52" s="242"/>
      <c r="I52" s="242"/>
    </row>
    <row r="53" spans="1:9" ht="12.75" customHeight="1">
      <c r="A53" s="245">
        <v>51</v>
      </c>
      <c r="B53" s="245" t="s">
        <v>399</v>
      </c>
      <c r="C53" s="245" t="s">
        <v>400</v>
      </c>
      <c r="D53" s="244" t="s">
        <v>401</v>
      </c>
      <c r="E53" s="246">
        <v>28553481</v>
      </c>
      <c r="F53" s="246">
        <v>1485</v>
      </c>
      <c r="G53" s="247">
        <v>12282000</v>
      </c>
      <c r="H53" s="242"/>
      <c r="I53" s="242"/>
    </row>
    <row r="54" spans="1:9" ht="12.75" customHeight="1">
      <c r="A54" s="245">
        <v>52</v>
      </c>
      <c r="B54" s="245" t="s">
        <v>402</v>
      </c>
      <c r="C54" s="245" t="s">
        <v>403</v>
      </c>
      <c r="D54" s="244" t="s">
        <v>404</v>
      </c>
      <c r="E54" s="246">
        <v>1110525296</v>
      </c>
      <c r="F54" s="246">
        <v>1482</v>
      </c>
      <c r="G54" s="247">
        <v>35000000</v>
      </c>
      <c r="H54" s="242"/>
      <c r="I54" s="242"/>
    </row>
    <row r="55" spans="1:9" ht="12.75" customHeight="1">
      <c r="A55" s="245">
        <v>53</v>
      </c>
      <c r="B55" s="245" t="s">
        <v>402</v>
      </c>
      <c r="C55" s="245" t="s">
        <v>405</v>
      </c>
      <c r="D55" s="244" t="s">
        <v>406</v>
      </c>
      <c r="E55" s="246">
        <v>28557540</v>
      </c>
      <c r="F55" s="246">
        <v>1537</v>
      </c>
      <c r="G55" s="247">
        <v>11445000</v>
      </c>
      <c r="H55" s="242"/>
      <c r="I55" s="242"/>
    </row>
    <row r="56" spans="1:9" ht="12.75" customHeight="1">
      <c r="A56" s="245">
        <v>54</v>
      </c>
      <c r="B56" s="245" t="s">
        <v>402</v>
      </c>
      <c r="C56" s="245" t="s">
        <v>407</v>
      </c>
      <c r="D56" s="244" t="s">
        <v>408</v>
      </c>
      <c r="E56" s="246">
        <v>1005838419</v>
      </c>
      <c r="F56" s="246">
        <v>1455</v>
      </c>
      <c r="G56" s="247">
        <v>16062000</v>
      </c>
      <c r="H56" s="242"/>
      <c r="I56" s="242"/>
    </row>
    <row r="57" spans="1:9" ht="12.75" customHeight="1">
      <c r="A57" s="245">
        <v>55</v>
      </c>
      <c r="B57" s="245" t="s">
        <v>402</v>
      </c>
      <c r="C57" s="245" t="s">
        <v>409</v>
      </c>
      <c r="D57" s="244" t="s">
        <v>410</v>
      </c>
      <c r="E57" s="246">
        <v>38361046</v>
      </c>
      <c r="F57" s="246">
        <v>1496</v>
      </c>
      <c r="G57" s="247">
        <v>12271000</v>
      </c>
      <c r="H57" s="242"/>
      <c r="I57" s="242"/>
    </row>
    <row r="58" spans="1:9" ht="12.75" customHeight="1">
      <c r="A58" s="245">
        <v>56</v>
      </c>
      <c r="B58" s="245" t="s">
        <v>402</v>
      </c>
      <c r="C58" s="245" t="s">
        <v>411</v>
      </c>
      <c r="D58" s="244" t="s">
        <v>412</v>
      </c>
      <c r="E58" s="246">
        <v>1136882077</v>
      </c>
      <c r="F58" s="246">
        <v>1481</v>
      </c>
      <c r="G58" s="247">
        <v>35000000</v>
      </c>
      <c r="H58" s="242"/>
      <c r="I58" s="242"/>
    </row>
    <row r="59" spans="1:9" ht="12.75" customHeight="1">
      <c r="A59" s="245">
        <v>57</v>
      </c>
      <c r="B59" s="245" t="s">
        <v>413</v>
      </c>
      <c r="C59" s="245" t="s">
        <v>414</v>
      </c>
      <c r="D59" s="244" t="s">
        <v>415</v>
      </c>
      <c r="E59" s="246">
        <v>1032492196</v>
      </c>
      <c r="F59" s="246">
        <v>1483</v>
      </c>
      <c r="G59" s="247">
        <v>28000000</v>
      </c>
      <c r="H59" s="242"/>
      <c r="I59" s="242"/>
    </row>
    <row r="60" spans="1:9" ht="12.75" customHeight="1">
      <c r="A60" s="245">
        <v>58</v>
      </c>
      <c r="B60" s="245" t="s">
        <v>413</v>
      </c>
      <c r="C60" s="245" t="s">
        <v>416</v>
      </c>
      <c r="D60" s="244" t="s">
        <v>417</v>
      </c>
      <c r="E60" s="246">
        <v>1110538582</v>
      </c>
      <c r="F60" s="246">
        <v>1570</v>
      </c>
      <c r="G60" s="247">
        <v>35000000</v>
      </c>
      <c r="H60" s="242"/>
      <c r="I60" s="242"/>
    </row>
    <row r="61" spans="1:9" ht="12.75" customHeight="1">
      <c r="A61" s="245">
        <v>59</v>
      </c>
      <c r="B61" s="245" t="s">
        <v>333</v>
      </c>
      <c r="C61" s="245" t="s">
        <v>418</v>
      </c>
      <c r="D61" s="244" t="s">
        <v>419</v>
      </c>
      <c r="E61" s="246">
        <v>1110484643</v>
      </c>
      <c r="F61" s="246">
        <v>1566</v>
      </c>
      <c r="G61" s="247">
        <v>14329000</v>
      </c>
      <c r="H61" s="242"/>
      <c r="I61" s="242"/>
    </row>
    <row r="62" spans="1:9" ht="12.75" customHeight="1">
      <c r="A62" s="245">
        <v>60</v>
      </c>
      <c r="B62" s="245" t="s">
        <v>333</v>
      </c>
      <c r="C62" s="245" t="s">
        <v>420</v>
      </c>
      <c r="D62" s="244" t="s">
        <v>421</v>
      </c>
      <c r="E62" s="246">
        <v>1110549621</v>
      </c>
      <c r="F62" s="246">
        <v>1616</v>
      </c>
      <c r="G62" s="247">
        <v>37100000</v>
      </c>
      <c r="H62" s="242"/>
      <c r="I62" s="242"/>
    </row>
    <row r="63" spans="1:9" ht="12.75" customHeight="1">
      <c r="A63" s="245">
        <v>61</v>
      </c>
      <c r="B63" s="245" t="s">
        <v>333</v>
      </c>
      <c r="C63" s="245" t="s">
        <v>422</v>
      </c>
      <c r="D63" s="244" t="s">
        <v>423</v>
      </c>
      <c r="E63" s="246">
        <v>38143532</v>
      </c>
      <c r="F63" s="246">
        <v>1617</v>
      </c>
      <c r="G63" s="247">
        <v>12282000</v>
      </c>
      <c r="H63" s="242"/>
      <c r="I63" s="242"/>
    </row>
    <row r="64" spans="1:9" ht="12.75" customHeight="1">
      <c r="A64" s="245">
        <v>62</v>
      </c>
      <c r="B64" s="245" t="s">
        <v>333</v>
      </c>
      <c r="C64" s="245" t="s">
        <v>424</v>
      </c>
      <c r="D64" s="244" t="s">
        <v>425</v>
      </c>
      <c r="E64" s="246">
        <v>30388799</v>
      </c>
      <c r="F64" s="246">
        <v>1615</v>
      </c>
      <c r="G64" s="247">
        <v>26460000</v>
      </c>
      <c r="H64" s="242"/>
      <c r="I64" s="242"/>
    </row>
    <row r="65" spans="1:9" ht="12.75" customHeight="1">
      <c r="A65" s="245">
        <v>63</v>
      </c>
      <c r="B65" s="245" t="s">
        <v>351</v>
      </c>
      <c r="C65" s="245" t="s">
        <v>426</v>
      </c>
      <c r="D65" s="244" t="s">
        <v>427</v>
      </c>
      <c r="E65" s="246">
        <v>1110556160</v>
      </c>
      <c r="F65" s="246">
        <v>1651</v>
      </c>
      <c r="G65" s="247">
        <v>21600000</v>
      </c>
      <c r="H65" s="242"/>
      <c r="I65" s="242"/>
    </row>
    <row r="66" spans="1:9" ht="12.75" customHeight="1">
      <c r="A66" s="245">
        <v>64</v>
      </c>
      <c r="B66" s="245" t="s">
        <v>351</v>
      </c>
      <c r="C66" s="245" t="s">
        <v>428</v>
      </c>
      <c r="D66" s="244" t="s">
        <v>429</v>
      </c>
      <c r="E66" s="246">
        <v>14297038</v>
      </c>
      <c r="F66" s="246">
        <v>1637</v>
      </c>
      <c r="G66" s="247">
        <v>31024000</v>
      </c>
      <c r="H66" s="242"/>
      <c r="I66" s="242"/>
    </row>
    <row r="67" spans="1:9" ht="12.75" customHeight="1">
      <c r="A67" s="245">
        <v>65</v>
      </c>
      <c r="B67" s="245" t="s">
        <v>351</v>
      </c>
      <c r="C67" s="245" t="s">
        <v>430</v>
      </c>
      <c r="D67" s="244" t="s">
        <v>431</v>
      </c>
      <c r="E67" s="246">
        <v>28538082</v>
      </c>
      <c r="F67" s="246">
        <v>1630</v>
      </c>
      <c r="G67" s="247">
        <v>12271000</v>
      </c>
      <c r="H67" s="242"/>
      <c r="I67" s="242"/>
    </row>
    <row r="68" spans="1:9" ht="12.75" customHeight="1">
      <c r="A68" s="245">
        <v>66</v>
      </c>
      <c r="B68" s="245" t="s">
        <v>351</v>
      </c>
      <c r="C68" s="245" t="s">
        <v>432</v>
      </c>
      <c r="D68" s="244" t="s">
        <v>433</v>
      </c>
      <c r="E68" s="246">
        <v>1110540404</v>
      </c>
      <c r="F68" s="246">
        <v>1656</v>
      </c>
      <c r="G68" s="247">
        <v>18739000</v>
      </c>
      <c r="H68" s="242"/>
      <c r="I68" s="242"/>
    </row>
    <row r="69" spans="1:9" ht="12.75" customHeight="1">
      <c r="A69" s="245">
        <v>67</v>
      </c>
      <c r="B69" s="245" t="s">
        <v>354</v>
      </c>
      <c r="C69" s="245" t="s">
        <v>434</v>
      </c>
      <c r="D69" s="244" t="s">
        <v>435</v>
      </c>
      <c r="E69" s="246">
        <v>93363825</v>
      </c>
      <c r="F69" s="246">
        <v>1709</v>
      </c>
      <c r="G69" s="247">
        <v>45500000</v>
      </c>
      <c r="H69" s="242"/>
      <c r="I69" s="242"/>
    </row>
    <row r="70" spans="1:9" ht="12.75" customHeight="1">
      <c r="A70" s="245">
        <v>68</v>
      </c>
      <c r="B70" s="245" t="s">
        <v>354</v>
      </c>
      <c r="C70" s="245" t="s">
        <v>436</v>
      </c>
      <c r="D70" s="244" t="s">
        <v>437</v>
      </c>
      <c r="E70" s="246">
        <v>65763806</v>
      </c>
      <c r="F70" s="246">
        <v>1718</v>
      </c>
      <c r="G70" s="247">
        <v>35000000</v>
      </c>
      <c r="H70" s="242"/>
      <c r="I70" s="242"/>
    </row>
    <row r="71" spans="1:9" ht="12.75" customHeight="1">
      <c r="A71" s="245">
        <v>69</v>
      </c>
      <c r="B71" s="245" t="s">
        <v>354</v>
      </c>
      <c r="C71" s="245" t="s">
        <v>438</v>
      </c>
      <c r="D71" s="244" t="s">
        <v>439</v>
      </c>
      <c r="E71" s="246">
        <v>93381671</v>
      </c>
      <c r="F71" s="246">
        <v>1728</v>
      </c>
      <c r="G71" s="247">
        <v>35000000</v>
      </c>
      <c r="H71" s="242"/>
      <c r="I71" s="242"/>
    </row>
    <row r="72" spans="1:9" ht="12.75" customHeight="1">
      <c r="A72" s="245">
        <v>70</v>
      </c>
      <c r="B72" s="245" t="s">
        <v>354</v>
      </c>
      <c r="C72" s="245" t="s">
        <v>440</v>
      </c>
      <c r="D72" s="244" t="s">
        <v>441</v>
      </c>
      <c r="E72" s="246">
        <v>65737125</v>
      </c>
      <c r="F72" s="246">
        <v>1719</v>
      </c>
      <c r="G72" s="247">
        <v>45500000</v>
      </c>
      <c r="H72" s="242"/>
      <c r="I72" s="242"/>
    </row>
    <row r="73" spans="1:9" ht="12.75" customHeight="1">
      <c r="A73" s="245">
        <v>71</v>
      </c>
      <c r="B73" s="245" t="s">
        <v>354</v>
      </c>
      <c r="C73" s="245" t="s">
        <v>442</v>
      </c>
      <c r="D73" s="244" t="s">
        <v>443</v>
      </c>
      <c r="E73" s="246">
        <v>14297394</v>
      </c>
      <c r="F73" s="246">
        <v>1713</v>
      </c>
      <c r="G73" s="247">
        <v>21315000</v>
      </c>
      <c r="H73" s="242"/>
      <c r="I73" s="242"/>
    </row>
    <row r="74" spans="1:9" ht="12.75" customHeight="1">
      <c r="A74" s="245">
        <v>72</v>
      </c>
      <c r="B74" s="245" t="s">
        <v>320</v>
      </c>
      <c r="C74" s="245" t="s">
        <v>444</v>
      </c>
      <c r="D74" s="244" t="s">
        <v>445</v>
      </c>
      <c r="E74" s="246">
        <v>1110598671</v>
      </c>
      <c r="F74" s="246">
        <v>1712</v>
      </c>
      <c r="G74" s="247">
        <v>18739000</v>
      </c>
      <c r="H74" s="242"/>
      <c r="I74" s="242"/>
    </row>
    <row r="75" spans="1:9" ht="12.75" customHeight="1">
      <c r="A75" s="245">
        <v>73</v>
      </c>
      <c r="B75" s="245" t="s">
        <v>320</v>
      </c>
      <c r="C75" s="245" t="s">
        <v>446</v>
      </c>
      <c r="D75" s="244" t="s">
        <v>447</v>
      </c>
      <c r="E75" s="246">
        <v>1110591276</v>
      </c>
      <c r="F75" s="246">
        <v>1727</v>
      </c>
      <c r="G75" s="247">
        <v>33250000</v>
      </c>
      <c r="H75" s="242"/>
      <c r="I75" s="242"/>
    </row>
    <row r="76" spans="1:9" ht="12.75" customHeight="1">
      <c r="A76" s="245">
        <v>74</v>
      </c>
      <c r="B76" s="245" t="s">
        <v>320</v>
      </c>
      <c r="C76" s="245" t="s">
        <v>448</v>
      </c>
      <c r="D76" s="244" t="s">
        <v>449</v>
      </c>
      <c r="E76" s="246">
        <v>65760334</v>
      </c>
      <c r="F76" s="246">
        <v>1747</v>
      </c>
      <c r="G76" s="247">
        <v>35000000</v>
      </c>
      <c r="H76" s="242"/>
      <c r="I76" s="242"/>
    </row>
    <row r="77" spans="1:9" ht="12.75" customHeight="1">
      <c r="A77" s="245">
        <v>75</v>
      </c>
      <c r="B77" s="245" t="s">
        <v>320</v>
      </c>
      <c r="C77" s="245" t="s">
        <v>450</v>
      </c>
      <c r="D77" s="244" t="s">
        <v>451</v>
      </c>
      <c r="E77" s="246">
        <v>55179443</v>
      </c>
      <c r="F77" s="246">
        <v>1748</v>
      </c>
      <c r="G77" s="247">
        <v>31234000</v>
      </c>
      <c r="H77" s="242"/>
      <c r="I77" s="242"/>
    </row>
    <row r="78" spans="1:9" ht="12.75" customHeight="1">
      <c r="A78" s="245">
        <v>76</v>
      </c>
      <c r="B78" s="245" t="s">
        <v>320</v>
      </c>
      <c r="C78" s="245" t="s">
        <v>452</v>
      </c>
      <c r="D78" s="244" t="s">
        <v>453</v>
      </c>
      <c r="E78" s="246">
        <v>1110570105</v>
      </c>
      <c r="F78" s="246">
        <v>1769</v>
      </c>
      <c r="G78" s="247">
        <v>31234000</v>
      </c>
      <c r="H78" s="242"/>
      <c r="I78" s="242"/>
    </row>
    <row r="79" spans="1:9" ht="12.75" customHeight="1">
      <c r="A79" s="245">
        <v>77</v>
      </c>
      <c r="B79" s="245" t="s">
        <v>454</v>
      </c>
      <c r="C79" s="245" t="s">
        <v>455</v>
      </c>
      <c r="D79" s="244" t="s">
        <v>456</v>
      </c>
      <c r="E79" s="246">
        <v>5828788</v>
      </c>
      <c r="F79" s="246">
        <v>1793</v>
      </c>
      <c r="G79" s="247">
        <v>9810000</v>
      </c>
      <c r="H79" s="242"/>
      <c r="I79" s="242"/>
    </row>
    <row r="80" spans="1:9" ht="12.75" customHeight="1">
      <c r="A80" s="245">
        <v>78</v>
      </c>
      <c r="B80" s="245" t="s">
        <v>360</v>
      </c>
      <c r="C80" s="245" t="s">
        <v>457</v>
      </c>
      <c r="D80" s="244" t="s">
        <v>458</v>
      </c>
      <c r="E80" s="246">
        <v>1110513794</v>
      </c>
      <c r="F80" s="246">
        <v>1799</v>
      </c>
      <c r="G80" s="247">
        <v>18560533</v>
      </c>
      <c r="H80" s="242"/>
      <c r="I80" s="242"/>
    </row>
    <row r="81" spans="1:9" ht="12.75" customHeight="1">
      <c r="A81" s="245">
        <v>79</v>
      </c>
      <c r="B81" s="245" t="s">
        <v>363</v>
      </c>
      <c r="C81" s="245" t="s">
        <v>461</v>
      </c>
      <c r="D81" s="244" t="s">
        <v>462</v>
      </c>
      <c r="E81" s="246">
        <v>65784001</v>
      </c>
      <c r="F81" s="246">
        <v>1856</v>
      </c>
      <c r="G81" s="247">
        <v>14056066</v>
      </c>
      <c r="H81" s="242"/>
      <c r="I81" s="242"/>
    </row>
    <row r="82" spans="1:9" ht="12.75" customHeight="1">
      <c r="A82" s="245">
        <v>80</v>
      </c>
      <c r="B82" s="245" t="s">
        <v>463</v>
      </c>
      <c r="C82" s="245" t="s">
        <v>464</v>
      </c>
      <c r="D82" s="244" t="s">
        <v>465</v>
      </c>
      <c r="E82" s="246">
        <v>93361814</v>
      </c>
      <c r="F82" s="246">
        <v>1848</v>
      </c>
      <c r="G82" s="247">
        <v>28500000</v>
      </c>
      <c r="H82" s="242"/>
      <c r="I82" s="242"/>
    </row>
    <row r="83" spans="1:9" ht="12.75" customHeight="1">
      <c r="A83" s="245">
        <v>81</v>
      </c>
      <c r="B83" s="245" t="s">
        <v>484</v>
      </c>
      <c r="C83" s="245" t="s">
        <v>485</v>
      </c>
      <c r="D83" s="244" t="s">
        <v>486</v>
      </c>
      <c r="E83" s="246">
        <v>1110597008</v>
      </c>
      <c r="F83" s="246">
        <v>2121</v>
      </c>
      <c r="G83" s="247">
        <v>6540000</v>
      </c>
      <c r="H83" s="242"/>
      <c r="I83" s="242"/>
    </row>
    <row r="84" spans="1:9" ht="12.75" customHeight="1">
      <c r="A84" s="245">
        <v>82</v>
      </c>
      <c r="B84" s="245" t="s">
        <v>484</v>
      </c>
      <c r="C84" s="245" t="s">
        <v>487</v>
      </c>
      <c r="D84" s="244" t="s">
        <v>488</v>
      </c>
      <c r="E84" s="246">
        <v>1110490995</v>
      </c>
      <c r="F84" s="246">
        <v>2124</v>
      </c>
      <c r="G84" s="247">
        <v>18067000</v>
      </c>
      <c r="H84" s="242"/>
      <c r="I84" s="242"/>
    </row>
    <row r="85" spans="1:9" ht="12.75" customHeight="1">
      <c r="A85" s="245">
        <v>83</v>
      </c>
      <c r="B85" s="245" t="s">
        <v>489</v>
      </c>
      <c r="C85" s="245" t="s">
        <v>490</v>
      </c>
      <c r="D85" s="244" t="s">
        <v>491</v>
      </c>
      <c r="E85" s="246">
        <v>1110526622</v>
      </c>
      <c r="F85" s="246">
        <v>2252</v>
      </c>
      <c r="G85" s="247">
        <v>14400000</v>
      </c>
      <c r="H85" s="242"/>
      <c r="I85" s="242"/>
    </row>
    <row r="86" spans="1:9" ht="12.75" customHeight="1">
      <c r="A86" s="245">
        <v>84</v>
      </c>
      <c r="B86" s="245" t="s">
        <v>492</v>
      </c>
      <c r="C86" s="245" t="s">
        <v>493</v>
      </c>
      <c r="D86" s="244" t="s">
        <v>494</v>
      </c>
      <c r="E86" s="246">
        <v>65631571</v>
      </c>
      <c r="F86" s="246">
        <v>2174</v>
      </c>
      <c r="G86" s="247">
        <v>12188000</v>
      </c>
      <c r="H86" s="242"/>
      <c r="I86" s="242"/>
    </row>
    <row r="87" spans="1:9" ht="12.75" customHeight="1">
      <c r="A87" s="245">
        <v>85</v>
      </c>
      <c r="B87" s="245" t="s">
        <v>495</v>
      </c>
      <c r="C87" s="245" t="s">
        <v>496</v>
      </c>
      <c r="D87" s="244" t="s">
        <v>497</v>
      </c>
      <c r="E87" s="246">
        <v>1060595222</v>
      </c>
      <c r="F87" s="246">
        <v>2336</v>
      </c>
      <c r="G87" s="247">
        <v>14500000</v>
      </c>
      <c r="H87" s="242"/>
      <c r="I87" s="242"/>
    </row>
    <row r="88" spans="1:9" ht="12.75" customHeight="1">
      <c r="A88" s="245">
        <v>86</v>
      </c>
      <c r="B88" s="245" t="s">
        <v>498</v>
      </c>
      <c r="C88" s="245" t="s">
        <v>499</v>
      </c>
      <c r="D88" s="244" t="s">
        <v>500</v>
      </c>
      <c r="E88" s="246">
        <v>1110546526</v>
      </c>
      <c r="F88" s="246">
        <v>2392</v>
      </c>
      <c r="G88" s="247">
        <v>14500000</v>
      </c>
      <c r="H88" s="242"/>
      <c r="I88" s="242"/>
    </row>
    <row r="89" spans="1:9" ht="12.75" customHeight="1">
      <c r="A89" s="245">
        <v>87</v>
      </c>
      <c r="B89" s="245" t="s">
        <v>501</v>
      </c>
      <c r="C89" s="245" t="s">
        <v>502</v>
      </c>
      <c r="D89" s="244" t="s">
        <v>503</v>
      </c>
      <c r="E89" s="246">
        <v>1110528452</v>
      </c>
      <c r="F89" s="246">
        <v>2441</v>
      </c>
      <c r="G89" s="247">
        <v>12180000</v>
      </c>
      <c r="H89" s="242"/>
      <c r="I89" s="242"/>
    </row>
    <row r="90" spans="1:9" ht="12.75" customHeight="1">
      <c r="A90" s="245">
        <v>88</v>
      </c>
      <c r="B90" s="245" t="s">
        <v>504</v>
      </c>
      <c r="C90" s="245" t="s">
        <v>505</v>
      </c>
      <c r="D90" s="244" t="s">
        <v>506</v>
      </c>
      <c r="E90" s="246">
        <v>1110522129</v>
      </c>
      <c r="F90" s="246">
        <v>2486</v>
      </c>
      <c r="G90" s="247">
        <v>14400000</v>
      </c>
      <c r="H90" s="242"/>
      <c r="I90" s="242"/>
    </row>
    <row r="91" spans="1:9" ht="12.75" customHeight="1">
      <c r="A91" s="245">
        <v>89</v>
      </c>
      <c r="B91" s="245" t="s">
        <v>507</v>
      </c>
      <c r="C91" s="245" t="s">
        <v>508</v>
      </c>
      <c r="D91" s="244" t="s">
        <v>509</v>
      </c>
      <c r="E91" s="246">
        <v>65757121</v>
      </c>
      <c r="F91" s="246">
        <v>2518</v>
      </c>
      <c r="G91" s="247">
        <v>12180000</v>
      </c>
      <c r="H91" s="242"/>
      <c r="I91" s="242"/>
    </row>
    <row r="92" spans="1:9" ht="12.75" customHeight="1">
      <c r="A92" s="245">
        <v>90</v>
      </c>
      <c r="B92" s="245" t="s">
        <v>507</v>
      </c>
      <c r="C92" s="245" t="s">
        <v>510</v>
      </c>
      <c r="D92" s="244" t="s">
        <v>511</v>
      </c>
      <c r="E92" s="246">
        <v>1105686472</v>
      </c>
      <c r="F92" s="246">
        <v>2522</v>
      </c>
      <c r="G92" s="247">
        <v>17000000</v>
      </c>
      <c r="H92" s="242"/>
      <c r="I92" s="242"/>
    </row>
    <row r="93" spans="1:9" ht="12.75" customHeight="1">
      <c r="A93" s="245">
        <v>91</v>
      </c>
      <c r="B93" s="245" t="s">
        <v>512</v>
      </c>
      <c r="C93" s="245" t="s">
        <v>513</v>
      </c>
      <c r="D93" s="244" t="s">
        <v>514</v>
      </c>
      <c r="E93" s="246">
        <v>1010191569</v>
      </c>
      <c r="F93" s="246">
        <v>2556</v>
      </c>
      <c r="G93" s="247">
        <v>17000000</v>
      </c>
      <c r="H93" s="242"/>
      <c r="I93" s="242"/>
    </row>
    <row r="94" spans="1:9" ht="12.75" customHeight="1">
      <c r="A94" s="245">
        <v>92</v>
      </c>
      <c r="B94" s="245" t="s">
        <v>515</v>
      </c>
      <c r="C94" s="245" t="s">
        <v>516</v>
      </c>
      <c r="D94" s="244" t="s">
        <v>517</v>
      </c>
      <c r="E94" s="246">
        <v>1018412957</v>
      </c>
      <c r="F94" s="246">
        <v>2574</v>
      </c>
      <c r="G94" s="286">
        <v>6540000</v>
      </c>
      <c r="H94" s="287">
        <f>G94*0.05</f>
        <v>327000</v>
      </c>
      <c r="I94" s="242"/>
    </row>
    <row r="95" spans="1:9" ht="12.75" customHeight="1">
      <c r="A95" s="245">
        <v>93</v>
      </c>
      <c r="B95" s="245" t="s">
        <v>474</v>
      </c>
      <c r="C95" s="245" t="s">
        <v>518</v>
      </c>
      <c r="D95" s="244" t="s">
        <v>519</v>
      </c>
      <c r="E95" s="246">
        <v>14135487</v>
      </c>
      <c r="F95" s="246">
        <v>2578</v>
      </c>
      <c r="G95" s="247">
        <v>7012000</v>
      </c>
      <c r="H95" s="242"/>
      <c r="I95" s="242"/>
    </row>
    <row r="96" spans="1:9" ht="12.75" customHeight="1">
      <c r="A96" s="245">
        <v>94</v>
      </c>
      <c r="B96" s="245" t="s">
        <v>477</v>
      </c>
      <c r="C96" s="245" t="s">
        <v>520</v>
      </c>
      <c r="D96" s="244" t="s">
        <v>521</v>
      </c>
      <c r="E96" s="246">
        <v>1110546192</v>
      </c>
      <c r="F96" s="246">
        <v>2572</v>
      </c>
      <c r="G96" s="247">
        <v>10708000</v>
      </c>
      <c r="H96" s="242"/>
      <c r="I96" s="242"/>
    </row>
    <row r="97" spans="1:9" ht="12.75" customHeight="1">
      <c r="A97" s="245">
        <v>95</v>
      </c>
      <c r="B97" s="245" t="s">
        <v>477</v>
      </c>
      <c r="C97" s="245" t="s">
        <v>522</v>
      </c>
      <c r="D97" s="244" t="s">
        <v>523</v>
      </c>
      <c r="E97" s="246">
        <v>1070625587</v>
      </c>
      <c r="F97" s="246">
        <v>2625</v>
      </c>
      <c r="G97" s="247">
        <v>12180000</v>
      </c>
      <c r="H97" s="242"/>
      <c r="I97" s="242"/>
    </row>
    <row r="98" spans="1:9" ht="12.75" customHeight="1">
      <c r="A98" s="245">
        <v>96</v>
      </c>
      <c r="B98" s="245" t="s">
        <v>477</v>
      </c>
      <c r="C98" s="245" t="s">
        <v>524</v>
      </c>
      <c r="D98" s="244" t="s">
        <v>525</v>
      </c>
      <c r="E98" s="246">
        <v>79425686</v>
      </c>
      <c r="F98" s="246">
        <v>2581</v>
      </c>
      <c r="G98" s="247">
        <v>6540000</v>
      </c>
      <c r="H98" s="242"/>
      <c r="I98" s="242"/>
    </row>
    <row r="99" spans="1:9" ht="12.75" customHeight="1">
      <c r="A99" s="245">
        <v>97</v>
      </c>
      <c r="B99" s="245" t="s">
        <v>526</v>
      </c>
      <c r="C99" s="245" t="s">
        <v>527</v>
      </c>
      <c r="D99" s="244" t="s">
        <v>528</v>
      </c>
      <c r="E99" s="246">
        <v>65701272</v>
      </c>
      <c r="F99" s="246">
        <v>2573</v>
      </c>
      <c r="G99" s="247">
        <v>17000000</v>
      </c>
      <c r="H99" s="242"/>
      <c r="I99" s="242"/>
    </row>
    <row r="100" spans="1:9" ht="12.75" customHeight="1">
      <c r="A100" s="245">
        <v>98</v>
      </c>
      <c r="B100" s="245" t="s">
        <v>529</v>
      </c>
      <c r="C100" s="245" t="s">
        <v>530</v>
      </c>
      <c r="D100" s="244" t="s">
        <v>531</v>
      </c>
      <c r="E100" s="246">
        <v>1193106444</v>
      </c>
      <c r="F100" s="246">
        <v>2649</v>
      </c>
      <c r="G100" s="247">
        <v>6540000</v>
      </c>
      <c r="H100" s="242"/>
      <c r="I100" s="242"/>
    </row>
    <row r="101" spans="1:9" ht="12.75" customHeight="1">
      <c r="A101" s="245">
        <v>99</v>
      </c>
      <c r="B101" s="245" t="s">
        <v>529</v>
      </c>
      <c r="C101" s="245" t="s">
        <v>532</v>
      </c>
      <c r="D101" s="244" t="s">
        <v>533</v>
      </c>
      <c r="E101" s="246">
        <v>93476017</v>
      </c>
      <c r="F101" s="246">
        <v>2699</v>
      </c>
      <c r="G101" s="247">
        <v>19000000</v>
      </c>
      <c r="H101" s="242"/>
      <c r="I101" s="242"/>
    </row>
    <row r="102" spans="1:9" ht="12.75" customHeight="1">
      <c r="A102" s="245">
        <v>100</v>
      </c>
      <c r="B102" s="245" t="s">
        <v>529</v>
      </c>
      <c r="C102" s="245" t="s">
        <v>534</v>
      </c>
      <c r="D102" s="244" t="s">
        <v>535</v>
      </c>
      <c r="E102" s="246">
        <v>1015418921</v>
      </c>
      <c r="F102" s="246">
        <v>2675</v>
      </c>
      <c r="G102" s="247">
        <v>6680000</v>
      </c>
      <c r="H102" s="242"/>
      <c r="I102" s="242"/>
    </row>
    <row r="103" spans="1:9" ht="12.75" customHeight="1">
      <c r="A103" s="245">
        <v>101</v>
      </c>
      <c r="B103" s="245" t="s">
        <v>529</v>
      </c>
      <c r="C103" s="245" t="s">
        <v>536</v>
      </c>
      <c r="D103" s="244" t="s">
        <v>537</v>
      </c>
      <c r="E103" s="246">
        <v>1110570977</v>
      </c>
      <c r="F103" s="246">
        <v>2674</v>
      </c>
      <c r="G103" s="247">
        <v>8188000</v>
      </c>
      <c r="H103" s="242"/>
      <c r="I103" s="242"/>
    </row>
    <row r="104" spans="1:9" ht="12.75" customHeight="1">
      <c r="A104" s="245">
        <v>102</v>
      </c>
      <c r="B104" s="245" t="s">
        <v>529</v>
      </c>
      <c r="C104" s="245" t="s">
        <v>538</v>
      </c>
      <c r="D104" s="244" t="s">
        <v>539</v>
      </c>
      <c r="E104" s="246">
        <v>1136884960</v>
      </c>
      <c r="F104" s="246">
        <v>2698</v>
      </c>
      <c r="G104" s="247">
        <v>6540000</v>
      </c>
      <c r="H104" s="242"/>
      <c r="I104" s="242"/>
    </row>
    <row r="105" spans="1:9" ht="12.75" customHeight="1">
      <c r="A105" s="245">
        <v>103</v>
      </c>
      <c r="B105" s="245" t="s">
        <v>529</v>
      </c>
      <c r="C105" s="245" t="s">
        <v>540</v>
      </c>
      <c r="D105" s="244" t="s">
        <v>541</v>
      </c>
      <c r="E105" s="246">
        <v>1110569903</v>
      </c>
      <c r="F105" s="246">
        <v>2673</v>
      </c>
      <c r="G105" s="247">
        <v>12180000</v>
      </c>
      <c r="H105" s="242"/>
      <c r="I105" s="242"/>
    </row>
    <row r="106" spans="1:9" ht="12.75" customHeight="1">
      <c r="A106" s="245">
        <v>104</v>
      </c>
      <c r="B106" s="245" t="s">
        <v>542</v>
      </c>
      <c r="C106" s="245" t="s">
        <v>543</v>
      </c>
      <c r="D106" s="244" t="s">
        <v>229</v>
      </c>
      <c r="E106" s="246">
        <v>1110466205</v>
      </c>
      <c r="F106" s="246">
        <v>521</v>
      </c>
      <c r="G106" s="247">
        <v>11340000</v>
      </c>
      <c r="H106" s="242"/>
      <c r="I106" s="242"/>
    </row>
    <row r="107" spans="1:9" ht="12.75" customHeight="1">
      <c r="A107" s="245">
        <v>105</v>
      </c>
      <c r="B107" s="245" t="s">
        <v>542</v>
      </c>
      <c r="C107" s="245" t="s">
        <v>544</v>
      </c>
      <c r="D107" s="244" t="s">
        <v>233</v>
      </c>
      <c r="E107" s="246">
        <v>1110571312</v>
      </c>
      <c r="F107" s="246">
        <v>523</v>
      </c>
      <c r="G107" s="247">
        <v>11340000</v>
      </c>
      <c r="H107" s="242"/>
      <c r="I107" s="242"/>
    </row>
    <row r="108" spans="1:9" ht="12.75" customHeight="1">
      <c r="A108" s="245">
        <v>106</v>
      </c>
      <c r="B108" s="245" t="s">
        <v>545</v>
      </c>
      <c r="C108" s="245" t="s">
        <v>546</v>
      </c>
      <c r="D108" s="244" t="s">
        <v>211</v>
      </c>
      <c r="E108" s="246">
        <v>38362581</v>
      </c>
      <c r="F108" s="246">
        <v>167</v>
      </c>
      <c r="G108" s="247">
        <v>10411333</v>
      </c>
      <c r="H108" s="242"/>
      <c r="I108" s="242"/>
    </row>
    <row r="109" spans="1:9" ht="12.75" customHeight="1">
      <c r="A109" s="245">
        <v>107</v>
      </c>
      <c r="B109" s="245" t="s">
        <v>547</v>
      </c>
      <c r="C109" s="245" t="s">
        <v>548</v>
      </c>
      <c r="D109" s="244" t="s">
        <v>239</v>
      </c>
      <c r="E109" s="246">
        <v>93299951</v>
      </c>
      <c r="F109" s="246">
        <v>519</v>
      </c>
      <c r="G109" s="247">
        <v>4729366</v>
      </c>
      <c r="H109" s="242"/>
      <c r="I109" s="242"/>
    </row>
    <row r="110" spans="1:9" ht="12.75" customHeight="1">
      <c r="A110" s="245">
        <v>108</v>
      </c>
      <c r="B110" s="245" t="s">
        <v>547</v>
      </c>
      <c r="C110" s="245" t="s">
        <v>549</v>
      </c>
      <c r="D110" s="244" t="s">
        <v>216</v>
      </c>
      <c r="E110" s="246">
        <v>1125229145</v>
      </c>
      <c r="F110" s="246">
        <v>267</v>
      </c>
      <c r="G110" s="247">
        <v>3542500</v>
      </c>
      <c r="H110" s="242"/>
      <c r="I110" s="242"/>
    </row>
    <row r="111" spans="1:9" ht="12.75" customHeight="1">
      <c r="A111" s="245">
        <v>109</v>
      </c>
      <c r="B111" s="245" t="s">
        <v>547</v>
      </c>
      <c r="C111" s="245" t="s">
        <v>550</v>
      </c>
      <c r="D111" s="244" t="s">
        <v>220</v>
      </c>
      <c r="E111" s="246">
        <v>93359833</v>
      </c>
      <c r="F111" s="246">
        <v>269</v>
      </c>
      <c r="G111" s="247">
        <v>6597500</v>
      </c>
      <c r="H111" s="242"/>
      <c r="I111" s="242"/>
    </row>
    <row r="112" spans="1:9" ht="12.75" customHeight="1">
      <c r="A112" s="245">
        <v>110</v>
      </c>
      <c r="B112" s="245" t="s">
        <v>547</v>
      </c>
      <c r="C112" s="245" t="s">
        <v>552</v>
      </c>
      <c r="D112" s="244" t="s">
        <v>214</v>
      </c>
      <c r="E112" s="246">
        <v>93207516</v>
      </c>
      <c r="F112" s="246">
        <v>268</v>
      </c>
      <c r="G112" s="247">
        <v>9667666</v>
      </c>
      <c r="H112" s="242"/>
      <c r="I112" s="242"/>
    </row>
    <row r="113" spans="1:10" ht="12.75" customHeight="1">
      <c r="A113" s="245">
        <v>111</v>
      </c>
      <c r="B113" s="245" t="s">
        <v>547</v>
      </c>
      <c r="C113" s="245" t="s">
        <v>553</v>
      </c>
      <c r="D113" s="244" t="s">
        <v>223</v>
      </c>
      <c r="E113" s="246">
        <v>1110557839</v>
      </c>
      <c r="F113" s="246">
        <v>270</v>
      </c>
      <c r="G113" s="247">
        <v>7583333</v>
      </c>
      <c r="H113" s="242"/>
      <c r="I113" s="242"/>
    </row>
    <row r="114" spans="1:10" ht="12.75" customHeight="1">
      <c r="A114" s="245">
        <v>112</v>
      </c>
      <c r="B114" s="245" t="s">
        <v>547</v>
      </c>
      <c r="C114" s="245" t="s">
        <v>554</v>
      </c>
      <c r="D114" s="244" t="s">
        <v>292</v>
      </c>
      <c r="E114" s="246">
        <v>1193101790</v>
      </c>
      <c r="F114" s="246">
        <v>1135</v>
      </c>
      <c r="G114" s="247">
        <v>5354000</v>
      </c>
      <c r="H114" s="242"/>
      <c r="I114" s="242"/>
    </row>
    <row r="115" spans="1:10" ht="12.75" customHeight="1">
      <c r="A115" s="245">
        <v>113</v>
      </c>
      <c r="B115" s="245" t="s">
        <v>547</v>
      </c>
      <c r="C115" s="245" t="s">
        <v>555</v>
      </c>
      <c r="D115" s="244" t="s">
        <v>209</v>
      </c>
      <c r="E115" s="246">
        <v>1110530188</v>
      </c>
      <c r="F115" s="246">
        <v>2776</v>
      </c>
      <c r="G115" s="247">
        <v>14816666</v>
      </c>
      <c r="H115" s="242"/>
      <c r="I115" s="242"/>
    </row>
    <row r="116" spans="1:10" ht="12.75" customHeight="1">
      <c r="A116" s="245">
        <v>114</v>
      </c>
      <c r="B116" s="245" t="s">
        <v>556</v>
      </c>
      <c r="C116" s="245" t="s">
        <v>557</v>
      </c>
      <c r="D116" s="244" t="s">
        <v>558</v>
      </c>
      <c r="E116" s="246">
        <v>1152696557</v>
      </c>
      <c r="F116" s="246">
        <v>2781</v>
      </c>
      <c r="G116" s="247">
        <v>12600000</v>
      </c>
      <c r="H116" s="242"/>
      <c r="I116" s="242"/>
    </row>
    <row r="117" spans="1:10" ht="12.75" customHeight="1">
      <c r="A117" s="245">
        <v>115</v>
      </c>
      <c r="B117" s="245" t="s">
        <v>556</v>
      </c>
      <c r="C117" s="245" t="s">
        <v>559</v>
      </c>
      <c r="D117" s="244" t="s">
        <v>560</v>
      </c>
      <c r="E117" s="246">
        <v>38260360</v>
      </c>
      <c r="F117" s="246">
        <v>2782</v>
      </c>
      <c r="G117" s="247">
        <v>14129666</v>
      </c>
      <c r="H117" s="242"/>
      <c r="I117" s="242"/>
      <c r="J117" s="288">
        <v>405365030</v>
      </c>
    </row>
    <row r="118" spans="1:10" ht="12.75" customHeight="1">
      <c r="A118" s="245">
        <v>116</v>
      </c>
      <c r="B118" s="245" t="s">
        <v>561</v>
      </c>
      <c r="C118" s="245" t="s">
        <v>562</v>
      </c>
      <c r="D118" s="244" t="s">
        <v>278</v>
      </c>
      <c r="E118" s="246">
        <v>93399898</v>
      </c>
      <c r="F118" s="246">
        <v>1008</v>
      </c>
      <c r="G118" s="247">
        <v>7200000</v>
      </c>
      <c r="H118" s="242"/>
      <c r="I118" s="242"/>
      <c r="J118" s="288">
        <f>J117-H94</f>
        <v>405038030</v>
      </c>
    </row>
    <row r="119" spans="1:10" ht="12.75" customHeight="1">
      <c r="A119" s="245">
        <v>117</v>
      </c>
      <c r="B119" s="245" t="s">
        <v>561</v>
      </c>
      <c r="C119" s="245" t="s">
        <v>563</v>
      </c>
      <c r="D119" s="244" t="s">
        <v>282</v>
      </c>
      <c r="E119" s="246">
        <v>1110458282</v>
      </c>
      <c r="F119" s="246">
        <v>1052</v>
      </c>
      <c r="G119" s="247">
        <v>5800000</v>
      </c>
      <c r="H119" s="242"/>
      <c r="I119" s="242"/>
    </row>
    <row r="120" spans="1:10" ht="12.75" customHeight="1">
      <c r="A120" s="245">
        <v>118</v>
      </c>
      <c r="B120" s="245" t="s">
        <v>607</v>
      </c>
      <c r="C120" s="245" t="s">
        <v>621</v>
      </c>
      <c r="D120" s="244" t="s">
        <v>241</v>
      </c>
      <c r="E120" s="246">
        <v>1110497915</v>
      </c>
      <c r="F120" s="246">
        <v>536</v>
      </c>
      <c r="G120" s="247">
        <v>7734133</v>
      </c>
      <c r="H120" s="242"/>
      <c r="I120" s="242"/>
    </row>
    <row r="121" spans="1:10" ht="12.75" customHeight="1">
      <c r="A121" s="245">
        <v>119</v>
      </c>
      <c r="B121" s="245" t="s">
        <v>607</v>
      </c>
      <c r="C121" s="245" t="s">
        <v>622</v>
      </c>
      <c r="D121" s="244" t="s">
        <v>385</v>
      </c>
      <c r="E121" s="246">
        <v>1082837669</v>
      </c>
      <c r="F121" s="246">
        <v>1241</v>
      </c>
      <c r="G121" s="247">
        <v>6233333</v>
      </c>
      <c r="H121" s="242"/>
      <c r="I121" s="242"/>
    </row>
    <row r="122" spans="1:10" ht="12.75" customHeight="1">
      <c r="A122" s="245">
        <v>120</v>
      </c>
      <c r="B122" s="245" t="s">
        <v>607</v>
      </c>
      <c r="C122" s="245" t="s">
        <v>623</v>
      </c>
      <c r="D122" s="244" t="s">
        <v>369</v>
      </c>
      <c r="E122" s="246">
        <v>1110571649</v>
      </c>
      <c r="F122" s="246">
        <v>1007</v>
      </c>
      <c r="G122" s="247">
        <v>5026666</v>
      </c>
      <c r="H122" s="242"/>
      <c r="I122" s="242"/>
    </row>
    <row r="123" spans="1:10" ht="12.75" customHeight="1">
      <c r="A123" s="245">
        <v>121</v>
      </c>
      <c r="B123" s="245" t="s">
        <v>607</v>
      </c>
      <c r="C123" s="245" t="s">
        <v>624</v>
      </c>
      <c r="D123" s="244" t="s">
        <v>247</v>
      </c>
      <c r="E123" s="246">
        <v>65753823</v>
      </c>
      <c r="F123" s="246">
        <v>537</v>
      </c>
      <c r="G123" s="247">
        <v>6678000</v>
      </c>
      <c r="H123" s="242"/>
      <c r="I123" s="242"/>
    </row>
    <row r="124" spans="1:10" ht="12.75" customHeight="1">
      <c r="A124" s="245">
        <v>122</v>
      </c>
      <c r="B124" s="245" t="s">
        <v>607</v>
      </c>
      <c r="C124" s="245" t="s">
        <v>625</v>
      </c>
      <c r="D124" s="244" t="s">
        <v>226</v>
      </c>
      <c r="E124" s="246">
        <v>19282591</v>
      </c>
      <c r="F124" s="246">
        <v>282</v>
      </c>
      <c r="G124" s="247">
        <v>2997500</v>
      </c>
      <c r="H124" s="242"/>
      <c r="I124" s="242"/>
    </row>
    <row r="125" spans="1:10" ht="12.75" customHeight="1">
      <c r="A125" s="245">
        <v>123</v>
      </c>
      <c r="B125" s="245" t="s">
        <v>607</v>
      </c>
      <c r="C125" s="245" t="s">
        <v>626</v>
      </c>
      <c r="D125" s="244" t="s">
        <v>260</v>
      </c>
      <c r="E125" s="246">
        <v>65743839</v>
      </c>
      <c r="F125" s="246">
        <v>639</v>
      </c>
      <c r="G125" s="247">
        <v>2561500</v>
      </c>
      <c r="H125" s="242"/>
      <c r="I125" s="242"/>
    </row>
    <row r="126" spans="1:10" ht="12.75" customHeight="1">
      <c r="A126" s="245">
        <v>124</v>
      </c>
      <c r="B126" s="245" t="s">
        <v>577</v>
      </c>
      <c r="C126" s="245" t="s">
        <v>627</v>
      </c>
      <c r="D126" s="244" t="s">
        <v>374</v>
      </c>
      <c r="E126" s="246">
        <v>1110538262</v>
      </c>
      <c r="F126" s="246">
        <v>1136</v>
      </c>
      <c r="G126" s="247">
        <v>1700000</v>
      </c>
      <c r="H126" s="242"/>
      <c r="I126" s="242"/>
    </row>
    <row r="127" spans="1:10" ht="12.75" customHeight="1">
      <c r="A127" s="245">
        <v>125</v>
      </c>
      <c r="B127" s="245" t="s">
        <v>577</v>
      </c>
      <c r="C127" s="245" t="s">
        <v>628</v>
      </c>
      <c r="D127" s="244" t="s">
        <v>250</v>
      </c>
      <c r="E127" s="246">
        <v>93359377</v>
      </c>
      <c r="F127" s="246">
        <v>543</v>
      </c>
      <c r="G127" s="247">
        <v>3038533</v>
      </c>
      <c r="H127" s="242"/>
      <c r="I127" s="242"/>
    </row>
    <row r="128" spans="1:10" ht="12.75" customHeight="1">
      <c r="A128" s="245">
        <v>126</v>
      </c>
      <c r="B128" s="245" t="s">
        <v>577</v>
      </c>
      <c r="C128" s="245" t="s">
        <v>629</v>
      </c>
      <c r="D128" s="244" t="s">
        <v>245</v>
      </c>
      <c r="E128" s="246">
        <v>93357185</v>
      </c>
      <c r="F128" s="246">
        <v>535</v>
      </c>
      <c r="G128" s="247">
        <v>4640133</v>
      </c>
      <c r="H128" s="242"/>
      <c r="I128" s="242"/>
    </row>
    <row r="129" spans="1:9" ht="12.75" customHeight="1">
      <c r="A129" s="245">
        <v>127</v>
      </c>
      <c r="B129" s="245" t="s">
        <v>577</v>
      </c>
      <c r="C129" s="245" t="s">
        <v>630</v>
      </c>
      <c r="D129" s="244" t="s">
        <v>231</v>
      </c>
      <c r="E129" s="246">
        <v>1110465123</v>
      </c>
      <c r="F129" s="246">
        <v>470</v>
      </c>
      <c r="G129" s="247">
        <v>3548133</v>
      </c>
      <c r="H129" s="242"/>
      <c r="I129" s="242"/>
    </row>
    <row r="130" spans="1:9" ht="12.75" customHeight="1">
      <c r="A130" s="245">
        <v>128</v>
      </c>
      <c r="B130" s="245" t="s">
        <v>631</v>
      </c>
      <c r="C130" s="245" t="s">
        <v>632</v>
      </c>
      <c r="D130" s="244" t="s">
        <v>243</v>
      </c>
      <c r="E130" s="246">
        <v>1110591903</v>
      </c>
      <c r="F130" s="246">
        <v>522</v>
      </c>
      <c r="G130" s="247">
        <v>4372433</v>
      </c>
      <c r="H130" s="242"/>
      <c r="I130" s="242"/>
    </row>
    <row r="131" spans="1:9" ht="12.75" customHeight="1">
      <c r="A131" s="245">
        <v>129</v>
      </c>
      <c r="B131" s="245" t="s">
        <v>633</v>
      </c>
      <c r="C131" s="245" t="s">
        <v>634</v>
      </c>
      <c r="D131" s="244" t="s">
        <v>253</v>
      </c>
      <c r="E131" s="246">
        <v>80720916</v>
      </c>
      <c r="F131" s="246">
        <v>567</v>
      </c>
      <c r="G131" s="247">
        <v>10960000</v>
      </c>
      <c r="H131" s="242"/>
      <c r="I131" s="242"/>
    </row>
    <row r="132" spans="1:9" ht="12.75" customHeight="1">
      <c r="A132" s="245">
        <v>130</v>
      </c>
      <c r="B132" s="245" t="s">
        <v>635</v>
      </c>
      <c r="C132" s="245" t="s">
        <v>636</v>
      </c>
      <c r="D132" s="244" t="s">
        <v>383</v>
      </c>
      <c r="E132" s="246">
        <v>1110447832</v>
      </c>
      <c r="F132" s="246">
        <v>1242</v>
      </c>
      <c r="G132" s="247">
        <v>2860000</v>
      </c>
      <c r="H132" s="242"/>
      <c r="I132" s="242"/>
    </row>
    <row r="133" spans="1:9" ht="12.75" customHeight="1">
      <c r="A133" s="245">
        <v>131</v>
      </c>
      <c r="B133" s="245" t="s">
        <v>574</v>
      </c>
      <c r="C133" s="245" t="s">
        <v>637</v>
      </c>
      <c r="D133" s="244" t="s">
        <v>390</v>
      </c>
      <c r="E133" s="246">
        <v>93407258</v>
      </c>
      <c r="F133" s="246">
        <v>1239</v>
      </c>
      <c r="G133" s="247">
        <v>3116666</v>
      </c>
      <c r="H133" s="242"/>
      <c r="I133" s="242"/>
    </row>
    <row r="134" spans="1:9" ht="12.75" customHeight="1">
      <c r="A134" s="245">
        <v>132</v>
      </c>
      <c r="B134" s="245" t="s">
        <v>574</v>
      </c>
      <c r="C134" s="245" t="s">
        <v>638</v>
      </c>
      <c r="D134" s="244" t="s">
        <v>394</v>
      </c>
      <c r="E134" s="246">
        <v>14235600</v>
      </c>
      <c r="F134" s="246">
        <v>1295</v>
      </c>
      <c r="G134" s="247">
        <v>2016500</v>
      </c>
      <c r="H134" s="242"/>
      <c r="I134" s="242"/>
    </row>
    <row r="135" spans="1:9" ht="12.75" customHeight="1">
      <c r="A135" s="245">
        <v>133</v>
      </c>
      <c r="B135" s="245" t="s">
        <v>639</v>
      </c>
      <c r="C135" s="245" t="s">
        <v>640</v>
      </c>
      <c r="D135" s="244" t="s">
        <v>641</v>
      </c>
      <c r="E135" s="246">
        <v>93403335</v>
      </c>
      <c r="F135" s="246">
        <v>2873</v>
      </c>
      <c r="G135" s="247">
        <v>6067866</v>
      </c>
      <c r="H135" s="242"/>
      <c r="I135" s="242"/>
    </row>
    <row r="136" spans="1:9" ht="12.75" customHeight="1">
      <c r="A136" s="245">
        <v>134</v>
      </c>
      <c r="B136" s="245" t="s">
        <v>642</v>
      </c>
      <c r="C136" s="245" t="s">
        <v>643</v>
      </c>
      <c r="D136" s="244" t="s">
        <v>268</v>
      </c>
      <c r="E136" s="246">
        <v>1019005557</v>
      </c>
      <c r="F136" s="246">
        <v>656</v>
      </c>
      <c r="G136" s="247">
        <v>7763333</v>
      </c>
      <c r="H136" s="242"/>
      <c r="I136" s="242"/>
    </row>
    <row r="137" spans="1:9" ht="12.75" customHeight="1">
      <c r="A137" s="245">
        <v>135</v>
      </c>
      <c r="B137" s="245" t="s">
        <v>642</v>
      </c>
      <c r="C137" s="245" t="s">
        <v>644</v>
      </c>
      <c r="D137" s="244" t="s">
        <v>288</v>
      </c>
      <c r="E137" s="246">
        <v>1110554638</v>
      </c>
      <c r="F137" s="246">
        <v>905</v>
      </c>
      <c r="G137" s="247">
        <v>1753000</v>
      </c>
      <c r="H137" s="242"/>
      <c r="I137" s="242"/>
    </row>
    <row r="138" spans="1:9" ht="12.75" customHeight="1">
      <c r="A138" s="245">
        <v>136</v>
      </c>
      <c r="B138" s="245" t="s">
        <v>642</v>
      </c>
      <c r="C138" s="245" t="s">
        <v>645</v>
      </c>
      <c r="D138" s="244" t="s">
        <v>398</v>
      </c>
      <c r="E138" s="246">
        <v>52910227</v>
      </c>
      <c r="F138" s="246">
        <v>1383</v>
      </c>
      <c r="G138" s="247">
        <v>4080000</v>
      </c>
      <c r="H138" s="242"/>
      <c r="I138" s="242"/>
    </row>
    <row r="139" spans="1:9" ht="12.75" customHeight="1">
      <c r="A139" s="245">
        <v>137</v>
      </c>
      <c r="B139" s="245" t="s">
        <v>642</v>
      </c>
      <c r="C139" s="245" t="s">
        <v>646</v>
      </c>
      <c r="D139" s="244" t="s">
        <v>280</v>
      </c>
      <c r="E139" s="246">
        <v>1110555300</v>
      </c>
      <c r="F139" s="246">
        <v>1009</v>
      </c>
      <c r="G139" s="247">
        <v>4500000</v>
      </c>
      <c r="H139" s="242"/>
      <c r="I139" s="242"/>
    </row>
    <row r="140" spans="1:9" ht="12.75" customHeight="1">
      <c r="A140" s="245">
        <v>138</v>
      </c>
      <c r="B140" s="245" t="s">
        <v>642</v>
      </c>
      <c r="C140" s="245" t="s">
        <v>647</v>
      </c>
      <c r="D140" s="244" t="s">
        <v>271</v>
      </c>
      <c r="E140" s="246">
        <v>72246483</v>
      </c>
      <c r="F140" s="246">
        <v>903</v>
      </c>
      <c r="G140" s="247">
        <v>6693000</v>
      </c>
      <c r="H140" s="242"/>
      <c r="I140" s="242"/>
    </row>
    <row r="141" spans="1:9" ht="12.75" customHeight="1">
      <c r="A141" s="245">
        <v>139</v>
      </c>
      <c r="B141" s="245" t="s">
        <v>648</v>
      </c>
      <c r="C141" s="245" t="s">
        <v>649</v>
      </c>
      <c r="D141" s="244" t="s">
        <v>276</v>
      </c>
      <c r="E141" s="246">
        <v>1110532606</v>
      </c>
      <c r="F141" s="246">
        <v>907</v>
      </c>
      <c r="G141" s="247">
        <v>3780000</v>
      </c>
      <c r="H141" s="242"/>
      <c r="I141" s="242"/>
    </row>
    <row r="142" spans="1:9" ht="12.75" customHeight="1">
      <c r="A142" s="245">
        <v>140</v>
      </c>
      <c r="B142" s="245" t="s">
        <v>650</v>
      </c>
      <c r="C142" s="245" t="s">
        <v>651</v>
      </c>
      <c r="D142" s="244" t="s">
        <v>201</v>
      </c>
      <c r="E142" s="246">
        <v>65780002</v>
      </c>
      <c r="F142" s="246">
        <v>2926</v>
      </c>
      <c r="G142" s="247">
        <v>2171000</v>
      </c>
      <c r="H142" s="242"/>
      <c r="I142" s="242"/>
    </row>
    <row r="143" spans="1:9" ht="12.75" customHeight="1">
      <c r="A143" s="245">
        <v>141</v>
      </c>
      <c r="B143" s="245" t="s">
        <v>652</v>
      </c>
      <c r="C143" s="245" t="s">
        <v>653</v>
      </c>
      <c r="D143" s="244" t="s">
        <v>401</v>
      </c>
      <c r="E143" s="246">
        <v>28553481</v>
      </c>
      <c r="F143" s="246">
        <v>1485</v>
      </c>
      <c r="G143" s="247">
        <v>1569366</v>
      </c>
      <c r="H143" s="242"/>
      <c r="I143" s="242"/>
    </row>
    <row r="144" spans="1:9" ht="12.75" customHeight="1">
      <c r="A144" s="245">
        <v>142</v>
      </c>
      <c r="B144" s="245" t="s">
        <v>654</v>
      </c>
      <c r="C144" s="245" t="s">
        <v>655</v>
      </c>
      <c r="D144" s="244" t="s">
        <v>486</v>
      </c>
      <c r="E144" s="246">
        <v>1110597008</v>
      </c>
      <c r="F144" s="246">
        <v>2121</v>
      </c>
      <c r="G144" s="247">
        <v>2779500</v>
      </c>
      <c r="H144" s="242"/>
      <c r="I144" s="242"/>
    </row>
    <row r="145" spans="1:9" ht="12.75" customHeight="1">
      <c r="A145" s="245">
        <v>143</v>
      </c>
      <c r="B145" s="245" t="s">
        <v>656</v>
      </c>
      <c r="C145" s="245" t="s">
        <v>657</v>
      </c>
      <c r="D145" s="244" t="s">
        <v>286</v>
      </c>
      <c r="E145" s="246">
        <v>1110535990</v>
      </c>
      <c r="F145" s="246">
        <v>904</v>
      </c>
      <c r="G145" s="247">
        <v>2653733</v>
      </c>
      <c r="H145" s="242"/>
      <c r="I145" s="242"/>
    </row>
    <row r="146" spans="1:9" ht="12.75" customHeight="1">
      <c r="A146" s="245">
        <v>144</v>
      </c>
      <c r="B146" s="245" t="s">
        <v>656</v>
      </c>
      <c r="C146" s="245" t="s">
        <v>658</v>
      </c>
      <c r="D146" s="244" t="s">
        <v>491</v>
      </c>
      <c r="E146" s="246">
        <v>1110526622</v>
      </c>
      <c r="F146" s="246">
        <v>2252</v>
      </c>
      <c r="G146" s="247">
        <v>3240000</v>
      </c>
      <c r="H146" s="242"/>
      <c r="I146" s="242"/>
    </row>
    <row r="147" spans="1:9" ht="12.75" customHeight="1">
      <c r="A147" s="245">
        <v>145</v>
      </c>
      <c r="B147" s="245" t="s">
        <v>656</v>
      </c>
      <c r="C147" s="245" t="s">
        <v>659</v>
      </c>
      <c r="D147" s="244" t="s">
        <v>273</v>
      </c>
      <c r="E147" s="246">
        <v>14138853</v>
      </c>
      <c r="F147" s="246">
        <v>744</v>
      </c>
      <c r="G147" s="247">
        <v>1812533</v>
      </c>
      <c r="H147" s="242"/>
      <c r="I147" s="242"/>
    </row>
    <row r="148" spans="1:9" ht="12.75" customHeight="1">
      <c r="A148" s="245">
        <v>146</v>
      </c>
      <c r="B148" s="245" t="s">
        <v>656</v>
      </c>
      <c r="C148" s="245" t="s">
        <v>660</v>
      </c>
      <c r="D148" s="244" t="s">
        <v>372</v>
      </c>
      <c r="E148" s="246">
        <v>79727402</v>
      </c>
      <c r="F148" s="246">
        <v>1049</v>
      </c>
      <c r="G148" s="247">
        <v>1020666</v>
      </c>
      <c r="H148" s="242"/>
      <c r="I148" s="242"/>
    </row>
    <row r="149" spans="1:9" ht="12.75" customHeight="1">
      <c r="A149" s="245">
        <v>147</v>
      </c>
      <c r="B149" s="245" t="s">
        <v>661</v>
      </c>
      <c r="C149" s="245" t="s">
        <v>662</v>
      </c>
      <c r="D149" s="244" t="s">
        <v>408</v>
      </c>
      <c r="E149" s="246">
        <v>1005838419</v>
      </c>
      <c r="F149" s="246">
        <v>1455</v>
      </c>
      <c r="G149" s="247">
        <v>4193966</v>
      </c>
      <c r="H149" s="242"/>
      <c r="I149" s="242"/>
    </row>
    <row r="150" spans="1:9" ht="12.75" customHeight="1">
      <c r="A150" s="245">
        <v>148</v>
      </c>
      <c r="B150" s="245" t="s">
        <v>663</v>
      </c>
      <c r="C150" s="245" t="s">
        <v>664</v>
      </c>
      <c r="D150" s="244" t="s">
        <v>378</v>
      </c>
      <c r="E150" s="246">
        <v>5826350</v>
      </c>
      <c r="F150" s="246">
        <v>1053</v>
      </c>
      <c r="G150" s="247">
        <v>2234500</v>
      </c>
      <c r="H150" s="242"/>
      <c r="I150" s="242"/>
    </row>
    <row r="151" spans="1:9" ht="12.75" customHeight="1">
      <c r="A151" s="245">
        <v>149</v>
      </c>
      <c r="B151" s="245" t="s">
        <v>663</v>
      </c>
      <c r="C151" s="245" t="s">
        <v>665</v>
      </c>
      <c r="D151" s="244" t="s">
        <v>423</v>
      </c>
      <c r="E151" s="246">
        <v>38143532</v>
      </c>
      <c r="F151" s="246">
        <v>1617</v>
      </c>
      <c r="G151" s="247">
        <v>1978766</v>
      </c>
      <c r="H151" s="242"/>
      <c r="I151" s="242"/>
    </row>
    <row r="152" spans="1:9" ht="12.75" customHeight="1">
      <c r="A152" s="245">
        <v>150</v>
      </c>
      <c r="B152" s="245" t="s">
        <v>666</v>
      </c>
      <c r="C152" s="245" t="s">
        <v>667</v>
      </c>
      <c r="D152" s="244" t="s">
        <v>494</v>
      </c>
      <c r="E152" s="246">
        <v>65631571</v>
      </c>
      <c r="F152" s="246">
        <v>2174</v>
      </c>
      <c r="G152" s="247">
        <v>2842000</v>
      </c>
      <c r="H152" s="242"/>
      <c r="I152" s="242"/>
    </row>
    <row r="153" spans="1:9" ht="12.75" customHeight="1">
      <c r="A153" s="245">
        <v>151</v>
      </c>
      <c r="B153" s="245" t="s">
        <v>668</v>
      </c>
      <c r="C153" s="245" t="s">
        <v>669</v>
      </c>
      <c r="D153" s="244" t="s">
        <v>388</v>
      </c>
      <c r="E153" s="246">
        <v>1106714536</v>
      </c>
      <c r="F153" s="246">
        <v>1240</v>
      </c>
      <c r="G153" s="247">
        <v>1842300</v>
      </c>
      <c r="H153" s="242"/>
      <c r="I153" s="242"/>
    </row>
    <row r="154" spans="1:9" ht="12.75" customHeight="1">
      <c r="A154" s="245">
        <v>152</v>
      </c>
      <c r="B154" s="245" t="s">
        <v>670</v>
      </c>
      <c r="C154" s="245" t="s">
        <v>671</v>
      </c>
      <c r="D154" s="244" t="s">
        <v>257</v>
      </c>
      <c r="E154" s="246">
        <v>1110586656</v>
      </c>
      <c r="F154" s="246">
        <v>2980</v>
      </c>
      <c r="G154" s="247">
        <v>2180000</v>
      </c>
      <c r="H154" s="242"/>
      <c r="I154" s="242"/>
    </row>
    <row r="155" spans="1:9" ht="12.75" customHeight="1">
      <c r="A155" s="245">
        <v>153</v>
      </c>
      <c r="B155" s="245" t="s">
        <v>592</v>
      </c>
      <c r="C155" s="245" t="s">
        <v>672</v>
      </c>
      <c r="D155" s="244" t="s">
        <v>427</v>
      </c>
      <c r="E155" s="246">
        <v>1110556160</v>
      </c>
      <c r="F155" s="246">
        <v>1651</v>
      </c>
      <c r="G155" s="247">
        <v>2520000</v>
      </c>
      <c r="H155" s="242"/>
      <c r="I155" s="242"/>
    </row>
    <row r="156" spans="1:9" ht="12.75" customHeight="1">
      <c r="A156" s="245">
        <v>154</v>
      </c>
      <c r="B156" s="245" t="s">
        <v>592</v>
      </c>
      <c r="C156" s="245" t="s">
        <v>673</v>
      </c>
      <c r="D156" s="244" t="s">
        <v>255</v>
      </c>
      <c r="E156" s="246">
        <v>5824649</v>
      </c>
      <c r="F156" s="246">
        <v>2981</v>
      </c>
      <c r="G156" s="247">
        <v>2071000</v>
      </c>
      <c r="H156" s="242"/>
      <c r="I156" s="242"/>
    </row>
    <row r="157" spans="1:9" ht="12.75" customHeight="1">
      <c r="A157" s="245">
        <v>155</v>
      </c>
      <c r="B157" s="245" t="s">
        <v>594</v>
      </c>
      <c r="C157" s="245" t="s">
        <v>674</v>
      </c>
      <c r="D157" s="244" t="s">
        <v>385</v>
      </c>
      <c r="E157" s="246">
        <v>1082837669</v>
      </c>
      <c r="F157" s="246">
        <v>1241</v>
      </c>
      <c r="G157" s="247">
        <v>4250000</v>
      </c>
      <c r="H157" s="242"/>
      <c r="I157" s="242"/>
    </row>
    <row r="158" spans="1:9" ht="12.75" customHeight="1">
      <c r="A158" s="245">
        <v>156</v>
      </c>
      <c r="B158" s="245" t="s">
        <v>594</v>
      </c>
      <c r="C158" s="245" t="s">
        <v>675</v>
      </c>
      <c r="D158" s="244" t="s">
        <v>390</v>
      </c>
      <c r="E158" s="246">
        <v>93407258</v>
      </c>
      <c r="F158" s="246">
        <v>1239</v>
      </c>
      <c r="G158" s="247">
        <v>4250000</v>
      </c>
      <c r="H158" s="242"/>
      <c r="I158" s="242"/>
    </row>
    <row r="159" spans="1:9" ht="12.75" customHeight="1">
      <c r="A159" s="245">
        <v>157</v>
      </c>
      <c r="B159" s="245" t="s">
        <v>594</v>
      </c>
      <c r="C159" s="245" t="s">
        <v>676</v>
      </c>
      <c r="D159" s="244" t="s">
        <v>239</v>
      </c>
      <c r="E159" s="246">
        <v>93299951</v>
      </c>
      <c r="F159" s="246">
        <v>519</v>
      </c>
      <c r="G159" s="247">
        <v>2677000</v>
      </c>
      <c r="H159" s="242"/>
      <c r="I159" s="242"/>
    </row>
    <row r="160" spans="1:9" ht="12.75" customHeight="1">
      <c r="A160" s="245">
        <v>158</v>
      </c>
      <c r="B160" s="245" t="s">
        <v>594</v>
      </c>
      <c r="C160" s="245" t="s">
        <v>677</v>
      </c>
      <c r="D160" s="244" t="s">
        <v>214</v>
      </c>
      <c r="E160" s="246">
        <v>93207516</v>
      </c>
      <c r="F160" s="246">
        <v>268</v>
      </c>
      <c r="G160" s="247">
        <v>4462000</v>
      </c>
      <c r="H160" s="242"/>
      <c r="I160" s="242"/>
    </row>
    <row r="161" spans="1:9" ht="12.75" customHeight="1">
      <c r="A161" s="245">
        <v>159</v>
      </c>
      <c r="B161" s="245" t="s">
        <v>594</v>
      </c>
      <c r="C161" s="245" t="s">
        <v>678</v>
      </c>
      <c r="D161" s="244" t="s">
        <v>223</v>
      </c>
      <c r="E161" s="246">
        <v>1110557839</v>
      </c>
      <c r="F161" s="246">
        <v>270</v>
      </c>
      <c r="G161" s="247">
        <v>3500000</v>
      </c>
      <c r="H161" s="242"/>
      <c r="I161" s="242"/>
    </row>
    <row r="162" spans="1:9" ht="12.75" customHeight="1">
      <c r="A162" s="245">
        <v>160</v>
      </c>
      <c r="B162" s="245" t="s">
        <v>594</v>
      </c>
      <c r="C162" s="245" t="s">
        <v>679</v>
      </c>
      <c r="D162" s="244" t="s">
        <v>369</v>
      </c>
      <c r="E162" s="246">
        <v>1110571649</v>
      </c>
      <c r="F162" s="246">
        <v>1007</v>
      </c>
      <c r="G162" s="247">
        <v>2900000</v>
      </c>
      <c r="H162" s="242"/>
      <c r="I162" s="242"/>
    </row>
    <row r="163" spans="1:9" ht="12.75" customHeight="1">
      <c r="A163" s="245">
        <v>161</v>
      </c>
      <c r="B163" s="245" t="s">
        <v>598</v>
      </c>
      <c r="C163" s="245" t="s">
        <v>680</v>
      </c>
      <c r="D163" s="244" t="s">
        <v>356</v>
      </c>
      <c r="E163" s="246">
        <v>14296730</v>
      </c>
      <c r="F163" s="246">
        <v>1191</v>
      </c>
      <c r="G163" s="247">
        <v>7515000</v>
      </c>
      <c r="H163" s="242"/>
      <c r="I163" s="242"/>
    </row>
    <row r="164" spans="1:9" ht="12.75" customHeight="1">
      <c r="A164" s="245">
        <v>162</v>
      </c>
      <c r="B164" s="245" t="s">
        <v>598</v>
      </c>
      <c r="C164" s="245" t="s">
        <v>681</v>
      </c>
      <c r="D164" s="244" t="s">
        <v>241</v>
      </c>
      <c r="E164" s="246">
        <v>1110497915</v>
      </c>
      <c r="F164" s="246">
        <v>536</v>
      </c>
      <c r="G164" s="247">
        <v>4462000</v>
      </c>
      <c r="H164" s="242"/>
      <c r="I164" s="242"/>
    </row>
    <row r="165" spans="1:9" ht="12.75" customHeight="1">
      <c r="A165" s="245">
        <v>163</v>
      </c>
      <c r="B165" s="245" t="s">
        <v>598</v>
      </c>
      <c r="C165" s="245" t="s">
        <v>682</v>
      </c>
      <c r="D165" s="244" t="s">
        <v>282</v>
      </c>
      <c r="E165" s="246">
        <v>1110458282</v>
      </c>
      <c r="F165" s="246">
        <v>1052</v>
      </c>
      <c r="G165" s="247">
        <v>1449990</v>
      </c>
      <c r="H165" s="242"/>
      <c r="I165" s="242"/>
    </row>
    <row r="166" spans="1:9" ht="12.75" customHeight="1">
      <c r="A166" s="245">
        <v>164</v>
      </c>
      <c r="B166" s="245" t="s">
        <v>598</v>
      </c>
      <c r="C166" s="245" t="s">
        <v>683</v>
      </c>
      <c r="D166" s="244" t="s">
        <v>383</v>
      </c>
      <c r="E166" s="246">
        <v>1110447832</v>
      </c>
      <c r="F166" s="246">
        <v>1242</v>
      </c>
      <c r="G166" s="247">
        <v>975000</v>
      </c>
      <c r="H166" s="242"/>
      <c r="I166" s="242"/>
    </row>
    <row r="167" spans="1:9" ht="12.75" customHeight="1">
      <c r="A167" s="245">
        <v>165</v>
      </c>
      <c r="B167" s="245" t="s">
        <v>598</v>
      </c>
      <c r="C167" s="245" t="s">
        <v>684</v>
      </c>
      <c r="D167" s="244" t="s">
        <v>211</v>
      </c>
      <c r="E167" s="246">
        <v>38362581</v>
      </c>
      <c r="F167" s="246">
        <v>167</v>
      </c>
      <c r="G167" s="247">
        <v>4462000</v>
      </c>
      <c r="H167" s="242"/>
      <c r="I167" s="242"/>
    </row>
    <row r="168" spans="1:9" ht="12.75" customHeight="1">
      <c r="A168" s="245">
        <v>166</v>
      </c>
      <c r="B168" s="245" t="s">
        <v>598</v>
      </c>
      <c r="C168" s="245" t="s">
        <v>685</v>
      </c>
      <c r="D168" s="244" t="s">
        <v>245</v>
      </c>
      <c r="E168" s="246">
        <v>93357185</v>
      </c>
      <c r="F168" s="246">
        <v>535</v>
      </c>
      <c r="G168" s="247">
        <v>2677000</v>
      </c>
      <c r="H168" s="242"/>
      <c r="I168" s="242"/>
    </row>
    <row r="169" spans="1:9" ht="12.75" customHeight="1">
      <c r="A169" s="245">
        <v>167</v>
      </c>
      <c r="B169" s="245" t="s">
        <v>598</v>
      </c>
      <c r="C169" s="245" t="s">
        <v>686</v>
      </c>
      <c r="D169" s="244" t="s">
        <v>268</v>
      </c>
      <c r="E169" s="246">
        <v>1019005557</v>
      </c>
      <c r="F169" s="246">
        <v>656</v>
      </c>
      <c r="G169" s="247">
        <v>6850000</v>
      </c>
      <c r="H169" s="242"/>
      <c r="I169" s="242"/>
    </row>
    <row r="170" spans="1:9" ht="12.75" customHeight="1">
      <c r="A170" s="245">
        <v>168</v>
      </c>
      <c r="B170" s="245" t="s">
        <v>598</v>
      </c>
      <c r="C170" s="245" t="s">
        <v>687</v>
      </c>
      <c r="D170" s="244" t="s">
        <v>250</v>
      </c>
      <c r="E170" s="246">
        <v>93359377</v>
      </c>
      <c r="F170" s="246">
        <v>543</v>
      </c>
      <c r="G170" s="247">
        <v>1753000</v>
      </c>
      <c r="H170" s="242"/>
      <c r="I170" s="242"/>
    </row>
    <row r="171" spans="1:9" ht="12.75" customHeight="1">
      <c r="A171" s="245">
        <v>169</v>
      </c>
      <c r="B171" s="245" t="s">
        <v>598</v>
      </c>
      <c r="C171" s="245" t="s">
        <v>688</v>
      </c>
      <c r="D171" s="244" t="s">
        <v>253</v>
      </c>
      <c r="E171" s="246">
        <v>80720916</v>
      </c>
      <c r="F171" s="246">
        <v>567</v>
      </c>
      <c r="G171" s="247">
        <v>6850000</v>
      </c>
      <c r="H171" s="242"/>
      <c r="I171" s="242"/>
    </row>
    <row r="172" spans="1:9" ht="12.75" customHeight="1">
      <c r="A172" s="245">
        <v>170</v>
      </c>
      <c r="B172" s="245" t="s">
        <v>598</v>
      </c>
      <c r="C172" s="245" t="s">
        <v>689</v>
      </c>
      <c r="D172" s="244" t="s">
        <v>374</v>
      </c>
      <c r="E172" s="246">
        <v>1110538262</v>
      </c>
      <c r="F172" s="246">
        <v>1136</v>
      </c>
      <c r="G172" s="247">
        <v>2550000</v>
      </c>
      <c r="H172" s="242"/>
      <c r="I172" s="242"/>
    </row>
    <row r="173" spans="1:9" ht="12.75" customHeight="1">
      <c r="A173" s="245">
        <v>171</v>
      </c>
      <c r="B173" s="245" t="s">
        <v>598</v>
      </c>
      <c r="C173" s="245" t="s">
        <v>690</v>
      </c>
      <c r="D173" s="244" t="s">
        <v>226</v>
      </c>
      <c r="E173" s="246">
        <v>19282591</v>
      </c>
      <c r="F173" s="246">
        <v>282</v>
      </c>
      <c r="G173" s="247">
        <v>1635000</v>
      </c>
      <c r="H173" s="242"/>
      <c r="I173" s="242"/>
    </row>
    <row r="174" spans="1:9" ht="12.75" customHeight="1">
      <c r="A174" s="245">
        <v>172</v>
      </c>
      <c r="B174" s="245" t="s">
        <v>598</v>
      </c>
      <c r="C174" s="245" t="s">
        <v>691</v>
      </c>
      <c r="D174" s="244" t="s">
        <v>220</v>
      </c>
      <c r="E174" s="246">
        <v>93359833</v>
      </c>
      <c r="F174" s="246">
        <v>269</v>
      </c>
      <c r="G174" s="247">
        <v>1522500</v>
      </c>
      <c r="H174" s="242"/>
      <c r="I174" s="242"/>
    </row>
    <row r="175" spans="1:9" ht="12.75" customHeight="1">
      <c r="A175" s="245">
        <v>173</v>
      </c>
      <c r="B175" s="245" t="s">
        <v>598</v>
      </c>
      <c r="C175" s="245" t="s">
        <v>692</v>
      </c>
      <c r="D175" s="244" t="s">
        <v>278</v>
      </c>
      <c r="E175" s="246">
        <v>93399898</v>
      </c>
      <c r="F175" s="246">
        <v>1008</v>
      </c>
      <c r="G175" s="247">
        <v>3600000</v>
      </c>
      <c r="H175" s="242"/>
      <c r="I175" s="242"/>
    </row>
    <row r="176" spans="1:9" ht="12.75" customHeight="1">
      <c r="A176" s="245">
        <v>174</v>
      </c>
      <c r="B176" s="245" t="s">
        <v>598</v>
      </c>
      <c r="C176" s="245" t="s">
        <v>693</v>
      </c>
      <c r="D176" s="244" t="s">
        <v>231</v>
      </c>
      <c r="E176" s="246">
        <v>1110465123</v>
      </c>
      <c r="F176" s="246">
        <v>470</v>
      </c>
      <c r="G176" s="247">
        <v>2047000</v>
      </c>
      <c r="H176" s="242"/>
      <c r="I176" s="242"/>
    </row>
    <row r="177" spans="1:9" ht="12.75" customHeight="1">
      <c r="A177" s="245">
        <v>175</v>
      </c>
      <c r="B177" s="245" t="s">
        <v>598</v>
      </c>
      <c r="C177" s="245" t="s">
        <v>694</v>
      </c>
      <c r="D177" s="244" t="s">
        <v>260</v>
      </c>
      <c r="E177" s="246">
        <v>65743839</v>
      </c>
      <c r="F177" s="246">
        <v>639</v>
      </c>
      <c r="G177" s="247">
        <v>817500</v>
      </c>
      <c r="H177" s="242"/>
      <c r="I177" s="242"/>
    </row>
    <row r="178" spans="1:9" ht="12.75" customHeight="1">
      <c r="A178" s="245">
        <v>176</v>
      </c>
      <c r="B178" s="245" t="s">
        <v>598</v>
      </c>
      <c r="C178" s="245" t="s">
        <v>695</v>
      </c>
      <c r="D178" s="244" t="s">
        <v>288</v>
      </c>
      <c r="E178" s="246">
        <v>1110554638</v>
      </c>
      <c r="F178" s="246">
        <v>905</v>
      </c>
      <c r="G178" s="247">
        <v>1753000</v>
      </c>
      <c r="H178" s="242"/>
      <c r="I178" s="242"/>
    </row>
    <row r="179" spans="1:9" ht="12.75" customHeight="1">
      <c r="A179" s="245">
        <v>177</v>
      </c>
      <c r="B179" s="245" t="s">
        <v>598</v>
      </c>
      <c r="C179" s="245" t="s">
        <v>696</v>
      </c>
      <c r="D179" s="244" t="s">
        <v>247</v>
      </c>
      <c r="E179" s="246">
        <v>65753823</v>
      </c>
      <c r="F179" s="246">
        <v>537</v>
      </c>
      <c r="G179" s="247">
        <v>3780000</v>
      </c>
      <c r="H179" s="242"/>
      <c r="I179" s="242"/>
    </row>
    <row r="180" spans="1:9" ht="12.75" customHeight="1">
      <c r="A180" s="245">
        <v>178</v>
      </c>
      <c r="B180" s="245" t="s">
        <v>697</v>
      </c>
      <c r="C180" s="245" t="s">
        <v>698</v>
      </c>
      <c r="D180" s="244" t="s">
        <v>209</v>
      </c>
      <c r="E180" s="246">
        <v>1110530188</v>
      </c>
      <c r="F180" s="246">
        <v>2776</v>
      </c>
      <c r="G180" s="247">
        <v>5503333</v>
      </c>
      <c r="H180" s="242"/>
      <c r="I180" s="242"/>
    </row>
    <row r="181" spans="1:9" ht="12.75" customHeight="1">
      <c r="A181" s="245">
        <v>179</v>
      </c>
      <c r="B181" s="245" t="s">
        <v>699</v>
      </c>
      <c r="C181" s="245" t="s">
        <v>700</v>
      </c>
      <c r="D181" s="244" t="s">
        <v>514</v>
      </c>
      <c r="E181" s="246">
        <v>1010191569</v>
      </c>
      <c r="F181" s="246">
        <v>2556</v>
      </c>
      <c r="G181" s="247">
        <v>1983333</v>
      </c>
      <c r="H181" s="242"/>
      <c r="I181" s="242"/>
    </row>
    <row r="182" spans="1:9" ht="12.75" customHeight="1">
      <c r="A182" s="245">
        <v>180</v>
      </c>
      <c r="B182" s="245" t="s">
        <v>701</v>
      </c>
      <c r="C182" s="245" t="s">
        <v>702</v>
      </c>
      <c r="D182" s="244" t="s">
        <v>233</v>
      </c>
      <c r="E182" s="246">
        <v>1110571312</v>
      </c>
      <c r="F182" s="246">
        <v>3092</v>
      </c>
      <c r="G182" s="247">
        <v>2394000</v>
      </c>
      <c r="H182" s="242"/>
      <c r="I182" s="242"/>
    </row>
    <row r="183" spans="1:9" ht="12.75" customHeight="1">
      <c r="A183" s="245"/>
      <c r="B183" s="245" t="s">
        <v>703</v>
      </c>
      <c r="C183" s="245" t="s">
        <v>704</v>
      </c>
      <c r="D183" s="244" t="s">
        <v>406</v>
      </c>
      <c r="E183" s="246">
        <v>28557540</v>
      </c>
      <c r="F183" s="246">
        <v>1537</v>
      </c>
      <c r="G183" s="247"/>
      <c r="H183" s="242"/>
      <c r="I183" s="242"/>
    </row>
    <row r="184" spans="1:9">
      <c r="G184" s="256">
        <f>SUM(G3:G183)</f>
        <v>2375218444</v>
      </c>
      <c r="H184" s="256">
        <f>SUM(H3:H183)</f>
        <v>9263450</v>
      </c>
    </row>
    <row r="185" spans="1:9">
      <c r="G185" s="256"/>
      <c r="H185" s="255" t="s">
        <v>466</v>
      </c>
    </row>
    <row r="186" spans="1:9">
      <c r="G186" s="256">
        <f>G184-H184</f>
        <v>2365954994</v>
      </c>
      <c r="H186" s="255" t="s">
        <v>467</v>
      </c>
    </row>
    <row r="188" spans="1:9">
      <c r="A188" s="236" t="s">
        <v>180</v>
      </c>
      <c r="B188" s="237" t="s">
        <v>179</v>
      </c>
      <c r="C188" s="237" t="s">
        <v>13</v>
      </c>
      <c r="D188" s="237" t="s">
        <v>182</v>
      </c>
      <c r="E188" s="236" t="s">
        <v>183</v>
      </c>
      <c r="F188" s="236" t="s">
        <v>181</v>
      </c>
      <c r="G188" s="238" t="s">
        <v>14</v>
      </c>
      <c r="H188" s="238" t="s">
        <v>184</v>
      </c>
      <c r="I188" s="238" t="s">
        <v>185</v>
      </c>
    </row>
    <row r="189" spans="1:9" s="255" customFormat="1" ht="63.75" customHeight="1">
      <c r="A189" s="244">
        <v>1</v>
      </c>
      <c r="B189" s="244" t="s">
        <v>205</v>
      </c>
      <c r="C189" s="244" t="s">
        <v>293</v>
      </c>
      <c r="D189" s="244" t="s">
        <v>296</v>
      </c>
      <c r="E189" s="243">
        <v>800249860</v>
      </c>
      <c r="F189" s="243">
        <v>0</v>
      </c>
      <c r="G189" s="257">
        <v>22014981</v>
      </c>
      <c r="H189" s="659" t="s">
        <v>301</v>
      </c>
      <c r="I189" s="659" t="s">
        <v>303</v>
      </c>
    </row>
    <row r="190" spans="1:9" s="255" customFormat="1" ht="63.75">
      <c r="A190" s="244">
        <v>2</v>
      </c>
      <c r="B190" s="244" t="s">
        <v>205</v>
      </c>
      <c r="C190" s="244" t="s">
        <v>294</v>
      </c>
      <c r="D190" s="244" t="s">
        <v>296</v>
      </c>
      <c r="E190" s="243">
        <v>800249860</v>
      </c>
      <c r="F190" s="243">
        <v>0</v>
      </c>
      <c r="G190" s="257">
        <v>11094442</v>
      </c>
      <c r="H190" s="659"/>
      <c r="I190" s="659"/>
    </row>
    <row r="191" spans="1:9" s="255" customFormat="1" ht="63.75">
      <c r="A191" s="244">
        <v>3</v>
      </c>
      <c r="B191" s="244" t="s">
        <v>261</v>
      </c>
      <c r="C191" s="244" t="s">
        <v>295</v>
      </c>
      <c r="D191" s="244" t="s">
        <v>296</v>
      </c>
      <c r="E191" s="243">
        <v>800249860</v>
      </c>
      <c r="F191" s="243">
        <v>0</v>
      </c>
      <c r="G191" s="257">
        <v>10947329</v>
      </c>
      <c r="H191" s="659"/>
      <c r="I191" s="659"/>
    </row>
    <row r="192" spans="1:9" s="255" customFormat="1" ht="63.75">
      <c r="A192" s="244">
        <v>4</v>
      </c>
      <c r="B192" s="244" t="s">
        <v>319</v>
      </c>
      <c r="C192" s="244" t="s">
        <v>321</v>
      </c>
      <c r="D192" s="244" t="s">
        <v>296</v>
      </c>
      <c r="E192" s="243">
        <v>800249860</v>
      </c>
      <c r="F192" s="243"/>
      <c r="G192" s="257">
        <v>11546937</v>
      </c>
      <c r="H192" s="659"/>
      <c r="I192" s="659"/>
    </row>
    <row r="193" spans="1:9" s="255" customFormat="1" ht="63.75">
      <c r="A193" s="244">
        <v>5</v>
      </c>
      <c r="B193" s="244" t="s">
        <v>320</v>
      </c>
      <c r="C193" s="244" t="s">
        <v>322</v>
      </c>
      <c r="D193" s="244" t="s">
        <v>296</v>
      </c>
      <c r="E193" s="243">
        <v>800249860</v>
      </c>
      <c r="F193" s="243"/>
      <c r="G193" s="257">
        <v>11702842</v>
      </c>
      <c r="H193" s="659"/>
      <c r="I193" s="659"/>
    </row>
    <row r="194" spans="1:9" s="255" customFormat="1" ht="63.75">
      <c r="A194" s="244">
        <v>6</v>
      </c>
      <c r="B194" s="244" t="s">
        <v>484</v>
      </c>
      <c r="C194" s="244" t="s">
        <v>564</v>
      </c>
      <c r="D194" s="244" t="s">
        <v>296</v>
      </c>
      <c r="E194" s="243">
        <v>800249860</v>
      </c>
      <c r="F194" s="243"/>
      <c r="G194" s="257">
        <v>21510644</v>
      </c>
      <c r="H194" s="659"/>
      <c r="I194" s="659"/>
    </row>
    <row r="195" spans="1:9" s="255" customFormat="1" ht="63.75">
      <c r="A195" s="244">
        <v>7</v>
      </c>
      <c r="B195" s="244" t="s">
        <v>565</v>
      </c>
      <c r="C195" s="244" t="s">
        <v>566</v>
      </c>
      <c r="D195" s="244" t="s">
        <v>296</v>
      </c>
      <c r="E195" s="243">
        <v>800249860</v>
      </c>
      <c r="F195" s="243"/>
      <c r="G195" s="257">
        <v>11916642</v>
      </c>
      <c r="H195" s="659"/>
      <c r="I195" s="659"/>
    </row>
    <row r="196" spans="1:9" s="255" customFormat="1" ht="76.5">
      <c r="A196" s="244">
        <v>8</v>
      </c>
      <c r="B196" s="244" t="s">
        <v>474</v>
      </c>
      <c r="C196" s="244" t="s">
        <v>567</v>
      </c>
      <c r="D196" s="244" t="s">
        <v>296</v>
      </c>
      <c r="E196" s="243">
        <v>800249860</v>
      </c>
      <c r="F196" s="243"/>
      <c r="G196" s="257">
        <v>27919412</v>
      </c>
      <c r="H196" s="659"/>
      <c r="I196" s="659"/>
    </row>
    <row r="197" spans="1:9" s="255" customFormat="1" ht="63.75">
      <c r="A197" s="244">
        <v>9</v>
      </c>
      <c r="B197" s="244" t="s">
        <v>568</v>
      </c>
      <c r="C197" s="244" t="s">
        <v>569</v>
      </c>
      <c r="D197" s="244" t="s">
        <v>296</v>
      </c>
      <c r="E197" s="243">
        <v>800249860</v>
      </c>
      <c r="F197" s="243"/>
      <c r="G197" s="257">
        <v>12487083</v>
      </c>
      <c r="H197" s="659"/>
      <c r="I197" s="659"/>
    </row>
    <row r="198" spans="1:9" s="255" customFormat="1" ht="63.75">
      <c r="A198" s="244">
        <v>10</v>
      </c>
      <c r="B198" s="244" t="s">
        <v>601</v>
      </c>
      <c r="C198" s="244" t="s">
        <v>602</v>
      </c>
      <c r="D198" s="244" t="s">
        <v>296</v>
      </c>
      <c r="E198" s="243">
        <v>800249860</v>
      </c>
      <c r="F198" s="243"/>
      <c r="G198" s="257">
        <v>12611879</v>
      </c>
      <c r="H198" s="659"/>
      <c r="I198" s="659"/>
    </row>
    <row r="199" spans="1:9" s="255" customFormat="1" ht="63.75">
      <c r="A199" s="244">
        <v>11</v>
      </c>
      <c r="B199" s="244" t="s">
        <v>603</v>
      </c>
      <c r="C199" s="244" t="s">
        <v>604</v>
      </c>
      <c r="D199" s="244" t="s">
        <v>296</v>
      </c>
      <c r="E199" s="243">
        <v>800249860</v>
      </c>
      <c r="F199" s="243"/>
      <c r="G199" s="257">
        <v>13217191</v>
      </c>
      <c r="H199" s="659"/>
      <c r="I199" s="659"/>
    </row>
    <row r="200" spans="1:9" s="255" customFormat="1" ht="63.75">
      <c r="A200" s="244">
        <v>12</v>
      </c>
      <c r="B200" s="244" t="s">
        <v>605</v>
      </c>
      <c r="C200" s="244" t="s">
        <v>606</v>
      </c>
      <c r="D200" s="244" t="s">
        <v>296</v>
      </c>
      <c r="E200" s="243">
        <v>800249860</v>
      </c>
      <c r="F200" s="243"/>
      <c r="G200" s="257">
        <v>13366304</v>
      </c>
      <c r="H200" s="299"/>
      <c r="I200" s="299"/>
    </row>
    <row r="201" spans="1:9">
      <c r="A201" s="659" t="s">
        <v>297</v>
      </c>
      <c r="B201" s="659"/>
      <c r="C201" s="659"/>
      <c r="D201" s="659"/>
      <c r="E201" s="659"/>
      <c r="F201" s="659"/>
      <c r="G201" s="258">
        <f>SUM(G189:G200)</f>
        <v>180335686</v>
      </c>
    </row>
    <row r="203" spans="1:9" ht="63.75">
      <c r="A203" s="245"/>
      <c r="B203" s="245" t="s">
        <v>298</v>
      </c>
      <c r="C203" s="244" t="s">
        <v>299</v>
      </c>
      <c r="D203" s="244" t="s">
        <v>300</v>
      </c>
      <c r="E203" s="246">
        <v>900887852</v>
      </c>
      <c r="F203" s="246">
        <v>4306</v>
      </c>
      <c r="G203" s="251">
        <v>99996400</v>
      </c>
      <c r="H203" s="252" t="s">
        <v>301</v>
      </c>
      <c r="I203" s="252" t="s">
        <v>302</v>
      </c>
    </row>
    <row r="204" spans="1:9" s="255" customFormat="1" ht="102">
      <c r="A204" s="244"/>
      <c r="B204" s="244" t="s">
        <v>212</v>
      </c>
      <c r="C204" s="244" t="s">
        <v>217</v>
      </c>
      <c r="D204" s="244" t="s">
        <v>218</v>
      </c>
      <c r="E204" s="243">
        <v>14272785</v>
      </c>
      <c r="F204" s="243">
        <v>281</v>
      </c>
      <c r="G204" s="259">
        <v>26460000</v>
      </c>
      <c r="H204" s="250" t="s">
        <v>306</v>
      </c>
      <c r="I204" s="250" t="s">
        <v>307</v>
      </c>
    </row>
    <row r="205" spans="1:9" s="255" customFormat="1" ht="25.5">
      <c r="A205" s="244"/>
      <c r="B205" s="245" t="s">
        <v>547</v>
      </c>
      <c r="C205" s="289" t="s">
        <v>551</v>
      </c>
      <c r="D205" s="290" t="s">
        <v>218</v>
      </c>
      <c r="E205" s="291">
        <v>14272785</v>
      </c>
      <c r="F205" s="291">
        <v>281</v>
      </c>
      <c r="G205" s="286">
        <v>8190000</v>
      </c>
      <c r="H205" s="250"/>
      <c r="I205" s="250"/>
    </row>
    <row r="206" spans="1:9" s="255" customFormat="1" ht="102">
      <c r="A206" s="244"/>
      <c r="B206" s="244" t="s">
        <v>363</v>
      </c>
      <c r="C206" s="244" t="s">
        <v>459</v>
      </c>
      <c r="D206" s="244" t="s">
        <v>460</v>
      </c>
      <c r="E206" s="243">
        <v>1110579318</v>
      </c>
      <c r="F206" s="243">
        <v>1844</v>
      </c>
      <c r="G206" s="260">
        <v>27466666</v>
      </c>
      <c r="H206" s="249" t="s">
        <v>304</v>
      </c>
      <c r="I206" s="249" t="s">
        <v>305</v>
      </c>
    </row>
    <row r="207" spans="1:9" s="255" customFormat="1" ht="102">
      <c r="A207" s="244"/>
      <c r="B207" s="244" t="s">
        <v>227</v>
      </c>
      <c r="C207" s="244" t="s">
        <v>234</v>
      </c>
      <c r="D207" s="244" t="s">
        <v>235</v>
      </c>
      <c r="E207" s="243">
        <v>1110577150</v>
      </c>
      <c r="F207" s="243">
        <v>520</v>
      </c>
      <c r="G207" s="260">
        <v>21315000</v>
      </c>
      <c r="H207" s="249" t="s">
        <v>304</v>
      </c>
      <c r="I207" s="249" t="s">
        <v>305</v>
      </c>
    </row>
    <row r="208" spans="1:9" s="255" customFormat="1" ht="114.75">
      <c r="A208" s="244"/>
      <c r="B208" s="244" t="s">
        <v>607</v>
      </c>
      <c r="C208" s="244" t="s">
        <v>608</v>
      </c>
      <c r="D208" s="244" t="s">
        <v>235</v>
      </c>
      <c r="E208" s="243">
        <v>1110577150</v>
      </c>
      <c r="F208" s="243">
        <v>520</v>
      </c>
      <c r="G208" s="260">
        <v>5379500</v>
      </c>
      <c r="H208" s="249" t="s">
        <v>304</v>
      </c>
      <c r="I208" s="249" t="s">
        <v>305</v>
      </c>
    </row>
    <row r="209" spans="2:10" s="255" customFormat="1" ht="114.75">
      <c r="B209" s="244" t="s">
        <v>594</v>
      </c>
      <c r="C209" s="244" t="s">
        <v>609</v>
      </c>
      <c r="D209" s="244" t="s">
        <v>235</v>
      </c>
      <c r="E209" s="243">
        <v>1110577150</v>
      </c>
      <c r="F209" s="243">
        <v>520</v>
      </c>
      <c r="G209" s="260">
        <v>3045000</v>
      </c>
      <c r="H209" s="249" t="s">
        <v>304</v>
      </c>
      <c r="I209" s="249" t="s">
        <v>305</v>
      </c>
    </row>
    <row r="210" spans="2:10" ht="48">
      <c r="B210" s="240" t="s">
        <v>336</v>
      </c>
      <c r="C210" s="270" t="s">
        <v>337</v>
      </c>
      <c r="D210" s="244" t="s">
        <v>338</v>
      </c>
      <c r="E210" s="240">
        <v>830122566</v>
      </c>
      <c r="F210" s="240">
        <v>0</v>
      </c>
      <c r="G210" s="284">
        <v>38317104</v>
      </c>
      <c r="H210" s="300">
        <f>G210/2</f>
        <v>19158552</v>
      </c>
      <c r="I210" s="285"/>
    </row>
    <row r="211" spans="2:10" ht="63.75">
      <c r="G211" s="284">
        <f>G210*0.5</f>
        <v>19158552</v>
      </c>
      <c r="H211" s="285" t="s">
        <v>469</v>
      </c>
      <c r="I211" s="285" t="s">
        <v>86</v>
      </c>
    </row>
    <row r="212" spans="2:10" ht="63.75">
      <c r="G212" s="284">
        <f>G210*0.5</f>
        <v>19158552</v>
      </c>
      <c r="H212" s="285" t="s">
        <v>470</v>
      </c>
      <c r="I212" s="285" t="s">
        <v>92</v>
      </c>
    </row>
    <row r="213" spans="2:10" ht="48">
      <c r="B213" s="240" t="s">
        <v>570</v>
      </c>
      <c r="C213" s="270" t="s">
        <v>571</v>
      </c>
      <c r="D213" s="244" t="s">
        <v>572</v>
      </c>
      <c r="E213" s="240">
        <v>900957088</v>
      </c>
      <c r="F213" s="240">
        <v>2333</v>
      </c>
      <c r="G213" s="259">
        <v>350000000</v>
      </c>
      <c r="H213" s="308" t="s">
        <v>709</v>
      </c>
      <c r="I213" s="259">
        <v>5255280</v>
      </c>
    </row>
    <row r="214" spans="2:10" ht="57">
      <c r="B214" s="240"/>
      <c r="C214" s="270"/>
      <c r="D214" s="244"/>
      <c r="E214" s="240"/>
      <c r="F214" s="248"/>
      <c r="G214" s="248"/>
      <c r="H214" s="309" t="s">
        <v>710</v>
      </c>
      <c r="I214" s="259">
        <v>74094720</v>
      </c>
    </row>
    <row r="215" spans="2:10" ht="28.5">
      <c r="B215" s="240"/>
      <c r="C215" s="270"/>
      <c r="D215" s="244"/>
      <c r="E215" s="240"/>
      <c r="F215" s="248"/>
      <c r="G215" s="248"/>
      <c r="H215" s="308" t="s">
        <v>711</v>
      </c>
      <c r="I215" s="259">
        <v>78850000</v>
      </c>
    </row>
    <row r="216" spans="2:10" ht="28.5">
      <c r="B216" s="240"/>
      <c r="C216" s="270"/>
      <c r="D216" s="244"/>
      <c r="E216" s="240"/>
      <c r="F216" s="248"/>
      <c r="G216" s="248"/>
      <c r="H216" s="308" t="s">
        <v>712</v>
      </c>
      <c r="I216" s="259">
        <v>191800000</v>
      </c>
    </row>
    <row r="217" spans="2:10">
      <c r="B217" s="240"/>
      <c r="C217" s="270"/>
      <c r="D217" s="244"/>
      <c r="E217" s="240"/>
      <c r="F217" s="248"/>
      <c r="G217" s="248"/>
    </row>
    <row r="218" spans="2:10">
      <c r="B218" s="240"/>
      <c r="C218" s="270"/>
      <c r="D218" s="244"/>
      <c r="E218" s="240"/>
      <c r="F218" s="240"/>
      <c r="G218" s="259"/>
    </row>
    <row r="219" spans="2:10" ht="48" customHeight="1">
      <c r="B219" s="240" t="s">
        <v>610</v>
      </c>
      <c r="C219" s="270" t="s">
        <v>611</v>
      </c>
      <c r="D219" s="244" t="s">
        <v>612</v>
      </c>
      <c r="E219" s="240">
        <v>860000888</v>
      </c>
      <c r="F219" s="240">
        <v>2976</v>
      </c>
      <c r="G219" s="259">
        <v>11513250</v>
      </c>
      <c r="H219" s="303" t="s">
        <v>619</v>
      </c>
      <c r="I219" s="303" t="s">
        <v>618</v>
      </c>
    </row>
    <row r="220" spans="2:10" ht="84">
      <c r="B220" s="240" t="s">
        <v>603</v>
      </c>
      <c r="C220" s="270" t="s">
        <v>615</v>
      </c>
      <c r="D220" s="244" t="s">
        <v>614</v>
      </c>
      <c r="E220" s="240">
        <v>14231597</v>
      </c>
      <c r="F220" s="240">
        <v>2975</v>
      </c>
      <c r="G220" s="301">
        <v>75000000</v>
      </c>
      <c r="H220" s="302" t="s">
        <v>616</v>
      </c>
      <c r="I220" s="302" t="s">
        <v>617</v>
      </c>
    </row>
    <row r="221" spans="2:10" ht="96">
      <c r="B221" s="240" t="s">
        <v>580</v>
      </c>
      <c r="C221" s="270" t="s">
        <v>613</v>
      </c>
      <c r="D221" s="244" t="s">
        <v>614</v>
      </c>
      <c r="E221" s="240">
        <v>14231597</v>
      </c>
      <c r="F221" s="240">
        <v>2975</v>
      </c>
      <c r="G221" s="301">
        <v>37500000</v>
      </c>
      <c r="H221" s="302" t="s">
        <v>616</v>
      </c>
      <c r="I221" s="302" t="s">
        <v>617</v>
      </c>
      <c r="J221" s="301">
        <f>G220+G221</f>
        <v>112500000</v>
      </c>
    </row>
    <row r="222" spans="2:10" ht="64.5" customHeight="1">
      <c r="B222" s="245" t="s">
        <v>705</v>
      </c>
      <c r="C222" s="273" t="s">
        <v>706</v>
      </c>
      <c r="D222" s="244" t="s">
        <v>707</v>
      </c>
      <c r="E222" s="245">
        <v>830095304</v>
      </c>
      <c r="F222" s="245" t="s">
        <v>708</v>
      </c>
      <c r="G222" s="306">
        <v>11304960</v>
      </c>
      <c r="H222" s="285" t="s">
        <v>469</v>
      </c>
      <c r="I222" s="285" t="s">
        <v>86</v>
      </c>
      <c r="J222" s="301"/>
    </row>
  </sheetData>
  <mergeCells count="4">
    <mergeCell ref="A1:D1"/>
    <mergeCell ref="A201:F201"/>
    <mergeCell ref="H189:H199"/>
    <mergeCell ref="I189:I199"/>
  </mergeCells>
  <pageMargins left="0.7" right="0.7" top="0.75" bottom="0.75" header="0.3" footer="0.3"/>
  <pageSetup scale="55"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59999389629810485"/>
  </sheetPr>
  <dimension ref="A1:AK66"/>
  <sheetViews>
    <sheetView zoomScale="80" zoomScaleNormal="80" zoomScaleSheetLayoutView="71" workbookViewId="0">
      <selection activeCell="I21" sqref="I21"/>
    </sheetView>
  </sheetViews>
  <sheetFormatPr baseColWidth="10" defaultRowHeight="14.25"/>
  <cols>
    <col min="1" max="1" width="3.5703125" style="3" customWidth="1"/>
    <col min="2" max="2" width="83.5703125" style="3" customWidth="1"/>
    <col min="3" max="3" width="10.28515625" style="3" customWidth="1"/>
    <col min="4" max="4" width="17.7109375" style="3" customWidth="1"/>
    <col min="5" max="5" width="10.85546875" style="3" customWidth="1"/>
    <col min="6" max="6" width="22.42578125" style="3" customWidth="1"/>
    <col min="7" max="7" width="20.42578125" style="3" bestFit="1" customWidth="1"/>
    <col min="8" max="8" width="7.5703125" style="3" bestFit="1" customWidth="1"/>
    <col min="9" max="9" width="15.140625" style="3" bestFit="1" customWidth="1"/>
    <col min="10" max="10" width="14.7109375" style="3" customWidth="1"/>
    <col min="11" max="11" width="13.85546875" style="72" customWidth="1"/>
    <col min="12" max="12" width="15.28515625" style="72" customWidth="1"/>
    <col min="13" max="13" width="10.5703125" style="3" customWidth="1"/>
    <col min="14" max="14" width="16.28515625" style="3" customWidth="1"/>
    <col min="15" max="15" width="15.7109375" style="3" customWidth="1"/>
    <col min="16" max="16" width="3.28515625" style="3" customWidth="1"/>
    <col min="17" max="17" width="11.42578125" style="3"/>
    <col min="18" max="18" width="14.42578125" style="3" customWidth="1"/>
    <col min="19" max="19" width="18.5703125" style="3" customWidth="1"/>
    <col min="20" max="20" width="33.85546875" style="3" customWidth="1"/>
    <col min="21" max="21" width="12.5703125" style="3" hidden="1" customWidth="1"/>
    <col min="22" max="22" width="24.28515625" style="3" customWidth="1"/>
    <col min="23" max="23" width="22.5703125" style="3" customWidth="1"/>
    <col min="24" max="25" width="11.42578125" style="3"/>
    <col min="26" max="26" width="16.85546875" style="3" customWidth="1"/>
    <col min="27" max="27" width="11.42578125" style="3"/>
    <col min="28" max="28" width="30.140625" style="3" customWidth="1"/>
    <col min="29" max="29" width="15.42578125" style="3" customWidth="1"/>
    <col min="30" max="30" width="15.85546875" style="3" customWidth="1"/>
    <col min="31" max="31" width="24.42578125" style="3" customWidth="1"/>
    <col min="32" max="32" width="17.140625" style="3" customWidth="1"/>
    <col min="33" max="16384" width="11.42578125" style="3"/>
  </cols>
  <sheetData>
    <row r="1" spans="1:26" ht="23.25" customHeight="1">
      <c r="A1" s="1"/>
      <c r="B1" s="660"/>
      <c r="C1" s="663" t="s">
        <v>0</v>
      </c>
      <c r="D1" s="664"/>
      <c r="E1" s="664"/>
      <c r="F1" s="664"/>
      <c r="G1" s="664"/>
      <c r="H1" s="664"/>
      <c r="I1" s="665"/>
      <c r="J1" s="666" t="s">
        <v>1</v>
      </c>
      <c r="K1" s="667"/>
      <c r="L1" s="667"/>
      <c r="M1" s="668"/>
      <c r="N1" s="669"/>
      <c r="O1" s="670"/>
      <c r="P1" s="2"/>
    </row>
    <row r="2" spans="1:26" ht="24.75" customHeight="1">
      <c r="A2" s="4"/>
      <c r="B2" s="661"/>
      <c r="C2" s="537"/>
      <c r="D2" s="538"/>
      <c r="E2" s="538"/>
      <c r="F2" s="538"/>
      <c r="G2" s="538"/>
      <c r="H2" s="538"/>
      <c r="I2" s="539"/>
      <c r="J2" s="540" t="s">
        <v>2</v>
      </c>
      <c r="K2" s="541"/>
      <c r="L2" s="541"/>
      <c r="M2" s="542"/>
      <c r="N2" s="545"/>
      <c r="O2" s="671"/>
      <c r="P2" s="5"/>
    </row>
    <row r="3" spans="1:26" ht="25.5" customHeight="1">
      <c r="A3" s="4"/>
      <c r="B3" s="661"/>
      <c r="C3" s="534" t="s">
        <v>3</v>
      </c>
      <c r="D3" s="535"/>
      <c r="E3" s="535"/>
      <c r="F3" s="535"/>
      <c r="G3" s="535"/>
      <c r="H3" s="535"/>
      <c r="I3" s="536"/>
      <c r="J3" s="540" t="s">
        <v>4</v>
      </c>
      <c r="K3" s="541"/>
      <c r="L3" s="541"/>
      <c r="M3" s="542"/>
      <c r="N3" s="545"/>
      <c r="O3" s="671"/>
      <c r="P3" s="5"/>
    </row>
    <row r="4" spans="1:26" ht="17.25" customHeight="1">
      <c r="A4" s="4"/>
      <c r="B4" s="662"/>
      <c r="C4" s="537"/>
      <c r="D4" s="538"/>
      <c r="E4" s="538"/>
      <c r="F4" s="538"/>
      <c r="G4" s="538"/>
      <c r="H4" s="538"/>
      <c r="I4" s="539"/>
      <c r="J4" s="540" t="s">
        <v>5</v>
      </c>
      <c r="K4" s="541"/>
      <c r="L4" s="541"/>
      <c r="M4" s="542"/>
      <c r="N4" s="547"/>
      <c r="O4" s="672"/>
      <c r="P4" s="5"/>
    </row>
    <row r="5" spans="1:26" ht="15" customHeight="1">
      <c r="A5" s="4"/>
      <c r="B5" s="673"/>
      <c r="C5" s="562"/>
      <c r="D5" s="562"/>
      <c r="E5" s="562"/>
      <c r="F5" s="562"/>
      <c r="G5" s="562"/>
      <c r="H5" s="562"/>
      <c r="I5" s="562"/>
      <c r="J5" s="562"/>
      <c r="K5" s="562"/>
      <c r="L5" s="562"/>
      <c r="M5" s="562"/>
      <c r="N5" s="562"/>
      <c r="O5" s="671"/>
      <c r="P5" s="6"/>
    </row>
    <row r="6" spans="1:26" ht="27" customHeight="1">
      <c r="A6" s="4"/>
      <c r="B6" s="563" t="s">
        <v>173</v>
      </c>
      <c r="C6" s="564"/>
      <c r="D6" s="564"/>
      <c r="E6" s="564"/>
      <c r="F6" s="564"/>
      <c r="G6" s="564"/>
      <c r="H6" s="564"/>
      <c r="I6" s="564"/>
      <c r="J6" s="564"/>
      <c r="K6" s="564"/>
      <c r="L6" s="564"/>
      <c r="M6" s="564"/>
      <c r="N6" s="564"/>
      <c r="O6" s="565"/>
      <c r="P6" s="7"/>
      <c r="R6" s="395"/>
      <c r="S6" s="395"/>
      <c r="T6" s="395"/>
      <c r="U6" s="395"/>
      <c r="V6" s="395"/>
    </row>
    <row r="7" spans="1:26" ht="24.75" customHeight="1">
      <c r="A7" s="4"/>
      <c r="B7" s="8" t="s">
        <v>175</v>
      </c>
      <c r="C7" s="566" t="s">
        <v>715</v>
      </c>
      <c r="D7" s="567"/>
      <c r="E7" s="567"/>
      <c r="F7" s="567"/>
      <c r="G7" s="567"/>
      <c r="H7" s="567"/>
      <c r="I7" s="567"/>
      <c r="J7" s="567"/>
      <c r="K7" s="567"/>
      <c r="L7" s="567"/>
      <c r="M7" s="567"/>
      <c r="N7" s="567"/>
      <c r="O7" s="568"/>
      <c r="P7" s="7"/>
      <c r="R7" s="9"/>
      <c r="S7" s="9"/>
      <c r="T7" s="9"/>
      <c r="U7" s="9"/>
      <c r="V7" s="9"/>
    </row>
    <row r="8" spans="1:26" ht="18">
      <c r="A8" s="4"/>
      <c r="B8" s="10" t="s">
        <v>6</v>
      </c>
      <c r="C8" s="569" t="s">
        <v>53</v>
      </c>
      <c r="D8" s="569"/>
      <c r="E8" s="569"/>
      <c r="F8" s="569"/>
      <c r="G8" s="569"/>
      <c r="H8" s="674" t="s">
        <v>8</v>
      </c>
      <c r="I8" s="675"/>
      <c r="J8" s="676"/>
      <c r="K8" s="579" t="s">
        <v>9</v>
      </c>
      <c r="L8" s="580"/>
      <c r="M8" s="580"/>
      <c r="N8" s="580"/>
      <c r="O8" s="683"/>
      <c r="P8" s="7"/>
      <c r="R8" s="11"/>
      <c r="S8" s="414"/>
      <c r="T8" s="414"/>
      <c r="U8" s="414"/>
      <c r="V8" s="11"/>
      <c r="X8" s="12"/>
      <c r="Y8" s="12"/>
    </row>
    <row r="9" spans="1:26" ht="41.25" customHeight="1">
      <c r="A9" s="4"/>
      <c r="B9" s="13" t="s">
        <v>10</v>
      </c>
      <c r="C9" s="569" t="s">
        <v>55</v>
      </c>
      <c r="D9" s="569"/>
      <c r="E9" s="569"/>
      <c r="F9" s="569"/>
      <c r="G9" s="569"/>
      <c r="H9" s="677"/>
      <c r="I9" s="678"/>
      <c r="J9" s="679"/>
      <c r="K9" s="14" t="s">
        <v>12</v>
      </c>
      <c r="L9" s="582" t="s">
        <v>13</v>
      </c>
      <c r="M9" s="582"/>
      <c r="N9" s="582"/>
      <c r="O9" s="15" t="s">
        <v>14</v>
      </c>
      <c r="P9" s="7"/>
      <c r="R9" s="16"/>
      <c r="S9" s="424"/>
      <c r="T9" s="424"/>
      <c r="U9" s="424"/>
      <c r="V9" s="17"/>
      <c r="X9" s="18"/>
      <c r="Y9" s="19"/>
      <c r="Z9" s="20"/>
    </row>
    <row r="10" spans="1:26" ht="42" customHeight="1">
      <c r="A10" s="4"/>
      <c r="B10" s="21" t="s">
        <v>15</v>
      </c>
      <c r="C10" s="684" t="s">
        <v>126</v>
      </c>
      <c r="D10" s="684"/>
      <c r="E10" s="684"/>
      <c r="F10" s="684"/>
      <c r="G10" s="684"/>
      <c r="H10" s="677"/>
      <c r="I10" s="678"/>
      <c r="J10" s="679"/>
      <c r="K10" s="550" t="s">
        <v>127</v>
      </c>
      <c r="L10" s="551"/>
      <c r="M10" s="551"/>
      <c r="N10" s="551"/>
      <c r="O10" s="685"/>
      <c r="P10" s="7"/>
      <c r="R10" s="16"/>
      <c r="S10" s="424"/>
      <c r="T10" s="424"/>
      <c r="U10" s="424"/>
      <c r="V10" s="17"/>
      <c r="X10" s="18"/>
      <c r="Y10" s="19"/>
      <c r="Z10" s="20"/>
    </row>
    <row r="11" spans="1:26" ht="52.5" customHeight="1">
      <c r="A11" s="4"/>
      <c r="B11" s="22" t="s">
        <v>17</v>
      </c>
      <c r="C11" s="684" t="s">
        <v>128</v>
      </c>
      <c r="D11" s="684"/>
      <c r="E11" s="684"/>
      <c r="F11" s="684"/>
      <c r="G11" s="684"/>
      <c r="H11" s="677"/>
      <c r="I11" s="678"/>
      <c r="J11" s="679"/>
      <c r="K11" s="553"/>
      <c r="L11" s="554"/>
      <c r="M11" s="554"/>
      <c r="N11" s="554"/>
      <c r="O11" s="686"/>
      <c r="P11" s="7"/>
      <c r="R11" s="16"/>
      <c r="S11" s="23"/>
      <c r="T11" s="23"/>
      <c r="U11" s="23"/>
      <c r="V11" s="17"/>
      <c r="X11" s="18"/>
      <c r="Y11" s="19"/>
      <c r="Z11" s="20"/>
    </row>
    <row r="12" spans="1:26" ht="22.5" customHeight="1">
      <c r="A12" s="4"/>
      <c r="B12" s="24" t="s">
        <v>19</v>
      </c>
      <c r="C12" s="688">
        <v>2020730010062</v>
      </c>
      <c r="D12" s="688"/>
      <c r="E12" s="688"/>
      <c r="F12" s="688"/>
      <c r="G12" s="688"/>
      <c r="H12" s="677"/>
      <c r="I12" s="678"/>
      <c r="J12" s="679"/>
      <c r="K12" s="553"/>
      <c r="L12" s="554"/>
      <c r="M12" s="554"/>
      <c r="N12" s="554"/>
      <c r="O12" s="686"/>
      <c r="P12" s="7"/>
      <c r="R12" s="16"/>
      <c r="S12" s="23"/>
      <c r="T12" s="23"/>
      <c r="U12" s="23"/>
      <c r="V12" s="17"/>
      <c r="X12" s="18"/>
      <c r="Y12" s="19"/>
      <c r="Z12" s="20"/>
    </row>
    <row r="13" spans="1:26" ht="24" customHeight="1" thickBot="1">
      <c r="A13" s="4"/>
      <c r="B13" s="689" t="s">
        <v>169</v>
      </c>
      <c r="C13" s="690"/>
      <c r="D13" s="690"/>
      <c r="E13" s="690"/>
      <c r="F13" s="690"/>
      <c r="G13" s="690"/>
      <c r="H13" s="680"/>
      <c r="I13" s="681"/>
      <c r="J13" s="682"/>
      <c r="K13" s="556"/>
      <c r="L13" s="557"/>
      <c r="M13" s="557"/>
      <c r="N13" s="557"/>
      <c r="O13" s="687"/>
      <c r="P13" s="7"/>
      <c r="R13" s="25"/>
      <c r="S13" s="424"/>
      <c r="T13" s="424"/>
      <c r="U13" s="23"/>
      <c r="V13" s="17"/>
      <c r="W13" s="26"/>
      <c r="X13" s="18"/>
      <c r="Y13" s="19"/>
      <c r="Z13" s="20"/>
    </row>
    <row r="14" spans="1:26" ht="23.25" customHeight="1">
      <c r="A14" s="4"/>
      <c r="B14" s="440" t="s">
        <v>20</v>
      </c>
      <c r="C14" s="443" t="s">
        <v>21</v>
      </c>
      <c r="D14" s="446" t="s">
        <v>22</v>
      </c>
      <c r="E14" s="446" t="s">
        <v>23</v>
      </c>
      <c r="F14" s="446" t="s">
        <v>724</v>
      </c>
      <c r="G14" s="418" t="s">
        <v>725</v>
      </c>
      <c r="H14" s="419"/>
      <c r="I14" s="419"/>
      <c r="J14" s="420"/>
      <c r="K14" s="447" t="s">
        <v>24</v>
      </c>
      <c r="L14" s="447"/>
      <c r="M14" s="448" t="s">
        <v>25</v>
      </c>
      <c r="N14" s="448"/>
      <c r="O14" s="449"/>
      <c r="P14" s="6"/>
      <c r="R14" s="27"/>
      <c r="S14" s="450"/>
      <c r="T14" s="450"/>
      <c r="V14" s="17"/>
      <c r="X14" s="18"/>
      <c r="Y14" s="19"/>
      <c r="Z14" s="20"/>
    </row>
    <row r="15" spans="1:26" ht="18.75" customHeight="1">
      <c r="A15" s="4"/>
      <c r="B15" s="441"/>
      <c r="C15" s="444"/>
      <c r="D15" s="444"/>
      <c r="E15" s="444"/>
      <c r="F15" s="444"/>
      <c r="G15" s="421"/>
      <c r="H15" s="422"/>
      <c r="I15" s="422"/>
      <c r="J15" s="423"/>
      <c r="K15" s="444"/>
      <c r="L15" s="444"/>
      <c r="M15" s="444" t="s">
        <v>26</v>
      </c>
      <c r="N15" s="444" t="s">
        <v>27</v>
      </c>
      <c r="O15" s="451" t="s">
        <v>28</v>
      </c>
      <c r="P15" s="6"/>
      <c r="R15" s="26"/>
      <c r="S15" s="450"/>
      <c r="T15" s="450"/>
      <c r="V15" s="19"/>
      <c r="X15" s="18"/>
      <c r="Y15" s="19"/>
      <c r="Z15" s="20"/>
    </row>
    <row r="16" spans="1:26" ht="28.5" customHeight="1" thickBot="1">
      <c r="A16" s="4"/>
      <c r="B16" s="466"/>
      <c r="C16" s="691"/>
      <c r="D16" s="691"/>
      <c r="E16" s="691"/>
      <c r="F16" s="691"/>
      <c r="G16" s="28" t="s">
        <v>29</v>
      </c>
      <c r="H16" s="28" t="s">
        <v>30</v>
      </c>
      <c r="I16" s="28" t="s">
        <v>31</v>
      </c>
      <c r="J16" s="29" t="s">
        <v>32</v>
      </c>
      <c r="K16" s="28" t="s">
        <v>33</v>
      </c>
      <c r="L16" s="30" t="s">
        <v>34</v>
      </c>
      <c r="M16" s="691"/>
      <c r="N16" s="691"/>
      <c r="O16" s="692"/>
      <c r="P16" s="6"/>
      <c r="R16" s="26"/>
      <c r="S16" s="450"/>
      <c r="T16" s="450"/>
      <c r="V16" s="19"/>
      <c r="X16" s="18"/>
      <c r="Y16" s="19"/>
      <c r="Z16" s="20"/>
    </row>
    <row r="17" spans="1:26" ht="28.5" hidden="1" customHeight="1" thickBot="1">
      <c r="A17" s="4"/>
      <c r="B17" s="481" t="s">
        <v>170</v>
      </c>
      <c r="C17" s="31" t="s">
        <v>35</v>
      </c>
      <c r="D17" s="693" t="s">
        <v>129</v>
      </c>
      <c r="E17" s="32">
        <v>1</v>
      </c>
      <c r="F17" s="33">
        <f>SUM(G17:J17)</f>
        <v>0</v>
      </c>
      <c r="G17" s="34">
        <v>0</v>
      </c>
      <c r="H17" s="35"/>
      <c r="I17" s="36"/>
      <c r="J17" s="35"/>
      <c r="K17" s="125">
        <v>44927</v>
      </c>
      <c r="L17" s="125">
        <v>45291</v>
      </c>
      <c r="M17" s="483">
        <f>+(E18/E17)*100</f>
        <v>100</v>
      </c>
      <c r="N17" s="484" t="e">
        <f>+(F18/F17)*100</f>
        <v>#DIV/0!</v>
      </c>
      <c r="O17" s="485" t="e">
        <f>+(M17+N17)/2</f>
        <v>#DIV/0!</v>
      </c>
      <c r="P17" s="6"/>
      <c r="R17" s="26"/>
      <c r="S17" s="187"/>
      <c r="T17" s="187"/>
      <c r="V17" s="19"/>
      <c r="X17" s="18"/>
      <c r="Y17" s="19"/>
      <c r="Z17" s="20"/>
    </row>
    <row r="18" spans="1:26" ht="28.5" hidden="1" customHeight="1" thickBot="1">
      <c r="A18" s="4"/>
      <c r="B18" s="472"/>
      <c r="C18" s="39" t="s">
        <v>37</v>
      </c>
      <c r="D18" s="694"/>
      <c r="E18" s="40">
        <v>1</v>
      </c>
      <c r="F18" s="33">
        <f t="shared" ref="F18:F26" si="0">SUM(G18:J18)</f>
        <v>0</v>
      </c>
      <c r="G18" s="188"/>
      <c r="H18" s="41"/>
      <c r="I18" s="42"/>
      <c r="J18" s="41"/>
      <c r="K18" s="189"/>
      <c r="L18" s="189"/>
      <c r="M18" s="476"/>
      <c r="N18" s="478"/>
      <c r="O18" s="480"/>
      <c r="P18" s="6"/>
      <c r="R18" s="26"/>
      <c r="S18" s="187"/>
      <c r="T18" s="187"/>
      <c r="V18" s="19"/>
      <c r="X18" s="18"/>
      <c r="Y18" s="19"/>
      <c r="Z18" s="20"/>
    </row>
    <row r="19" spans="1:26" ht="28.5" hidden="1" customHeight="1" thickBot="1">
      <c r="A19" s="4"/>
      <c r="B19" s="481" t="s">
        <v>130</v>
      </c>
      <c r="C19" s="31" t="s">
        <v>35</v>
      </c>
      <c r="D19" s="693" t="s">
        <v>131</v>
      </c>
      <c r="E19" s="32">
        <v>1</v>
      </c>
      <c r="F19" s="33">
        <f t="shared" si="0"/>
        <v>0</v>
      </c>
      <c r="G19" s="34">
        <v>0</v>
      </c>
      <c r="H19" s="35"/>
      <c r="I19" s="36"/>
      <c r="J19" s="35"/>
      <c r="K19" s="125">
        <v>44927</v>
      </c>
      <c r="L19" s="125">
        <v>45291</v>
      </c>
      <c r="M19" s="483">
        <f>+(E20/E19)*100</f>
        <v>0</v>
      </c>
      <c r="N19" s="484" t="e">
        <f>+(F20/F19)*100</f>
        <v>#DIV/0!</v>
      </c>
      <c r="O19" s="485" t="e">
        <f>+(M19+N19)/2</f>
        <v>#DIV/0!</v>
      </c>
      <c r="P19" s="6"/>
      <c r="R19" s="26"/>
      <c r="S19" s="187"/>
      <c r="T19" s="187"/>
      <c r="V19" s="19"/>
      <c r="X19" s="18"/>
      <c r="Y19" s="19"/>
      <c r="Z19" s="20"/>
    </row>
    <row r="20" spans="1:26" ht="28.5" hidden="1" customHeight="1" thickBot="1">
      <c r="A20" s="4"/>
      <c r="B20" s="471"/>
      <c r="C20" s="323" t="s">
        <v>37</v>
      </c>
      <c r="D20" s="723"/>
      <c r="E20" s="861">
        <v>0</v>
      </c>
      <c r="F20" s="862">
        <f t="shared" si="0"/>
        <v>0</v>
      </c>
      <c r="G20" s="863"/>
      <c r="H20" s="864"/>
      <c r="I20" s="135"/>
      <c r="J20" s="864"/>
      <c r="K20" s="865"/>
      <c r="L20" s="865"/>
      <c r="M20" s="475"/>
      <c r="N20" s="477"/>
      <c r="O20" s="479"/>
      <c r="P20" s="6"/>
      <c r="R20" s="26"/>
      <c r="S20" s="187"/>
      <c r="T20" s="187"/>
      <c r="V20" s="19"/>
      <c r="X20" s="18"/>
      <c r="Y20" s="19"/>
      <c r="Z20" s="20"/>
    </row>
    <row r="21" spans="1:26" ht="49.5" customHeight="1">
      <c r="A21" s="4"/>
      <c r="B21" s="461" t="s">
        <v>132</v>
      </c>
      <c r="C21" s="363" t="s">
        <v>35</v>
      </c>
      <c r="D21" s="870" t="s">
        <v>133</v>
      </c>
      <c r="E21" s="32">
        <v>1</v>
      </c>
      <c r="F21" s="33">
        <f t="shared" si="0"/>
        <v>39000000</v>
      </c>
      <c r="G21" s="34">
        <v>39000000</v>
      </c>
      <c r="H21" s="35"/>
      <c r="I21" s="36"/>
      <c r="J21" s="35"/>
      <c r="K21" s="125">
        <v>44927</v>
      </c>
      <c r="L21" s="125">
        <v>45291</v>
      </c>
      <c r="M21" s="463">
        <f>+E22/E21</f>
        <v>0.2</v>
      </c>
      <c r="N21" s="463">
        <f>+F22/F21</f>
        <v>1</v>
      </c>
      <c r="O21" s="805">
        <f>+(M21+N21)/2</f>
        <v>0.6</v>
      </c>
      <c r="P21" s="6"/>
      <c r="R21" s="26"/>
      <c r="S21" s="187"/>
      <c r="T21" s="187"/>
      <c r="V21" s="19"/>
      <c r="X21" s="18"/>
      <c r="Y21" s="19"/>
      <c r="Z21" s="20"/>
    </row>
    <row r="22" spans="1:26" ht="49.5" customHeight="1">
      <c r="A22" s="4"/>
      <c r="B22" s="453"/>
      <c r="C22" s="197" t="s">
        <v>37</v>
      </c>
      <c r="D22" s="867"/>
      <c r="E22" s="869">
        <v>0.2</v>
      </c>
      <c r="F22" s="200">
        <f t="shared" si="0"/>
        <v>39000000</v>
      </c>
      <c r="G22" s="200">
        <f>'ANEXO MOV SOST'!G3</f>
        <v>39000000</v>
      </c>
      <c r="H22" s="214"/>
      <c r="I22" s="202"/>
      <c r="J22" s="214"/>
      <c r="K22" s="362"/>
      <c r="L22" s="362"/>
      <c r="M22" s="457"/>
      <c r="N22" s="457"/>
      <c r="O22" s="807"/>
      <c r="P22" s="6"/>
      <c r="R22" s="26"/>
      <c r="S22" s="187"/>
      <c r="T22" s="187"/>
      <c r="V22" s="19"/>
      <c r="X22" s="18"/>
      <c r="Y22" s="19"/>
      <c r="Z22" s="20"/>
    </row>
    <row r="23" spans="1:26" ht="49.5" customHeight="1">
      <c r="A23" s="4"/>
      <c r="B23" s="453" t="s">
        <v>134</v>
      </c>
      <c r="C23" s="197" t="s">
        <v>35</v>
      </c>
      <c r="D23" s="867" t="s">
        <v>135</v>
      </c>
      <c r="E23" s="868">
        <v>1</v>
      </c>
      <c r="F23" s="200">
        <f t="shared" si="0"/>
        <v>110000000</v>
      </c>
      <c r="G23" s="361">
        <v>110000000</v>
      </c>
      <c r="H23" s="214"/>
      <c r="I23" s="202"/>
      <c r="J23" s="214"/>
      <c r="K23" s="790">
        <v>44927</v>
      </c>
      <c r="L23" s="790">
        <v>45291</v>
      </c>
      <c r="M23" s="457">
        <f>+E24/E23</f>
        <v>1</v>
      </c>
      <c r="N23" s="457">
        <f>+F24/F23</f>
        <v>1</v>
      </c>
      <c r="O23" s="459">
        <f>+(M23+N23)/2</f>
        <v>1</v>
      </c>
      <c r="P23" s="6"/>
      <c r="R23" s="26"/>
      <c r="S23" s="187"/>
      <c r="T23" s="187"/>
      <c r="V23" s="19"/>
      <c r="X23" s="18"/>
      <c r="Y23" s="19"/>
      <c r="Z23" s="20"/>
    </row>
    <row r="24" spans="1:26" ht="49.5" customHeight="1" thickBot="1">
      <c r="A24" s="4"/>
      <c r="B24" s="454"/>
      <c r="C24" s="50" t="s">
        <v>37</v>
      </c>
      <c r="D24" s="871"/>
      <c r="E24" s="40">
        <v>1</v>
      </c>
      <c r="F24" s="188">
        <f t="shared" si="0"/>
        <v>110000000</v>
      </c>
      <c r="G24" s="188">
        <f>'ANEXO MOV SOST'!G4</f>
        <v>110000000</v>
      </c>
      <c r="H24" s="41"/>
      <c r="I24" s="42"/>
      <c r="J24" s="41"/>
      <c r="K24" s="364"/>
      <c r="L24" s="364"/>
      <c r="M24" s="458"/>
      <c r="N24" s="458"/>
      <c r="O24" s="460"/>
      <c r="P24" s="6"/>
      <c r="R24" s="26"/>
      <c r="S24" s="187"/>
      <c r="T24" s="187"/>
      <c r="V24" s="19"/>
      <c r="X24" s="18"/>
      <c r="Y24" s="19"/>
      <c r="Z24" s="20"/>
    </row>
    <row r="25" spans="1:26" ht="24.95" customHeight="1" thickBot="1">
      <c r="A25" s="4"/>
      <c r="B25" s="465" t="s">
        <v>44</v>
      </c>
      <c r="C25" s="43" t="s">
        <v>35</v>
      </c>
      <c r="D25" s="44"/>
      <c r="E25" s="45"/>
      <c r="F25" s="866">
        <f>SUM(G25:J25)</f>
        <v>149000000</v>
      </c>
      <c r="G25" s="216">
        <f>+G21+G19+G17+G23</f>
        <v>149000000</v>
      </c>
      <c r="H25" s="47"/>
      <c r="I25" s="48"/>
      <c r="J25" s="47"/>
      <c r="K25" s="785">
        <v>44927</v>
      </c>
      <c r="L25" s="785">
        <v>45291</v>
      </c>
      <c r="M25" s="475"/>
      <c r="N25" s="477"/>
      <c r="O25" s="479"/>
      <c r="P25" s="6"/>
    </row>
    <row r="26" spans="1:26" ht="24.95" customHeight="1" thickBot="1">
      <c r="A26" s="4"/>
      <c r="B26" s="466"/>
      <c r="C26" s="50" t="s">
        <v>37</v>
      </c>
      <c r="D26" s="30"/>
      <c r="E26" s="30"/>
      <c r="F26" s="190">
        <f t="shared" si="0"/>
        <v>149000000</v>
      </c>
      <c r="G26" s="191">
        <f>G18+G20+G22+G24</f>
        <v>149000000</v>
      </c>
      <c r="H26" s="51"/>
      <c r="I26" s="52"/>
      <c r="J26" s="51"/>
      <c r="K26" s="51"/>
      <c r="L26" s="53"/>
      <c r="M26" s="476"/>
      <c r="N26" s="478"/>
      <c r="O26" s="480"/>
      <c r="P26" s="6"/>
    </row>
    <row r="27" spans="1:26" ht="20.100000000000001" customHeight="1" thickBot="1">
      <c r="A27" s="4"/>
      <c r="B27" s="4"/>
      <c r="F27" s="54"/>
      <c r="G27" s="55"/>
      <c r="H27" s="56"/>
      <c r="I27" s="56"/>
      <c r="J27" s="56"/>
      <c r="K27" s="57"/>
      <c r="L27" s="57"/>
      <c r="M27" s="55"/>
      <c r="N27" s="58"/>
      <c r="O27" s="59"/>
      <c r="P27" s="59"/>
    </row>
    <row r="28" spans="1:26" ht="20.100000000000001" customHeight="1" thickBot="1">
      <c r="A28" s="4"/>
      <c r="B28" s="60" t="s">
        <v>45</v>
      </c>
      <c r="C28" s="486" t="s">
        <v>46</v>
      </c>
      <c r="D28" s="487"/>
      <c r="E28" s="488"/>
      <c r="F28" s="489" t="s">
        <v>47</v>
      </c>
      <c r="G28" s="490"/>
      <c r="H28" s="490"/>
      <c r="I28" s="490"/>
      <c r="J28" s="192"/>
      <c r="K28" s="695" t="s">
        <v>48</v>
      </c>
      <c r="L28" s="696"/>
      <c r="M28" s="696"/>
      <c r="N28" s="696"/>
      <c r="O28" s="697"/>
      <c r="P28" s="6"/>
    </row>
    <row r="29" spans="1:26" ht="30" customHeight="1">
      <c r="A29" s="4"/>
      <c r="B29" s="708" t="s">
        <v>99</v>
      </c>
      <c r="C29" s="496" t="s">
        <v>136</v>
      </c>
      <c r="D29" s="497"/>
      <c r="E29" s="498"/>
      <c r="F29" s="509" t="s">
        <v>137</v>
      </c>
      <c r="G29" s="510"/>
      <c r="H29" s="511"/>
      <c r="I29" s="62" t="s">
        <v>35</v>
      </c>
      <c r="J29" s="193">
        <v>1</v>
      </c>
      <c r="K29" s="710" t="s">
        <v>713</v>
      </c>
      <c r="L29" s="711"/>
      <c r="M29" s="711"/>
      <c r="N29" s="711"/>
      <c r="O29" s="712"/>
      <c r="P29" s="6"/>
    </row>
    <row r="30" spans="1:26" ht="30" customHeight="1">
      <c r="A30" s="4"/>
      <c r="B30" s="709"/>
      <c r="C30" s="499"/>
      <c r="D30" s="500"/>
      <c r="E30" s="501"/>
      <c r="F30" s="499"/>
      <c r="G30" s="500"/>
      <c r="H30" s="501"/>
      <c r="I30" s="64" t="s">
        <v>37</v>
      </c>
      <c r="J30" s="194"/>
      <c r="K30" s="713"/>
      <c r="L30" s="711"/>
      <c r="M30" s="711"/>
      <c r="N30" s="711"/>
      <c r="O30" s="712"/>
      <c r="P30" s="6"/>
    </row>
    <row r="31" spans="1:26" ht="32.25" customHeight="1">
      <c r="A31" s="4"/>
      <c r="B31" s="714" t="s">
        <v>102</v>
      </c>
      <c r="C31" s="509" t="s">
        <v>138</v>
      </c>
      <c r="D31" s="510"/>
      <c r="E31" s="511"/>
      <c r="F31" s="509" t="s">
        <v>139</v>
      </c>
      <c r="G31" s="510"/>
      <c r="H31" s="511"/>
      <c r="I31" s="62" t="s">
        <v>35</v>
      </c>
      <c r="J31" s="65">
        <v>1</v>
      </c>
      <c r="K31" s="699" t="s">
        <v>105</v>
      </c>
      <c r="L31" s="700"/>
      <c r="M31" s="700"/>
      <c r="N31" s="700"/>
      <c r="O31" s="701"/>
      <c r="P31" s="6"/>
    </row>
    <row r="32" spans="1:26" ht="32.25" customHeight="1">
      <c r="A32" s="4"/>
      <c r="B32" s="709"/>
      <c r="C32" s="499"/>
      <c r="D32" s="500"/>
      <c r="E32" s="501"/>
      <c r="F32" s="499"/>
      <c r="G32" s="500"/>
      <c r="H32" s="501"/>
      <c r="I32" s="64" t="s">
        <v>37</v>
      </c>
      <c r="J32" s="65">
        <v>0.2</v>
      </c>
      <c r="K32" s="702"/>
      <c r="L32" s="703"/>
      <c r="M32" s="703"/>
      <c r="N32" s="703"/>
      <c r="O32" s="704"/>
      <c r="P32" s="6"/>
    </row>
    <row r="33" spans="1:37" ht="49.5" customHeight="1">
      <c r="A33" s="4"/>
      <c r="B33" s="508"/>
      <c r="C33" s="698" t="s">
        <v>140</v>
      </c>
      <c r="D33" s="510"/>
      <c r="E33" s="511"/>
      <c r="F33" s="509" t="s">
        <v>141</v>
      </c>
      <c r="G33" s="510"/>
      <c r="H33" s="511"/>
      <c r="I33" s="64" t="s">
        <v>35</v>
      </c>
      <c r="J33" s="195">
        <v>1</v>
      </c>
      <c r="K33" s="702"/>
      <c r="L33" s="703"/>
      <c r="M33" s="703"/>
      <c r="N33" s="703"/>
      <c r="O33" s="704"/>
      <c r="P33" s="6"/>
    </row>
    <row r="34" spans="1:37" ht="61.5" customHeight="1" thickBot="1">
      <c r="A34" s="4"/>
      <c r="B34" s="495"/>
      <c r="C34" s="499"/>
      <c r="D34" s="500"/>
      <c r="E34" s="501"/>
      <c r="F34" s="499"/>
      <c r="G34" s="500"/>
      <c r="H34" s="501"/>
      <c r="I34" s="64" t="s">
        <v>37</v>
      </c>
      <c r="J34" s="196">
        <v>1</v>
      </c>
      <c r="K34" s="705"/>
      <c r="L34" s="706"/>
      <c r="M34" s="706"/>
      <c r="N34" s="706"/>
      <c r="O34" s="707"/>
      <c r="P34" s="6"/>
    </row>
    <row r="35" spans="1:37">
      <c r="A35" s="66"/>
      <c r="B35" s="512" t="s">
        <v>52</v>
      </c>
      <c r="C35" s="513"/>
      <c r="D35" s="513"/>
      <c r="E35" s="513"/>
      <c r="F35" s="513"/>
      <c r="G35" s="513"/>
      <c r="H35" s="513"/>
      <c r="I35" s="513"/>
      <c r="J35" s="715"/>
      <c r="K35" s="517"/>
      <c r="L35" s="518"/>
      <c r="M35" s="518"/>
      <c r="N35" s="518"/>
      <c r="O35" s="519"/>
      <c r="P35" s="6"/>
    </row>
    <row r="36" spans="1:37" ht="15" thickBot="1">
      <c r="A36" s="67"/>
      <c r="B36" s="515"/>
      <c r="C36" s="516"/>
      <c r="D36" s="516"/>
      <c r="E36" s="516"/>
      <c r="F36" s="516"/>
      <c r="G36" s="516"/>
      <c r="H36" s="516"/>
      <c r="I36" s="516"/>
      <c r="J36" s="716"/>
      <c r="K36" s="520"/>
      <c r="L36" s="521"/>
      <c r="M36" s="521"/>
      <c r="N36" s="521"/>
      <c r="O36" s="522"/>
      <c r="P36" s="68"/>
    </row>
    <row r="37" spans="1:37">
      <c r="C37" s="69"/>
      <c r="D37" s="69"/>
      <c r="E37" s="69"/>
      <c r="K37" s="70"/>
      <c r="L37" s="70"/>
    </row>
    <row r="38" spans="1:37" ht="15">
      <c r="C38" s="71"/>
      <c r="D38" s="71"/>
      <c r="E38" s="71"/>
      <c r="R38" s="73"/>
      <c r="S38" s="74"/>
      <c r="T38" s="75"/>
      <c r="U38" s="76"/>
      <c r="V38" s="75"/>
      <c r="W38" s="75"/>
      <c r="X38" s="75"/>
      <c r="Y38" s="75"/>
      <c r="Z38" s="73"/>
      <c r="AA38" s="75"/>
      <c r="AB38" s="75"/>
      <c r="AC38" s="73"/>
      <c r="AD38" s="75"/>
      <c r="AE38" s="73"/>
    </row>
    <row r="39" spans="1:37" ht="182.25" customHeight="1">
      <c r="R39" s="77"/>
      <c r="S39" s="78"/>
      <c r="T39" s="79"/>
      <c r="U39" s="80"/>
      <c r="V39" s="79"/>
      <c r="W39" s="79"/>
      <c r="X39" s="81"/>
      <c r="Y39" s="79"/>
      <c r="Z39" s="82"/>
      <c r="AA39" s="77"/>
      <c r="AB39" s="79"/>
      <c r="AC39" s="83"/>
      <c r="AD39" s="79"/>
      <c r="AE39" s="84"/>
      <c r="AF39" s="84"/>
      <c r="AG39" s="77"/>
      <c r="AH39" s="77"/>
      <c r="AI39" s="77"/>
      <c r="AJ39" s="77"/>
      <c r="AK39" s="77"/>
    </row>
    <row r="40" spans="1:37">
      <c r="Q40" s="85"/>
      <c r="R40" s="86"/>
      <c r="S40" s="87"/>
      <c r="T40" s="88"/>
      <c r="U40" s="89"/>
      <c r="V40" s="88"/>
      <c r="W40" s="88"/>
      <c r="X40" s="88"/>
      <c r="Y40" s="88"/>
      <c r="Z40" s="88"/>
      <c r="AA40" s="90"/>
      <c r="AB40" s="88"/>
      <c r="AC40" s="91"/>
      <c r="AD40" s="86"/>
      <c r="AE40" s="92"/>
      <c r="AF40" s="91"/>
      <c r="AG40" s="86"/>
      <c r="AH40" s="92"/>
      <c r="AI40" s="93"/>
      <c r="AJ40" s="93"/>
      <c r="AK40" s="93"/>
    </row>
    <row r="41" spans="1:37">
      <c r="Q41" s="94"/>
      <c r="R41" s="86"/>
      <c r="S41" s="87"/>
      <c r="T41" s="88"/>
      <c r="U41" s="89"/>
      <c r="V41" s="88"/>
      <c r="W41" s="88"/>
      <c r="X41" s="95"/>
      <c r="Y41" s="88"/>
      <c r="Z41" s="90"/>
      <c r="AA41" s="86"/>
      <c r="AB41" s="88"/>
      <c r="AC41" s="91"/>
      <c r="AD41" s="86"/>
      <c r="AE41" s="92"/>
      <c r="AF41" s="92"/>
      <c r="AG41" s="93"/>
      <c r="AH41" s="86"/>
    </row>
    <row r="42" spans="1:37">
      <c r="Q42" s="94"/>
      <c r="R42" s="96"/>
      <c r="S42" s="97"/>
      <c r="T42" s="98"/>
      <c r="U42" s="97"/>
      <c r="V42" s="97"/>
      <c r="W42" s="97"/>
      <c r="X42" s="97"/>
      <c r="Y42" s="97"/>
      <c r="Z42" s="97"/>
      <c r="AA42" s="97"/>
      <c r="AB42" s="97"/>
      <c r="AC42" s="97"/>
      <c r="AD42" s="97"/>
    </row>
    <row r="43" spans="1:37">
      <c r="Q43" s="99"/>
      <c r="R43" s="100"/>
      <c r="S43" s="97"/>
      <c r="T43" s="98"/>
      <c r="U43" s="97"/>
      <c r="V43" s="97"/>
      <c r="W43" s="97"/>
      <c r="X43" s="97"/>
      <c r="Y43" s="85"/>
      <c r="Z43" s="97"/>
      <c r="AA43" s="97"/>
      <c r="AB43" s="85"/>
      <c r="AC43" s="97"/>
      <c r="AD43" s="85"/>
    </row>
    <row r="44" spans="1:37">
      <c r="Q44" s="99"/>
      <c r="R44" s="100"/>
      <c r="S44" s="97"/>
      <c r="T44" s="98"/>
      <c r="U44" s="94"/>
      <c r="V44" s="97"/>
      <c r="W44" s="99"/>
      <c r="X44" s="97"/>
      <c r="Y44" s="85"/>
      <c r="Z44" s="97"/>
      <c r="AA44" s="99"/>
      <c r="AB44" s="99"/>
      <c r="AC44" s="97"/>
      <c r="AD44" s="85"/>
    </row>
    <row r="45" spans="1:37">
      <c r="Q45" s="99"/>
      <c r="R45" s="100"/>
      <c r="S45" s="97"/>
      <c r="T45" s="98"/>
      <c r="U45" s="97"/>
      <c r="V45" s="97"/>
      <c r="W45" s="97"/>
      <c r="X45" s="97"/>
      <c r="Y45" s="97"/>
      <c r="Z45" s="97"/>
      <c r="AA45" s="97"/>
      <c r="AB45" s="97"/>
      <c r="AC45" s="97"/>
      <c r="AD45" s="97"/>
    </row>
    <row r="46" spans="1:37">
      <c r="Q46" s="99"/>
      <c r="R46" s="100"/>
      <c r="S46" s="97"/>
      <c r="T46" s="98"/>
      <c r="U46" s="97"/>
      <c r="V46" s="97"/>
      <c r="W46" s="97"/>
      <c r="X46" s="97"/>
      <c r="Y46" s="97"/>
      <c r="Z46" s="97"/>
      <c r="AA46" s="97"/>
      <c r="AB46" s="97"/>
      <c r="AC46" s="97"/>
      <c r="AD46" s="97"/>
    </row>
    <row r="47" spans="1:37">
      <c r="Q47" s="99"/>
      <c r="R47" s="100"/>
      <c r="S47" s="97"/>
      <c r="T47" s="98"/>
      <c r="U47" s="97"/>
      <c r="V47" s="97"/>
      <c r="W47" s="97"/>
      <c r="X47" s="97"/>
      <c r="Y47" s="101"/>
      <c r="Z47" s="102"/>
      <c r="AA47" s="103"/>
      <c r="AB47" s="103"/>
      <c r="AC47" s="97"/>
      <c r="AD47" s="97"/>
    </row>
    <row r="48" spans="1:37">
      <c r="Q48" s="99"/>
      <c r="R48" s="100"/>
      <c r="S48" s="97"/>
      <c r="T48" s="98"/>
      <c r="U48" s="97"/>
      <c r="V48" s="97"/>
      <c r="W48" s="97"/>
      <c r="X48" s="97"/>
      <c r="Y48" s="101"/>
      <c r="Z48" s="102"/>
      <c r="AA48" s="103"/>
      <c r="AB48" s="103"/>
      <c r="AC48" s="97"/>
      <c r="AD48" s="97"/>
    </row>
    <row r="49" spans="17:30">
      <c r="Q49" s="99"/>
      <c r="R49" s="100"/>
      <c r="S49" s="97"/>
      <c r="T49" s="98"/>
      <c r="U49" s="97"/>
      <c r="V49" s="97"/>
      <c r="W49" s="97"/>
      <c r="X49" s="97"/>
      <c r="Y49" s="101"/>
      <c r="Z49" s="102"/>
      <c r="AA49" s="103"/>
      <c r="AB49" s="103"/>
      <c r="AC49" s="97"/>
      <c r="AD49" s="97"/>
    </row>
    <row r="50" spans="17:30">
      <c r="Q50" s="99"/>
      <c r="R50" s="100"/>
      <c r="S50" s="97"/>
      <c r="T50" s="98"/>
      <c r="U50" s="97"/>
      <c r="V50" s="97"/>
      <c r="W50" s="97"/>
      <c r="X50" s="97"/>
      <c r="Y50" s="101"/>
      <c r="Z50" s="103"/>
      <c r="AA50" s="103"/>
      <c r="AB50" s="103"/>
      <c r="AC50" s="97"/>
      <c r="AD50" s="97"/>
    </row>
    <row r="51" spans="17:30">
      <c r="Q51" s="99"/>
      <c r="R51" s="100"/>
      <c r="S51" s="97"/>
      <c r="T51" s="98"/>
      <c r="U51" s="97"/>
      <c r="V51" s="97"/>
      <c r="W51" s="97"/>
      <c r="X51" s="97"/>
      <c r="Y51" s="101"/>
      <c r="Z51" s="102"/>
      <c r="AA51" s="103"/>
      <c r="AB51" s="103"/>
      <c r="AC51" s="97"/>
      <c r="AD51" s="97"/>
    </row>
    <row r="52" spans="17:30">
      <c r="Q52" s="99"/>
      <c r="R52" s="100"/>
      <c r="S52" s="97"/>
      <c r="T52" s="98"/>
      <c r="U52" s="97"/>
      <c r="V52" s="97"/>
      <c r="W52" s="97"/>
      <c r="X52" s="97"/>
      <c r="Y52" s="101"/>
      <c r="Z52" s="102"/>
      <c r="AA52" s="103"/>
      <c r="AB52" s="103"/>
      <c r="AC52" s="97"/>
      <c r="AD52" s="97"/>
    </row>
    <row r="54" spans="17:30">
      <c r="Y54" s="104"/>
    </row>
    <row r="59" spans="17:30">
      <c r="Q59" s="16"/>
      <c r="R59" s="424"/>
      <c r="S59" s="424"/>
      <c r="T59" s="424"/>
      <c r="U59" s="17"/>
    </row>
    <row r="60" spans="17:30">
      <c r="Q60" s="16"/>
      <c r="R60" s="424"/>
      <c r="S60" s="424"/>
      <c r="T60" s="424"/>
      <c r="U60" s="17"/>
    </row>
    <row r="61" spans="17:30">
      <c r="Q61" s="16"/>
      <c r="R61" s="424"/>
      <c r="S61" s="424"/>
      <c r="T61" s="424"/>
      <c r="U61" s="17"/>
    </row>
    <row r="62" spans="17:30">
      <c r="Q62" s="25"/>
      <c r="R62" s="424"/>
      <c r="S62" s="424"/>
      <c r="T62" s="23"/>
      <c r="U62" s="17"/>
      <c r="V62" s="26"/>
    </row>
    <row r="63" spans="17:30">
      <c r="Q63" s="27"/>
      <c r="R63" s="450"/>
      <c r="S63" s="450"/>
      <c r="U63" s="17"/>
    </row>
    <row r="64" spans="17:30">
      <c r="Q64" s="26"/>
      <c r="R64" s="450"/>
      <c r="S64" s="450"/>
      <c r="U64" s="19"/>
    </row>
    <row r="65" spans="17:21">
      <c r="Q65" s="26"/>
      <c r="R65" s="450"/>
      <c r="S65" s="450"/>
      <c r="U65" s="19"/>
    </row>
    <row r="66" spans="17:21">
      <c r="Q66" s="26"/>
      <c r="R66" s="450"/>
      <c r="S66" s="450"/>
      <c r="U66" s="105"/>
    </row>
  </sheetData>
  <mergeCells count="88">
    <mergeCell ref="R63:S63"/>
    <mergeCell ref="R64:S64"/>
    <mergeCell ref="R65:S65"/>
    <mergeCell ref="R66:S66"/>
    <mergeCell ref="B35:J36"/>
    <mergeCell ref="K35:O36"/>
    <mergeCell ref="R59:T59"/>
    <mergeCell ref="R60:T60"/>
    <mergeCell ref="R61:T61"/>
    <mergeCell ref="R62:S62"/>
    <mergeCell ref="B33:B34"/>
    <mergeCell ref="C33:E34"/>
    <mergeCell ref="F33:H34"/>
    <mergeCell ref="K31:O34"/>
    <mergeCell ref="B29:B30"/>
    <mergeCell ref="C29:E30"/>
    <mergeCell ref="F29:H30"/>
    <mergeCell ref="K29:O30"/>
    <mergeCell ref="B31:B32"/>
    <mergeCell ref="C31:E32"/>
    <mergeCell ref="F31:H32"/>
    <mergeCell ref="C28:E28"/>
    <mergeCell ref="F28:I28"/>
    <mergeCell ref="K28:O28"/>
    <mergeCell ref="B25:B26"/>
    <mergeCell ref="M25:M26"/>
    <mergeCell ref="N25:N26"/>
    <mergeCell ref="O25:O26"/>
    <mergeCell ref="B21:B22"/>
    <mergeCell ref="D21:D22"/>
    <mergeCell ref="M21:M22"/>
    <mergeCell ref="N21:N22"/>
    <mergeCell ref="O21:O22"/>
    <mergeCell ref="B23:B24"/>
    <mergeCell ref="D23:D24"/>
    <mergeCell ref="M23:M24"/>
    <mergeCell ref="N23:N24"/>
    <mergeCell ref="O23:O24"/>
    <mergeCell ref="B17:B18"/>
    <mergeCell ref="D17:D18"/>
    <mergeCell ref="M17:M18"/>
    <mergeCell ref="N17:N18"/>
    <mergeCell ref="O17:O18"/>
    <mergeCell ref="B19:B20"/>
    <mergeCell ref="D19:D20"/>
    <mergeCell ref="M19:M20"/>
    <mergeCell ref="N19:N20"/>
    <mergeCell ref="O19:O20"/>
    <mergeCell ref="S14:T14"/>
    <mergeCell ref="M15:M16"/>
    <mergeCell ref="N15:N16"/>
    <mergeCell ref="O15:O16"/>
    <mergeCell ref="S15:T15"/>
    <mergeCell ref="S16:T16"/>
    <mergeCell ref="G14:J15"/>
    <mergeCell ref="S9:U9"/>
    <mergeCell ref="C10:G10"/>
    <mergeCell ref="K10:O13"/>
    <mergeCell ref="S10:U10"/>
    <mergeCell ref="C11:G11"/>
    <mergeCell ref="C12:G12"/>
    <mergeCell ref="B13:G13"/>
    <mergeCell ref="S13:T13"/>
    <mergeCell ref="B14:B16"/>
    <mergeCell ref="C14:C16"/>
    <mergeCell ref="D14:D16"/>
    <mergeCell ref="E14:E16"/>
    <mergeCell ref="F14:F16"/>
    <mergeCell ref="K14:L15"/>
    <mergeCell ref="M14:O14"/>
    <mergeCell ref="B5:O5"/>
    <mergeCell ref="B6:O6"/>
    <mergeCell ref="R6:V6"/>
    <mergeCell ref="C7:O7"/>
    <mergeCell ref="C8:G8"/>
    <mergeCell ref="H8:J13"/>
    <mergeCell ref="K8:O8"/>
    <mergeCell ref="S8:U8"/>
    <mergeCell ref="C9:G9"/>
    <mergeCell ref="L9:N9"/>
    <mergeCell ref="B1:B4"/>
    <mergeCell ref="C1:I2"/>
    <mergeCell ref="J1:M1"/>
    <mergeCell ref="N1:O4"/>
    <mergeCell ref="J2:M2"/>
    <mergeCell ref="C3:I4"/>
    <mergeCell ref="J3:M3"/>
    <mergeCell ref="J4:M4"/>
  </mergeCells>
  <printOptions horizontalCentered="1" verticalCentered="1"/>
  <pageMargins left="3.937007874015748E-2" right="0.19685039370078741" top="0.35433070866141736" bottom="0.35433070866141736" header="0.31496062992125984" footer="0.31496062992125984"/>
  <pageSetup scale="45" orientation="landscape" r:id="rId1"/>
  <headerFooter alignWithMargins="0"/>
  <drawing r:id="rId2"/>
  <legacyDrawing r:id="rId3"/>
  <oleObjects>
    <mc:AlternateContent xmlns:mc="http://schemas.openxmlformats.org/markup-compatibility/2006">
      <mc:Choice Requires="x14">
        <oleObject shapeId="4097" r:id="rId4">
          <objectPr defaultSize="0" autoPict="0" r:id="rId5">
            <anchor moveWithCells="1" sizeWithCells="1">
              <from>
                <xdr:col>1</xdr:col>
                <xdr:colOff>409575</xdr:colOff>
                <xdr:row>0</xdr:row>
                <xdr:rowOff>47625</xdr:rowOff>
              </from>
              <to>
                <xdr:col>1</xdr:col>
                <xdr:colOff>4991100</xdr:colOff>
                <xdr:row>3</xdr:row>
                <xdr:rowOff>123825</xdr:rowOff>
              </to>
            </anchor>
          </objectPr>
        </oleObject>
      </mc:Choice>
      <mc:Fallback>
        <oleObject shapeId="4097" r:id="rId4"/>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
  <sheetViews>
    <sheetView workbookViewId="0">
      <selection activeCell="H3" sqref="H3"/>
    </sheetView>
  </sheetViews>
  <sheetFormatPr baseColWidth="10" defaultRowHeight="15"/>
  <cols>
    <col min="3" max="3" width="57.7109375" customWidth="1"/>
    <col min="4" max="4" width="35" customWidth="1"/>
    <col min="5" max="5" width="15.28515625" customWidth="1"/>
    <col min="7" max="7" width="15" bestFit="1" customWidth="1"/>
    <col min="8" max="8" width="15.5703125" customWidth="1"/>
    <col min="9" max="9" width="24.28515625" customWidth="1"/>
    <col min="10" max="10" width="11.42578125" customWidth="1"/>
  </cols>
  <sheetData>
    <row r="1" spans="1:9" s="222" customFormat="1" ht="18" customHeight="1">
      <c r="A1" s="579" t="s">
        <v>9</v>
      </c>
      <c r="B1" s="580"/>
      <c r="C1" s="580"/>
      <c r="D1" s="580"/>
      <c r="G1" s="223"/>
      <c r="H1" s="275"/>
      <c r="I1" s="275"/>
    </row>
    <row r="2" spans="1:9" s="239" customFormat="1" ht="25.5">
      <c r="A2" s="236" t="s">
        <v>180</v>
      </c>
      <c r="B2" s="237" t="s">
        <v>179</v>
      </c>
      <c r="C2" s="269" t="s">
        <v>13</v>
      </c>
      <c r="D2" s="237" t="s">
        <v>182</v>
      </c>
      <c r="E2" s="237" t="s">
        <v>183</v>
      </c>
      <c r="F2" s="236" t="s">
        <v>181</v>
      </c>
      <c r="G2" s="238" t="s">
        <v>14</v>
      </c>
      <c r="H2" s="238" t="s">
        <v>184</v>
      </c>
      <c r="I2" s="238" t="s">
        <v>185</v>
      </c>
    </row>
    <row r="3" spans="1:9" s="239" customFormat="1" ht="48.75">
      <c r="A3" s="240"/>
      <c r="B3" s="240" t="s">
        <v>339</v>
      </c>
      <c r="C3" s="270" t="s">
        <v>340</v>
      </c>
      <c r="D3" s="244" t="s">
        <v>341</v>
      </c>
      <c r="E3" s="240">
        <v>28540993</v>
      </c>
      <c r="F3" s="240">
        <v>2056</v>
      </c>
      <c r="G3" s="241">
        <v>39000000</v>
      </c>
      <c r="H3"/>
      <c r="I3"/>
    </row>
    <row r="4" spans="1:9" s="239" customFormat="1" ht="60.75">
      <c r="A4" s="240"/>
      <c r="B4" s="240" t="s">
        <v>471</v>
      </c>
      <c r="C4" s="270" t="s">
        <v>472</v>
      </c>
      <c r="D4" s="244" t="s">
        <v>473</v>
      </c>
      <c r="E4" s="240">
        <v>890700755</v>
      </c>
      <c r="F4" s="240"/>
      <c r="G4" s="241">
        <v>110000000</v>
      </c>
      <c r="H4"/>
      <c r="I4"/>
    </row>
  </sheetData>
  <mergeCells count="1">
    <mergeCell ref="A1:D1"/>
  </mergeCells>
  <pageMargins left="0.7" right="0.7" top="0.75" bottom="0.75" header="0.3" footer="0.3"/>
  <pageSetup scale="60" orientation="landscape"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tint="0.59999389629810485"/>
  </sheetPr>
  <dimension ref="A1:AK72"/>
  <sheetViews>
    <sheetView topLeftCell="B1" zoomScale="80" zoomScaleNormal="80" zoomScaleSheetLayoutView="71" workbookViewId="0">
      <selection activeCell="B9" sqref="B9"/>
    </sheetView>
  </sheetViews>
  <sheetFormatPr baseColWidth="10" defaultColWidth="12.5703125" defaultRowHeight="14.25"/>
  <cols>
    <col min="1" max="1" width="4" style="3" customWidth="1"/>
    <col min="2" max="2" width="86.85546875" style="3" customWidth="1"/>
    <col min="3" max="3" width="10.28515625" style="3" customWidth="1"/>
    <col min="4" max="4" width="17.140625" style="3" customWidth="1"/>
    <col min="5" max="5" width="10.140625" style="3" bestFit="1" customWidth="1"/>
    <col min="6" max="6" width="22" style="3" customWidth="1"/>
    <col min="7" max="7" width="23.7109375" style="3" customWidth="1"/>
    <col min="8" max="8" width="7.5703125" style="3" bestFit="1" customWidth="1"/>
    <col min="9" max="9" width="22.85546875" style="3" customWidth="1"/>
    <col min="10" max="10" width="12" style="3" customWidth="1"/>
    <col min="11" max="11" width="15.140625" style="72" bestFit="1" customWidth="1"/>
    <col min="12" max="12" width="15.28515625" style="72" customWidth="1"/>
    <col min="13" max="13" width="15" style="3" customWidth="1"/>
    <col min="14" max="14" width="16.28515625" style="3" customWidth="1"/>
    <col min="15" max="15" width="16.140625" style="3" customWidth="1"/>
    <col min="16" max="16" width="4.5703125" style="3" customWidth="1"/>
    <col min="17" max="17" width="12.5703125" style="3"/>
    <col min="18" max="18" width="14.42578125" style="3" customWidth="1"/>
    <col min="19" max="19" width="18.5703125" style="3" customWidth="1"/>
    <col min="20" max="20" width="33.85546875" style="3" customWidth="1"/>
    <col min="21" max="21" width="12.5703125" style="3" hidden="1" customWidth="1"/>
    <col min="22" max="22" width="24.28515625" style="3" customWidth="1"/>
    <col min="23" max="23" width="22.5703125" style="3" customWidth="1"/>
    <col min="24" max="25" width="12.5703125" style="3"/>
    <col min="26" max="26" width="16.85546875" style="3" customWidth="1"/>
    <col min="27" max="27" width="12.5703125" style="3"/>
    <col min="28" max="28" width="30.140625" style="3" customWidth="1"/>
    <col min="29" max="29" width="15.42578125" style="3" customWidth="1"/>
    <col min="30" max="30" width="15.85546875" style="3" customWidth="1"/>
    <col min="31" max="31" width="24.42578125" style="3" customWidth="1"/>
    <col min="32" max="32" width="17.140625" style="3" customWidth="1"/>
    <col min="33" max="16384" width="12.5703125" style="3"/>
  </cols>
  <sheetData>
    <row r="1" spans="1:26" ht="27" customHeight="1">
      <c r="A1" s="1"/>
      <c r="B1" s="531"/>
      <c r="C1" s="534" t="s">
        <v>0</v>
      </c>
      <c r="D1" s="535"/>
      <c r="E1" s="535"/>
      <c r="F1" s="535"/>
      <c r="G1" s="535"/>
      <c r="H1" s="535"/>
      <c r="I1" s="536"/>
      <c r="J1" s="540" t="s">
        <v>1</v>
      </c>
      <c r="K1" s="541"/>
      <c r="L1" s="541"/>
      <c r="M1" s="542"/>
      <c r="N1" s="543"/>
      <c r="O1" s="544"/>
      <c r="P1" s="2"/>
    </row>
    <row r="2" spans="1:26" ht="23.25" customHeight="1">
      <c r="A2" s="4"/>
      <c r="B2" s="532"/>
      <c r="C2" s="537"/>
      <c r="D2" s="538"/>
      <c r="E2" s="538"/>
      <c r="F2" s="538"/>
      <c r="G2" s="538"/>
      <c r="H2" s="538"/>
      <c r="I2" s="539"/>
      <c r="J2" s="540" t="s">
        <v>2</v>
      </c>
      <c r="K2" s="541"/>
      <c r="L2" s="541"/>
      <c r="M2" s="542"/>
      <c r="N2" s="545"/>
      <c r="O2" s="546"/>
      <c r="P2" s="5"/>
    </row>
    <row r="3" spans="1:26" ht="21.75" customHeight="1">
      <c r="A3" s="4"/>
      <c r="B3" s="532"/>
      <c r="C3" s="534" t="s">
        <v>3</v>
      </c>
      <c r="D3" s="535"/>
      <c r="E3" s="535"/>
      <c r="F3" s="535"/>
      <c r="G3" s="535"/>
      <c r="H3" s="535"/>
      <c r="I3" s="536"/>
      <c r="J3" s="540" t="s">
        <v>4</v>
      </c>
      <c r="K3" s="541"/>
      <c r="L3" s="541"/>
      <c r="M3" s="542"/>
      <c r="N3" s="545"/>
      <c r="O3" s="546"/>
      <c r="P3" s="5"/>
    </row>
    <row r="4" spans="1:26" ht="18.75" customHeight="1">
      <c r="A4" s="4"/>
      <c r="B4" s="533"/>
      <c r="C4" s="537"/>
      <c r="D4" s="538"/>
      <c r="E4" s="538"/>
      <c r="F4" s="538"/>
      <c r="G4" s="538"/>
      <c r="H4" s="538"/>
      <c r="I4" s="539"/>
      <c r="J4" s="540" t="s">
        <v>5</v>
      </c>
      <c r="K4" s="541"/>
      <c r="L4" s="541"/>
      <c r="M4" s="542"/>
      <c r="N4" s="547"/>
      <c r="O4" s="548"/>
      <c r="P4" s="5"/>
    </row>
    <row r="5" spans="1:26" ht="17.25" customHeight="1">
      <c r="A5" s="4"/>
      <c r="B5" s="562"/>
      <c r="C5" s="562"/>
      <c r="D5" s="562"/>
      <c r="E5" s="562"/>
      <c r="F5" s="562"/>
      <c r="G5" s="562"/>
      <c r="H5" s="562"/>
      <c r="I5" s="562"/>
      <c r="J5" s="562"/>
      <c r="K5" s="562"/>
      <c r="L5" s="562"/>
      <c r="M5" s="562"/>
      <c r="N5" s="562"/>
      <c r="O5" s="562"/>
      <c r="P5" s="6"/>
    </row>
    <row r="6" spans="1:26" ht="36" customHeight="1">
      <c r="A6" s="4"/>
      <c r="B6" s="563" t="s">
        <v>176</v>
      </c>
      <c r="C6" s="564"/>
      <c r="D6" s="564"/>
      <c r="E6" s="564"/>
      <c r="F6" s="564"/>
      <c r="G6" s="564"/>
      <c r="H6" s="564"/>
      <c r="I6" s="564"/>
      <c r="J6" s="564"/>
      <c r="K6" s="564"/>
      <c r="L6" s="564"/>
      <c r="M6" s="564"/>
      <c r="N6" s="564"/>
      <c r="O6" s="565"/>
      <c r="P6" s="7"/>
      <c r="R6" s="395"/>
      <c r="S6" s="395"/>
      <c r="T6" s="395"/>
      <c r="U6" s="395"/>
      <c r="V6" s="395"/>
    </row>
    <row r="7" spans="1:26" ht="24.75" customHeight="1">
      <c r="A7" s="4"/>
      <c r="B7" s="8" t="s">
        <v>175</v>
      </c>
      <c r="C7" s="566" t="s">
        <v>715</v>
      </c>
      <c r="D7" s="567"/>
      <c r="E7" s="567"/>
      <c r="F7" s="567"/>
      <c r="G7" s="567"/>
      <c r="H7" s="567"/>
      <c r="I7" s="567"/>
      <c r="J7" s="567"/>
      <c r="K7" s="567"/>
      <c r="L7" s="567"/>
      <c r="M7" s="567"/>
      <c r="N7" s="567"/>
      <c r="O7" s="568"/>
      <c r="P7" s="7"/>
      <c r="R7" s="9"/>
      <c r="S7" s="9"/>
      <c r="T7" s="9"/>
      <c r="U7" s="9"/>
      <c r="V7" s="9"/>
    </row>
    <row r="8" spans="1:26" ht="31.5" customHeight="1">
      <c r="A8" s="4"/>
      <c r="B8" s="114" t="s">
        <v>6</v>
      </c>
      <c r="C8" s="569" t="s">
        <v>53</v>
      </c>
      <c r="D8" s="569"/>
      <c r="E8" s="569"/>
      <c r="F8" s="569"/>
      <c r="G8" s="569"/>
      <c r="H8" s="570" t="s">
        <v>142</v>
      </c>
      <c r="I8" s="571"/>
      <c r="J8" s="572"/>
      <c r="K8" s="579" t="s">
        <v>9</v>
      </c>
      <c r="L8" s="580"/>
      <c r="M8" s="580"/>
      <c r="N8" s="580"/>
      <c r="O8" s="581"/>
      <c r="P8" s="7"/>
      <c r="R8" s="11"/>
      <c r="S8" s="414"/>
      <c r="T8" s="414"/>
      <c r="U8" s="414"/>
      <c r="V8" s="11"/>
      <c r="X8" s="12"/>
      <c r="Y8" s="12"/>
    </row>
    <row r="9" spans="1:26" ht="47.25" customHeight="1">
      <c r="A9" s="4"/>
      <c r="B9" s="117" t="s">
        <v>10</v>
      </c>
      <c r="C9" s="569" t="s">
        <v>55</v>
      </c>
      <c r="D9" s="569"/>
      <c r="E9" s="569"/>
      <c r="F9" s="569"/>
      <c r="G9" s="569"/>
      <c r="H9" s="573"/>
      <c r="I9" s="574"/>
      <c r="J9" s="575"/>
      <c r="K9" s="14" t="s">
        <v>12</v>
      </c>
      <c r="L9" s="582" t="s">
        <v>13</v>
      </c>
      <c r="M9" s="582"/>
      <c r="N9" s="582"/>
      <c r="O9" s="14" t="s">
        <v>14</v>
      </c>
      <c r="P9" s="7"/>
      <c r="R9" s="16"/>
      <c r="S9" s="424"/>
      <c r="T9" s="424"/>
      <c r="U9" s="424"/>
      <c r="V9" s="17"/>
      <c r="X9" s="18"/>
      <c r="Y9" s="19"/>
      <c r="Z9" s="20"/>
    </row>
    <row r="10" spans="1:26" ht="41.25" customHeight="1">
      <c r="A10" s="4"/>
      <c r="B10" s="21" t="s">
        <v>56</v>
      </c>
      <c r="C10" s="684" t="s">
        <v>126</v>
      </c>
      <c r="D10" s="684"/>
      <c r="E10" s="684"/>
      <c r="F10" s="684"/>
      <c r="G10" s="684"/>
      <c r="H10" s="573"/>
      <c r="I10" s="574"/>
      <c r="J10" s="575"/>
      <c r="K10" s="550" t="s">
        <v>143</v>
      </c>
      <c r="L10" s="551"/>
      <c r="M10" s="551"/>
      <c r="N10" s="551"/>
      <c r="O10" s="552"/>
      <c r="P10" s="7"/>
      <c r="R10" s="16"/>
      <c r="S10" s="424"/>
      <c r="T10" s="424"/>
      <c r="U10" s="424"/>
      <c r="V10" s="17"/>
      <c r="X10" s="18"/>
      <c r="Y10" s="19"/>
      <c r="Z10" s="20"/>
    </row>
    <row r="11" spans="1:26" ht="61.5" customHeight="1">
      <c r="A11" s="4"/>
      <c r="B11" s="21" t="s">
        <v>59</v>
      </c>
      <c r="C11" s="684" t="s">
        <v>144</v>
      </c>
      <c r="D11" s="684"/>
      <c r="E11" s="684"/>
      <c r="F11" s="684"/>
      <c r="G11" s="684"/>
      <c r="H11" s="573"/>
      <c r="I11" s="574"/>
      <c r="J11" s="575"/>
      <c r="K11" s="553"/>
      <c r="L11" s="554"/>
      <c r="M11" s="554"/>
      <c r="N11" s="554"/>
      <c r="O11" s="555"/>
      <c r="P11" s="7"/>
      <c r="R11" s="16"/>
      <c r="S11" s="23"/>
      <c r="T11" s="23"/>
      <c r="U11" s="23"/>
      <c r="V11" s="17"/>
      <c r="X11" s="18"/>
      <c r="Y11" s="19"/>
      <c r="Z11" s="20"/>
    </row>
    <row r="12" spans="1:26" ht="28.5" customHeight="1">
      <c r="A12" s="4"/>
      <c r="B12" s="117" t="s">
        <v>19</v>
      </c>
      <c r="C12" s="688">
        <v>2020730010061</v>
      </c>
      <c r="D12" s="688"/>
      <c r="E12" s="688"/>
      <c r="F12" s="688"/>
      <c r="G12" s="688"/>
      <c r="H12" s="573"/>
      <c r="I12" s="574"/>
      <c r="J12" s="575"/>
      <c r="K12" s="553"/>
      <c r="L12" s="554"/>
      <c r="M12" s="554"/>
      <c r="N12" s="554"/>
      <c r="O12" s="555"/>
      <c r="P12" s="7"/>
      <c r="R12" s="16"/>
      <c r="S12" s="23"/>
      <c r="T12" s="23"/>
      <c r="U12" s="23"/>
      <c r="V12" s="17"/>
      <c r="X12" s="18"/>
      <c r="Y12" s="19"/>
      <c r="Z12" s="20"/>
    </row>
    <row r="13" spans="1:26" ht="43.5" customHeight="1" thickBot="1">
      <c r="A13" s="4"/>
      <c r="B13" s="717" t="s">
        <v>172</v>
      </c>
      <c r="C13" s="718"/>
      <c r="D13" s="718"/>
      <c r="E13" s="718"/>
      <c r="F13" s="718"/>
      <c r="G13" s="718"/>
      <c r="H13" s="719"/>
      <c r="I13" s="720"/>
      <c r="J13" s="721"/>
      <c r="K13" s="556"/>
      <c r="L13" s="557"/>
      <c r="M13" s="557"/>
      <c r="N13" s="557"/>
      <c r="O13" s="558"/>
      <c r="P13" s="7"/>
      <c r="R13" s="25"/>
      <c r="S13" s="424"/>
      <c r="T13" s="424"/>
      <c r="U13" s="23"/>
      <c r="V13" s="17"/>
      <c r="W13" s="26"/>
      <c r="X13" s="18"/>
      <c r="Y13" s="19"/>
      <c r="Z13" s="20"/>
    </row>
    <row r="14" spans="1:26" ht="23.25" customHeight="1">
      <c r="A14" s="4"/>
      <c r="B14" s="440" t="s">
        <v>20</v>
      </c>
      <c r="C14" s="443" t="s">
        <v>21</v>
      </c>
      <c r="D14" s="446" t="s">
        <v>22</v>
      </c>
      <c r="E14" s="446" t="s">
        <v>23</v>
      </c>
      <c r="F14" s="446" t="s">
        <v>724</v>
      </c>
      <c r="G14" s="418" t="s">
        <v>725</v>
      </c>
      <c r="H14" s="419"/>
      <c r="I14" s="419"/>
      <c r="J14" s="420"/>
      <c r="K14" s="447" t="s">
        <v>24</v>
      </c>
      <c r="L14" s="447"/>
      <c r="M14" s="448" t="s">
        <v>25</v>
      </c>
      <c r="N14" s="448"/>
      <c r="O14" s="449"/>
      <c r="P14" s="6"/>
      <c r="R14" s="27"/>
      <c r="S14" s="450"/>
      <c r="T14" s="450"/>
      <c r="V14" s="17"/>
      <c r="X14" s="18"/>
      <c r="Y14" s="19"/>
      <c r="Z14" s="20"/>
    </row>
    <row r="15" spans="1:26" ht="21" customHeight="1">
      <c r="A15" s="4"/>
      <c r="B15" s="441"/>
      <c r="C15" s="444"/>
      <c r="D15" s="444"/>
      <c r="E15" s="444"/>
      <c r="F15" s="444"/>
      <c r="G15" s="421"/>
      <c r="H15" s="422"/>
      <c r="I15" s="422"/>
      <c r="J15" s="423"/>
      <c r="K15" s="444"/>
      <c r="L15" s="444"/>
      <c r="M15" s="444" t="s">
        <v>26</v>
      </c>
      <c r="N15" s="444" t="s">
        <v>27</v>
      </c>
      <c r="O15" s="722" t="s">
        <v>28</v>
      </c>
      <c r="P15" s="6"/>
      <c r="R15" s="26"/>
      <c r="S15" s="450"/>
      <c r="T15" s="450"/>
      <c r="V15" s="19"/>
      <c r="X15" s="18"/>
      <c r="Y15" s="19"/>
      <c r="Z15" s="20"/>
    </row>
    <row r="16" spans="1:26" ht="39.75" customHeight="1" thickBot="1">
      <c r="A16" s="4"/>
      <c r="B16" s="442"/>
      <c r="C16" s="445"/>
      <c r="D16" s="445"/>
      <c r="E16" s="445"/>
      <c r="F16" s="445"/>
      <c r="G16" s="353" t="s">
        <v>29</v>
      </c>
      <c r="H16" s="353" t="s">
        <v>30</v>
      </c>
      <c r="I16" s="353" t="s">
        <v>31</v>
      </c>
      <c r="J16" s="354" t="s">
        <v>32</v>
      </c>
      <c r="K16" s="353" t="s">
        <v>33</v>
      </c>
      <c r="L16" s="355" t="s">
        <v>34</v>
      </c>
      <c r="M16" s="445"/>
      <c r="N16" s="445"/>
      <c r="O16" s="872"/>
      <c r="P16" s="6"/>
      <c r="R16" s="26"/>
      <c r="S16" s="450"/>
      <c r="T16" s="450"/>
      <c r="V16" s="19"/>
      <c r="X16" s="18"/>
      <c r="Y16" s="19"/>
      <c r="Z16" s="20"/>
    </row>
    <row r="17" spans="1:26" ht="26.25" customHeight="1">
      <c r="A17" s="4"/>
      <c r="B17" s="461" t="s">
        <v>145</v>
      </c>
      <c r="C17" s="363" t="s">
        <v>35</v>
      </c>
      <c r="D17" s="870" t="s">
        <v>366</v>
      </c>
      <c r="E17" s="332">
        <v>7</v>
      </c>
      <c r="F17" s="33">
        <f t="shared" ref="F17:F30" si="0">SUM(G17:J17)</f>
        <v>1146274244</v>
      </c>
      <c r="G17" s="33">
        <v>1146274244</v>
      </c>
      <c r="H17" s="874"/>
      <c r="I17" s="875"/>
      <c r="J17" s="874"/>
      <c r="K17" s="125">
        <v>44927</v>
      </c>
      <c r="L17" s="125">
        <v>45291</v>
      </c>
      <c r="M17" s="803">
        <f>+(E18/E17)*100</f>
        <v>100</v>
      </c>
      <c r="N17" s="804">
        <f>+(F18/F17)*100</f>
        <v>99.24326625627296</v>
      </c>
      <c r="O17" s="805">
        <f>+(M17+N17)/2</f>
        <v>99.62163312813648</v>
      </c>
      <c r="P17" s="6"/>
      <c r="R17" s="26"/>
      <c r="S17" s="187"/>
      <c r="T17" s="187"/>
      <c r="V17" s="19"/>
      <c r="X17" s="18"/>
      <c r="Y17" s="19"/>
      <c r="Z17" s="20"/>
    </row>
    <row r="18" spans="1:26" ht="26.25" customHeight="1">
      <c r="A18" s="4"/>
      <c r="B18" s="453"/>
      <c r="C18" s="197" t="s">
        <v>37</v>
      </c>
      <c r="D18" s="867"/>
      <c r="E18" s="298">
        <v>7</v>
      </c>
      <c r="F18" s="200">
        <f t="shared" si="0"/>
        <v>1137600000</v>
      </c>
      <c r="G18" s="200">
        <f>'ANEXO MODERNIZACION'!G43+'ANEXO MODERNIZACION'!G50</f>
        <v>1137600000</v>
      </c>
      <c r="H18" s="201"/>
      <c r="I18" s="202"/>
      <c r="J18" s="201"/>
      <c r="K18" s="790">
        <v>44927</v>
      </c>
      <c r="L18" s="790">
        <v>45291</v>
      </c>
      <c r="M18" s="791"/>
      <c r="N18" s="792"/>
      <c r="O18" s="807"/>
      <c r="P18" s="6"/>
      <c r="R18" s="26"/>
      <c r="S18" s="187"/>
      <c r="T18" s="187"/>
      <c r="V18" s="19"/>
      <c r="X18" s="18"/>
      <c r="Y18" s="19"/>
      <c r="Z18" s="20"/>
    </row>
    <row r="19" spans="1:26" ht="26.25" customHeight="1">
      <c r="A19" s="4"/>
      <c r="B19" s="438" t="s">
        <v>146</v>
      </c>
      <c r="C19" s="197" t="s">
        <v>35</v>
      </c>
      <c r="D19" s="867" t="s">
        <v>147</v>
      </c>
      <c r="E19" s="198">
        <v>1</v>
      </c>
      <c r="F19" s="200">
        <f t="shared" si="0"/>
        <v>430000000</v>
      </c>
      <c r="G19" s="200">
        <v>430000000</v>
      </c>
      <c r="H19" s="201"/>
      <c r="I19" s="873"/>
      <c r="J19" s="201"/>
      <c r="K19" s="790">
        <v>44927</v>
      </c>
      <c r="L19" s="790">
        <v>45291</v>
      </c>
      <c r="M19" s="791">
        <f>+(E20/E19)*100</f>
        <v>100</v>
      </c>
      <c r="N19" s="792">
        <f>+(F20/F19)*100</f>
        <v>100</v>
      </c>
      <c r="O19" s="807">
        <f>+(M19+N19)/2</f>
        <v>100</v>
      </c>
      <c r="P19" s="6"/>
      <c r="R19" s="26"/>
      <c r="S19" s="187"/>
      <c r="T19" s="187"/>
      <c r="V19" s="19"/>
      <c r="X19" s="18"/>
      <c r="Y19" s="19"/>
      <c r="Z19" s="20"/>
    </row>
    <row r="20" spans="1:26" ht="26.25" customHeight="1">
      <c r="A20" s="4"/>
      <c r="B20" s="438"/>
      <c r="C20" s="197" t="s">
        <v>37</v>
      </c>
      <c r="D20" s="867"/>
      <c r="E20" s="198">
        <v>1</v>
      </c>
      <c r="F20" s="200">
        <f t="shared" si="0"/>
        <v>430000000</v>
      </c>
      <c r="G20" s="200">
        <f>'ANEXO MODERNIZACION'!G46+'ANEXO MODERNIZACION'!G47+'ANEXO MODERNIZACION'!G48</f>
        <v>430000000</v>
      </c>
      <c r="H20" s="201"/>
      <c r="I20" s="873"/>
      <c r="J20" s="201"/>
      <c r="K20" s="790">
        <v>44927</v>
      </c>
      <c r="L20" s="790">
        <v>45291</v>
      </c>
      <c r="M20" s="791"/>
      <c r="N20" s="792"/>
      <c r="O20" s="807"/>
      <c r="P20" s="6"/>
      <c r="R20" s="26"/>
      <c r="S20" s="187"/>
      <c r="T20" s="187"/>
      <c r="V20" s="19"/>
      <c r="X20" s="18"/>
      <c r="Y20" s="19"/>
      <c r="Z20" s="20"/>
    </row>
    <row r="21" spans="1:26" ht="26.25" customHeight="1">
      <c r="A21" s="4"/>
      <c r="B21" s="453" t="s">
        <v>148</v>
      </c>
      <c r="C21" s="197" t="s">
        <v>35</v>
      </c>
      <c r="D21" s="867" t="s">
        <v>147</v>
      </c>
      <c r="E21" s="198">
        <v>1</v>
      </c>
      <c r="F21" s="200">
        <f t="shared" si="0"/>
        <v>4783800</v>
      </c>
      <c r="G21" s="200">
        <v>4783800</v>
      </c>
      <c r="H21" s="201"/>
      <c r="I21" s="873"/>
      <c r="J21" s="201"/>
      <c r="K21" s="790">
        <v>44927</v>
      </c>
      <c r="L21" s="790">
        <v>45291</v>
      </c>
      <c r="M21" s="791">
        <f>+(E22/E21)*100</f>
        <v>100</v>
      </c>
      <c r="N21" s="792">
        <f>+(F22/F21)*100</f>
        <v>100</v>
      </c>
      <c r="O21" s="807">
        <f>+(M21+N21)/2</f>
        <v>100</v>
      </c>
      <c r="P21" s="6"/>
      <c r="R21" s="26"/>
      <c r="S21" s="187"/>
      <c r="T21" s="187"/>
      <c r="V21" s="19"/>
      <c r="X21" s="18"/>
      <c r="Y21" s="19"/>
      <c r="Z21" s="20"/>
    </row>
    <row r="22" spans="1:26" ht="26.25" customHeight="1">
      <c r="A22" s="4"/>
      <c r="B22" s="453"/>
      <c r="C22" s="197" t="s">
        <v>37</v>
      </c>
      <c r="D22" s="867"/>
      <c r="E22" s="198">
        <v>1</v>
      </c>
      <c r="F22" s="200">
        <f t="shared" si="0"/>
        <v>4783800</v>
      </c>
      <c r="G22" s="200">
        <f>'ANEXO MODERNIZACION'!G42+'ANEXO MODERNIZACION'!G49</f>
        <v>4783800</v>
      </c>
      <c r="H22" s="201"/>
      <c r="I22" s="202"/>
      <c r="J22" s="201"/>
      <c r="K22" s="790">
        <v>44927</v>
      </c>
      <c r="L22" s="790">
        <v>45291</v>
      </c>
      <c r="M22" s="791"/>
      <c r="N22" s="792"/>
      <c r="O22" s="807"/>
      <c r="P22" s="6"/>
      <c r="R22" s="26"/>
      <c r="S22" s="187"/>
      <c r="T22" s="187"/>
      <c r="V22" s="19"/>
      <c r="X22" s="18"/>
      <c r="Y22" s="19"/>
      <c r="Z22" s="20"/>
    </row>
    <row r="23" spans="1:26" ht="26.25" customHeight="1">
      <c r="A23" s="4"/>
      <c r="B23" s="453" t="s">
        <v>177</v>
      </c>
      <c r="C23" s="197" t="s">
        <v>35</v>
      </c>
      <c r="D23" s="867" t="s">
        <v>178</v>
      </c>
      <c r="E23" s="198">
        <v>1</v>
      </c>
      <c r="F23" s="200">
        <f t="shared" si="0"/>
        <v>236676765</v>
      </c>
      <c r="G23" s="200">
        <v>236676765</v>
      </c>
      <c r="H23" s="201"/>
      <c r="I23" s="873"/>
      <c r="J23" s="201"/>
      <c r="K23" s="790">
        <v>44927</v>
      </c>
      <c r="L23" s="790">
        <v>45291</v>
      </c>
      <c r="M23" s="791">
        <f>+(E24/E23)*100</f>
        <v>100</v>
      </c>
      <c r="N23" s="792">
        <f>+(F24/F23)*100</f>
        <v>100</v>
      </c>
      <c r="O23" s="807">
        <f>+(M23+N23)/2</f>
        <v>100</v>
      </c>
      <c r="P23" s="6"/>
      <c r="R23" s="26"/>
      <c r="S23" s="187"/>
      <c r="T23" s="187"/>
      <c r="V23" s="19"/>
      <c r="X23" s="18"/>
      <c r="Y23" s="19"/>
      <c r="Z23" s="20"/>
    </row>
    <row r="24" spans="1:26" ht="26.25" customHeight="1">
      <c r="A24" s="4"/>
      <c r="B24" s="453"/>
      <c r="C24" s="197" t="s">
        <v>37</v>
      </c>
      <c r="D24" s="867"/>
      <c r="E24" s="198">
        <v>1</v>
      </c>
      <c r="F24" s="200">
        <f t="shared" si="0"/>
        <v>236676765</v>
      </c>
      <c r="G24" s="200">
        <v>236676765</v>
      </c>
      <c r="H24" s="201"/>
      <c r="I24" s="202"/>
      <c r="J24" s="201"/>
      <c r="K24" s="790">
        <v>44927</v>
      </c>
      <c r="L24" s="790">
        <v>45291</v>
      </c>
      <c r="M24" s="791"/>
      <c r="N24" s="792"/>
      <c r="O24" s="807"/>
      <c r="P24" s="6"/>
      <c r="R24" s="26"/>
      <c r="S24" s="187"/>
      <c r="T24" s="187"/>
      <c r="V24" s="19"/>
      <c r="X24" s="18"/>
      <c r="Y24" s="19"/>
      <c r="Z24" s="20"/>
    </row>
    <row r="25" spans="1:26" ht="26.25" hidden="1" customHeight="1" thickBot="1">
      <c r="A25" s="4"/>
      <c r="B25" s="453" t="s">
        <v>149</v>
      </c>
      <c r="C25" s="197" t="s">
        <v>35</v>
      </c>
      <c r="D25" s="867" t="s">
        <v>150</v>
      </c>
      <c r="E25" s="203">
        <v>1</v>
      </c>
      <c r="F25" s="200">
        <f t="shared" si="0"/>
        <v>0</v>
      </c>
      <c r="G25" s="200"/>
      <c r="H25" s="201"/>
      <c r="I25" s="873"/>
      <c r="J25" s="201"/>
      <c r="K25" s="790">
        <v>44927</v>
      </c>
      <c r="L25" s="790">
        <v>45291</v>
      </c>
      <c r="M25" s="791">
        <f>+(E26/E25)*100</f>
        <v>0</v>
      </c>
      <c r="N25" s="792" t="e">
        <f>+(F26/F25)*100</f>
        <v>#DIV/0!</v>
      </c>
      <c r="O25" s="807" t="e">
        <f>+(M25+N25)/2</f>
        <v>#DIV/0!</v>
      </c>
      <c r="P25" s="6"/>
      <c r="R25" s="26"/>
      <c r="S25" s="450"/>
      <c r="T25" s="450"/>
      <c r="V25" s="105"/>
      <c r="X25" s="18"/>
      <c r="Y25" s="19"/>
      <c r="Z25" s="20"/>
    </row>
    <row r="26" spans="1:26" ht="37.5" hidden="1" customHeight="1" thickBot="1">
      <c r="A26" s="4"/>
      <c r="B26" s="453"/>
      <c r="C26" s="197" t="s">
        <v>37</v>
      </c>
      <c r="D26" s="867"/>
      <c r="E26" s="198">
        <v>0</v>
      </c>
      <c r="F26" s="200">
        <f t="shared" si="0"/>
        <v>0</v>
      </c>
      <c r="G26" s="200"/>
      <c r="H26" s="201"/>
      <c r="I26" s="202"/>
      <c r="J26" s="201"/>
      <c r="K26" s="790">
        <v>44927</v>
      </c>
      <c r="L26" s="790">
        <v>45291</v>
      </c>
      <c r="M26" s="791"/>
      <c r="N26" s="792"/>
      <c r="O26" s="807"/>
      <c r="P26" s="6"/>
      <c r="V26" s="38"/>
      <c r="X26" s="18"/>
      <c r="Y26" s="19"/>
      <c r="Z26" s="20"/>
    </row>
    <row r="27" spans="1:26" s="209" customFormat="1" ht="26.25" customHeight="1">
      <c r="A27" s="66"/>
      <c r="B27" s="876" t="s">
        <v>163</v>
      </c>
      <c r="C27" s="204" t="s">
        <v>35</v>
      </c>
      <c r="D27" s="867" t="s">
        <v>151</v>
      </c>
      <c r="E27" s="203">
        <v>1</v>
      </c>
      <c r="F27" s="200">
        <f t="shared" si="0"/>
        <v>63200000</v>
      </c>
      <c r="G27" s="200">
        <v>63200000</v>
      </c>
      <c r="H27" s="206"/>
      <c r="I27" s="199"/>
      <c r="J27" s="206"/>
      <c r="K27" s="790">
        <v>44927</v>
      </c>
      <c r="L27" s="790">
        <v>45291</v>
      </c>
      <c r="M27" s="791">
        <f>+(E28/E27)*100</f>
        <v>55.000000000000007</v>
      </c>
      <c r="N27" s="792">
        <f>+(F28/F27)*100</f>
        <v>100</v>
      </c>
      <c r="O27" s="807">
        <f>+(M27+N27)/2</f>
        <v>77.5</v>
      </c>
      <c r="P27" s="208"/>
      <c r="V27" s="210"/>
      <c r="X27" s="211"/>
      <c r="Y27" s="212"/>
      <c r="Z27" s="213"/>
    </row>
    <row r="28" spans="1:26" s="209" customFormat="1" ht="26.25" customHeight="1">
      <c r="A28" s="66"/>
      <c r="B28" s="876"/>
      <c r="C28" s="204" t="s">
        <v>37</v>
      </c>
      <c r="D28" s="867"/>
      <c r="E28" s="278">
        <v>0.55000000000000004</v>
      </c>
      <c r="F28" s="200">
        <f t="shared" si="0"/>
        <v>63200000</v>
      </c>
      <c r="G28" s="205">
        <f>'ANEXO MODERNIZACION'!G44+'ANEXO MODERNIZACION'!G51</f>
        <v>63200000</v>
      </c>
      <c r="H28" s="206"/>
      <c r="I28" s="207"/>
      <c r="J28" s="206"/>
      <c r="K28" s="790">
        <v>44927</v>
      </c>
      <c r="L28" s="790">
        <v>45291</v>
      </c>
      <c r="M28" s="791"/>
      <c r="N28" s="792"/>
      <c r="O28" s="807"/>
      <c r="P28" s="208"/>
      <c r="V28" s="210"/>
      <c r="X28" s="211"/>
      <c r="Y28" s="212"/>
      <c r="Z28" s="213"/>
    </row>
    <row r="29" spans="1:26" ht="26.25" customHeight="1">
      <c r="A29" s="4"/>
      <c r="B29" s="453" t="s">
        <v>152</v>
      </c>
      <c r="C29" s="197" t="s">
        <v>35</v>
      </c>
      <c r="D29" s="867" t="s">
        <v>153</v>
      </c>
      <c r="E29" s="198">
        <v>1</v>
      </c>
      <c r="F29" s="200">
        <f t="shared" si="0"/>
        <v>63200000</v>
      </c>
      <c r="G29" s="205">
        <v>63200000</v>
      </c>
      <c r="H29" s="214"/>
      <c r="I29" s="202"/>
      <c r="J29" s="214"/>
      <c r="K29" s="790">
        <v>44927</v>
      </c>
      <c r="L29" s="790">
        <v>45291</v>
      </c>
      <c r="M29" s="791">
        <f>+(E30/E29)*100</f>
        <v>100</v>
      </c>
      <c r="N29" s="792">
        <f>+(F30/F29)*100</f>
        <v>100</v>
      </c>
      <c r="O29" s="807">
        <f>+(M29+N29)/2</f>
        <v>100</v>
      </c>
      <c r="P29" s="6"/>
    </row>
    <row r="30" spans="1:26" ht="26.25" customHeight="1" thickBot="1">
      <c r="A30" s="4"/>
      <c r="B30" s="454"/>
      <c r="C30" s="50" t="s">
        <v>37</v>
      </c>
      <c r="D30" s="871"/>
      <c r="E30" s="343">
        <v>1</v>
      </c>
      <c r="F30" s="188">
        <f t="shared" si="0"/>
        <v>63200000</v>
      </c>
      <c r="G30" s="188">
        <f>'ANEXO MODERNIZACION'!G45+'ANEXO MODERNIZACION'!G52</f>
        <v>63200000</v>
      </c>
      <c r="H30" s="41"/>
      <c r="I30" s="42"/>
      <c r="J30" s="41"/>
      <c r="K30" s="811">
        <v>44927</v>
      </c>
      <c r="L30" s="811">
        <v>45291</v>
      </c>
      <c r="M30" s="468"/>
      <c r="N30" s="812"/>
      <c r="O30" s="813"/>
      <c r="P30" s="6"/>
    </row>
    <row r="31" spans="1:26" ht="26.25" customHeight="1">
      <c r="A31" s="4"/>
      <c r="B31" s="440" t="s">
        <v>44</v>
      </c>
      <c r="C31" s="363" t="s">
        <v>35</v>
      </c>
      <c r="D31" s="319"/>
      <c r="E31" s="319"/>
      <c r="F31" s="877">
        <f>F17+F19+F21+F25+F27+F29+F23</f>
        <v>1944134809</v>
      </c>
      <c r="G31" s="877">
        <f>G17+G19+G21+G25+G27+G29+G23</f>
        <v>1944134809</v>
      </c>
      <c r="H31" s="878"/>
      <c r="I31" s="878"/>
      <c r="J31" s="878"/>
      <c r="K31" s="46"/>
      <c r="L31" s="46"/>
      <c r="M31" s="803"/>
      <c r="N31" s="803"/>
      <c r="O31" s="879"/>
      <c r="P31" s="6"/>
    </row>
    <row r="32" spans="1:26" ht="24.95" customHeight="1" thickBot="1">
      <c r="A32" s="4"/>
      <c r="B32" s="466"/>
      <c r="C32" s="50" t="s">
        <v>37</v>
      </c>
      <c r="D32" s="318"/>
      <c r="E32" s="318"/>
      <c r="F32" s="880">
        <f>SUM(G32)</f>
        <v>1935460565</v>
      </c>
      <c r="G32" s="880">
        <f>G18+G20+G22+G26+G28+G30+G24</f>
        <v>1935460565</v>
      </c>
      <c r="H32" s="881"/>
      <c r="I32" s="881"/>
      <c r="J32" s="881"/>
      <c r="K32" s="51"/>
      <c r="L32" s="53"/>
      <c r="M32" s="468"/>
      <c r="N32" s="468"/>
      <c r="O32" s="470"/>
      <c r="P32" s="6"/>
    </row>
    <row r="33" spans="1:37" ht="20.100000000000001" customHeight="1" thickBot="1">
      <c r="A33" s="4"/>
      <c r="B33" s="4"/>
      <c r="C33" s="12"/>
      <c r="F33" s="315"/>
      <c r="G33" s="55"/>
      <c r="H33" s="56"/>
      <c r="I33" s="56"/>
      <c r="J33" s="56"/>
      <c r="K33" s="57"/>
      <c r="L33" s="57"/>
      <c r="M33" s="55"/>
      <c r="N33" s="58"/>
      <c r="O33" s="59"/>
      <c r="P33" s="59"/>
    </row>
    <row r="34" spans="1:37" ht="20.100000000000001" customHeight="1" thickBot="1">
      <c r="A34" s="4"/>
      <c r="B34" s="60" t="s">
        <v>45</v>
      </c>
      <c r="C34" s="486" t="s">
        <v>46</v>
      </c>
      <c r="D34" s="487"/>
      <c r="E34" s="488"/>
      <c r="F34" s="489" t="s">
        <v>47</v>
      </c>
      <c r="G34" s="490"/>
      <c r="H34" s="490"/>
      <c r="I34" s="490"/>
      <c r="J34" s="61"/>
      <c r="K34" s="743" t="s">
        <v>48</v>
      </c>
      <c r="L34" s="696"/>
      <c r="M34" s="696"/>
      <c r="N34" s="696"/>
      <c r="O34" s="697"/>
      <c r="P34" s="6"/>
    </row>
    <row r="35" spans="1:37" ht="24.95" customHeight="1">
      <c r="A35" s="4"/>
      <c r="B35" s="494" t="s">
        <v>154</v>
      </c>
      <c r="C35" s="744" t="s">
        <v>155</v>
      </c>
      <c r="D35" s="745"/>
      <c r="E35" s="746"/>
      <c r="F35" s="496" t="s">
        <v>156</v>
      </c>
      <c r="G35" s="497"/>
      <c r="H35" s="498"/>
      <c r="I35" s="62" t="s">
        <v>35</v>
      </c>
      <c r="J35" s="217">
        <v>1</v>
      </c>
      <c r="K35" s="724" t="s">
        <v>713</v>
      </c>
      <c r="L35" s="535"/>
      <c r="M35" s="535"/>
      <c r="N35" s="535"/>
      <c r="O35" s="725"/>
      <c r="P35" s="6"/>
    </row>
    <row r="36" spans="1:37" ht="42" customHeight="1">
      <c r="A36" s="4"/>
      <c r="B36" s="727"/>
      <c r="C36" s="731"/>
      <c r="D36" s="732"/>
      <c r="E36" s="733"/>
      <c r="F36" s="499"/>
      <c r="G36" s="500"/>
      <c r="H36" s="501"/>
      <c r="I36" s="64" t="s">
        <v>37</v>
      </c>
      <c r="J36" s="218">
        <v>1</v>
      </c>
      <c r="K36" s="537"/>
      <c r="L36" s="538"/>
      <c r="M36" s="538"/>
      <c r="N36" s="538"/>
      <c r="O36" s="726"/>
      <c r="P36" s="6"/>
    </row>
    <row r="37" spans="1:37" ht="19.5" customHeight="1">
      <c r="A37" s="4"/>
      <c r="B37" s="508"/>
      <c r="C37" s="728" t="s">
        <v>157</v>
      </c>
      <c r="D37" s="729"/>
      <c r="E37" s="730"/>
      <c r="F37" s="509" t="s">
        <v>158</v>
      </c>
      <c r="G37" s="510"/>
      <c r="H37" s="511"/>
      <c r="I37" s="64" t="s">
        <v>35</v>
      </c>
      <c r="J37" s="218">
        <v>1</v>
      </c>
      <c r="K37" s="734" t="s">
        <v>105</v>
      </c>
      <c r="L37" s="735"/>
      <c r="M37" s="735"/>
      <c r="N37" s="735"/>
      <c r="O37" s="736"/>
      <c r="P37" s="6"/>
    </row>
    <row r="38" spans="1:37" ht="42.75" customHeight="1">
      <c r="A38" s="4"/>
      <c r="B38" s="727"/>
      <c r="C38" s="731"/>
      <c r="D38" s="732"/>
      <c r="E38" s="733"/>
      <c r="F38" s="499"/>
      <c r="G38" s="500"/>
      <c r="H38" s="501"/>
      <c r="I38" s="64" t="s">
        <v>37</v>
      </c>
      <c r="J38" s="219">
        <v>1</v>
      </c>
      <c r="K38" s="737"/>
      <c r="L38" s="738"/>
      <c r="M38" s="738"/>
      <c r="N38" s="738"/>
      <c r="O38" s="739"/>
      <c r="P38" s="6"/>
    </row>
    <row r="39" spans="1:37" ht="19.5" customHeight="1">
      <c r="A39" s="4"/>
      <c r="B39" s="508"/>
      <c r="C39" s="728" t="s">
        <v>159</v>
      </c>
      <c r="D39" s="729"/>
      <c r="E39" s="730"/>
      <c r="F39" s="509" t="s">
        <v>160</v>
      </c>
      <c r="G39" s="510"/>
      <c r="H39" s="511"/>
      <c r="I39" s="64" t="s">
        <v>35</v>
      </c>
      <c r="J39" s="218">
        <v>1</v>
      </c>
      <c r="K39" s="737"/>
      <c r="L39" s="738"/>
      <c r="M39" s="738"/>
      <c r="N39" s="738"/>
      <c r="O39" s="739"/>
      <c r="P39" s="220"/>
    </row>
    <row r="40" spans="1:37" ht="19.5" customHeight="1">
      <c r="A40" s="4"/>
      <c r="B40" s="727"/>
      <c r="C40" s="731"/>
      <c r="D40" s="732"/>
      <c r="E40" s="733"/>
      <c r="F40" s="499"/>
      <c r="G40" s="500"/>
      <c r="H40" s="501"/>
      <c r="I40" s="64" t="s">
        <v>37</v>
      </c>
      <c r="J40" s="219">
        <v>0.55000000000000004</v>
      </c>
      <c r="K40" s="737"/>
      <c r="L40" s="738"/>
      <c r="M40" s="738"/>
      <c r="N40" s="738"/>
      <c r="O40" s="739"/>
      <c r="P40" s="220"/>
    </row>
    <row r="41" spans="1:37" ht="19.5" customHeight="1">
      <c r="A41" s="4"/>
      <c r="B41" s="508"/>
      <c r="C41" s="728" t="s">
        <v>161</v>
      </c>
      <c r="D41" s="729"/>
      <c r="E41" s="730"/>
      <c r="F41" s="509" t="s">
        <v>162</v>
      </c>
      <c r="G41" s="510"/>
      <c r="H41" s="511"/>
      <c r="I41" s="64" t="s">
        <v>35</v>
      </c>
      <c r="J41" s="218">
        <v>1</v>
      </c>
      <c r="K41" s="737"/>
      <c r="L41" s="738"/>
      <c r="M41" s="738"/>
      <c r="N41" s="738"/>
      <c r="O41" s="739"/>
      <c r="P41" s="6"/>
    </row>
    <row r="42" spans="1:37" ht="45" customHeight="1">
      <c r="A42" s="4"/>
      <c r="B42" s="727"/>
      <c r="C42" s="731"/>
      <c r="D42" s="732"/>
      <c r="E42" s="733"/>
      <c r="F42" s="499"/>
      <c r="G42" s="500"/>
      <c r="H42" s="501"/>
      <c r="I42" s="64" t="s">
        <v>37</v>
      </c>
      <c r="J42" s="218">
        <v>1</v>
      </c>
      <c r="K42" s="740"/>
      <c r="L42" s="741"/>
      <c r="M42" s="741"/>
      <c r="N42" s="741"/>
      <c r="O42" s="742"/>
      <c r="P42" s="6"/>
    </row>
    <row r="43" spans="1:37" ht="21" customHeight="1">
      <c r="A43" s="4"/>
      <c r="B43" s="747"/>
      <c r="C43" s="748"/>
      <c r="D43" s="748"/>
      <c r="E43" s="748"/>
      <c r="F43" s="748"/>
      <c r="G43" s="748"/>
      <c r="H43" s="748"/>
      <c r="I43" s="748"/>
      <c r="J43" s="749"/>
      <c r="K43" s="753"/>
      <c r="L43" s="753"/>
      <c r="M43" s="753"/>
      <c r="N43" s="753"/>
      <c r="O43" s="754"/>
      <c r="P43" s="6"/>
    </row>
    <row r="44" spans="1:37" ht="29.25" customHeight="1" thickBot="1">
      <c r="A44" s="221"/>
      <c r="B44" s="750"/>
      <c r="C44" s="751"/>
      <c r="D44" s="751"/>
      <c r="E44" s="751"/>
      <c r="F44" s="751"/>
      <c r="G44" s="751"/>
      <c r="H44" s="751"/>
      <c r="I44" s="751"/>
      <c r="J44" s="752"/>
      <c r="K44" s="755"/>
      <c r="L44" s="755"/>
      <c r="M44" s="755"/>
      <c r="N44" s="755"/>
      <c r="O44" s="756"/>
      <c r="P44" s="68"/>
      <c r="R44" s="73"/>
      <c r="S44" s="74"/>
      <c r="T44" s="75"/>
      <c r="U44" s="76"/>
      <c r="V44" s="75"/>
      <c r="W44" s="75"/>
      <c r="X44" s="75"/>
      <c r="Y44" s="75"/>
      <c r="Z44" s="73"/>
      <c r="AA44" s="75"/>
      <c r="AB44" s="75"/>
      <c r="AC44" s="73"/>
      <c r="AD44" s="75"/>
      <c r="AE44" s="73"/>
    </row>
    <row r="45" spans="1:37" ht="182.25" customHeight="1">
      <c r="K45" s="70"/>
      <c r="L45" s="70"/>
      <c r="R45" s="77"/>
      <c r="S45" s="78"/>
      <c r="T45" s="79"/>
      <c r="U45" s="80"/>
      <c r="V45" s="79"/>
      <c r="W45" s="79"/>
      <c r="X45" s="81"/>
      <c r="Y45" s="79"/>
      <c r="Z45" s="82"/>
      <c r="AA45" s="77"/>
      <c r="AB45" s="79"/>
      <c r="AC45" s="83"/>
      <c r="AD45" s="79"/>
      <c r="AE45" s="84"/>
      <c r="AF45" s="84"/>
      <c r="AG45" s="77"/>
      <c r="AH45" s="77"/>
      <c r="AI45" s="77"/>
      <c r="AJ45" s="77"/>
      <c r="AK45" s="77"/>
    </row>
    <row r="46" spans="1:37">
      <c r="Q46" s="85"/>
      <c r="R46" s="86"/>
      <c r="S46" s="87"/>
      <c r="T46" s="88"/>
      <c r="U46" s="89"/>
      <c r="V46" s="88"/>
      <c r="W46" s="88"/>
      <c r="X46" s="88"/>
      <c r="Y46" s="88"/>
      <c r="Z46" s="88"/>
      <c r="AA46" s="90"/>
      <c r="AB46" s="88"/>
      <c r="AC46" s="91"/>
      <c r="AD46" s="86"/>
      <c r="AE46" s="92"/>
      <c r="AF46" s="91"/>
      <c r="AG46" s="86"/>
      <c r="AH46" s="92"/>
      <c r="AI46" s="93"/>
      <c r="AJ46" s="93"/>
      <c r="AK46" s="93"/>
    </row>
    <row r="47" spans="1:37">
      <c r="Q47" s="94"/>
      <c r="R47" s="86"/>
      <c r="S47" s="87"/>
      <c r="T47" s="88"/>
      <c r="U47" s="89"/>
      <c r="V47" s="88"/>
      <c r="W47" s="88"/>
      <c r="X47" s="95"/>
      <c r="Y47" s="88"/>
      <c r="Z47" s="90"/>
      <c r="AA47" s="86"/>
      <c r="AB47" s="88"/>
      <c r="AC47" s="91"/>
      <c r="AD47" s="86"/>
      <c r="AE47" s="92"/>
      <c r="AF47" s="92"/>
      <c r="AG47" s="93"/>
      <c r="AH47" s="86"/>
    </row>
    <row r="48" spans="1:37">
      <c r="Q48" s="94"/>
      <c r="R48" s="96"/>
      <c r="S48" s="97"/>
      <c r="T48" s="98"/>
      <c r="U48" s="97"/>
      <c r="V48" s="97"/>
      <c r="W48" s="97"/>
      <c r="X48" s="97"/>
      <c r="Y48" s="97"/>
      <c r="Z48" s="97"/>
      <c r="AA48" s="97"/>
      <c r="AB48" s="97"/>
      <c r="AC48" s="97"/>
      <c r="AD48" s="97"/>
    </row>
    <row r="49" spans="17:30">
      <c r="Q49" s="99"/>
      <c r="R49" s="100"/>
      <c r="S49" s="97"/>
      <c r="T49" s="98"/>
      <c r="U49" s="97"/>
      <c r="V49" s="97"/>
      <c r="W49" s="97"/>
      <c r="X49" s="97"/>
      <c r="Y49" s="85"/>
      <c r="Z49" s="97"/>
      <c r="AA49" s="97"/>
      <c r="AB49" s="85"/>
      <c r="AC49" s="97"/>
      <c r="AD49" s="85"/>
    </row>
    <row r="50" spans="17:30">
      <c r="Q50" s="99"/>
      <c r="R50" s="100"/>
      <c r="S50" s="97"/>
      <c r="T50" s="98"/>
      <c r="U50" s="94"/>
      <c r="V50" s="97"/>
      <c r="W50" s="99"/>
      <c r="X50" s="97"/>
      <c r="Y50" s="85"/>
      <c r="Z50" s="97"/>
      <c r="AA50" s="99"/>
      <c r="AB50" s="99"/>
      <c r="AC50" s="97"/>
      <c r="AD50" s="85"/>
    </row>
    <row r="51" spans="17:30">
      <c r="Q51" s="99"/>
      <c r="R51" s="100"/>
      <c r="S51" s="97"/>
      <c r="T51" s="98"/>
      <c r="U51" s="97"/>
      <c r="V51" s="97"/>
      <c r="W51" s="97"/>
      <c r="X51" s="97"/>
      <c r="Y51" s="97"/>
      <c r="Z51" s="97"/>
      <c r="AA51" s="97"/>
      <c r="AB51" s="97"/>
      <c r="AC51" s="97"/>
      <c r="AD51" s="97"/>
    </row>
    <row r="52" spans="17:30">
      <c r="Q52" s="99"/>
      <c r="R52" s="100"/>
      <c r="S52" s="97"/>
      <c r="T52" s="98"/>
      <c r="U52" s="97"/>
      <c r="V52" s="97"/>
      <c r="W52" s="97"/>
      <c r="X52" s="97"/>
      <c r="Y52" s="97"/>
      <c r="Z52" s="97"/>
      <c r="AA52" s="97"/>
      <c r="AB52" s="97"/>
      <c r="AC52" s="97"/>
      <c r="AD52" s="97"/>
    </row>
    <row r="53" spans="17:30">
      <c r="Q53" s="99"/>
      <c r="R53" s="100"/>
      <c r="S53" s="97"/>
      <c r="T53" s="98"/>
      <c r="U53" s="97"/>
      <c r="V53" s="97"/>
      <c r="W53" s="97"/>
      <c r="X53" s="97"/>
      <c r="Y53" s="101"/>
      <c r="Z53" s="102"/>
      <c r="AA53" s="103"/>
      <c r="AB53" s="103"/>
      <c r="AC53" s="97"/>
      <c r="AD53" s="97"/>
    </row>
    <row r="54" spans="17:30">
      <c r="Q54" s="99"/>
      <c r="R54" s="100"/>
      <c r="S54" s="97"/>
      <c r="T54" s="98"/>
      <c r="U54" s="97"/>
      <c r="V54" s="97"/>
      <c r="W54" s="97"/>
      <c r="X54" s="97"/>
      <c r="Y54" s="101"/>
      <c r="Z54" s="102"/>
      <c r="AA54" s="103"/>
      <c r="AB54" s="103"/>
      <c r="AC54" s="97"/>
      <c r="AD54" s="97"/>
    </row>
    <row r="55" spans="17:30">
      <c r="Q55" s="99"/>
      <c r="R55" s="100"/>
      <c r="S55" s="97"/>
      <c r="T55" s="98"/>
      <c r="U55" s="97"/>
      <c r="V55" s="97"/>
      <c r="W55" s="97"/>
      <c r="X55" s="97"/>
      <c r="Y55" s="101"/>
      <c r="Z55" s="102"/>
      <c r="AA55" s="103"/>
      <c r="AB55" s="103"/>
      <c r="AC55" s="97"/>
      <c r="AD55" s="97"/>
    </row>
    <row r="56" spans="17:30">
      <c r="Q56" s="99"/>
      <c r="R56" s="100"/>
      <c r="S56" s="97"/>
      <c r="T56" s="98"/>
      <c r="U56" s="97"/>
      <c r="V56" s="97"/>
      <c r="W56" s="97"/>
      <c r="X56" s="97"/>
      <c r="Y56" s="101"/>
      <c r="Z56" s="103"/>
      <c r="AA56" s="103"/>
      <c r="AB56" s="103"/>
      <c r="AC56" s="97"/>
      <c r="AD56" s="97"/>
    </row>
    <row r="57" spans="17:30">
      <c r="Q57" s="99"/>
      <c r="R57" s="100"/>
      <c r="S57" s="97"/>
      <c r="T57" s="98"/>
      <c r="U57" s="97"/>
      <c r="V57" s="97"/>
      <c r="W57" s="97"/>
      <c r="X57" s="97"/>
      <c r="Y57" s="101"/>
      <c r="Z57" s="102"/>
      <c r="AA57" s="103"/>
      <c r="AB57" s="103"/>
      <c r="AC57" s="97"/>
      <c r="AD57" s="97"/>
    </row>
    <row r="58" spans="17:30">
      <c r="Q58" s="99"/>
      <c r="R58" s="100"/>
      <c r="S58" s="97"/>
      <c r="T58" s="98"/>
      <c r="U58" s="97"/>
      <c r="V58" s="97"/>
      <c r="W58" s="97"/>
      <c r="X58" s="97"/>
      <c r="Y58" s="101"/>
      <c r="Z58" s="102"/>
      <c r="AA58" s="103"/>
      <c r="AB58" s="103"/>
      <c r="AC58" s="97"/>
      <c r="AD58" s="97"/>
    </row>
    <row r="60" spans="17:30">
      <c r="Y60" s="104"/>
    </row>
    <row r="65" spans="17:22">
      <c r="Q65" s="16"/>
      <c r="R65" s="424"/>
      <c r="S65" s="424"/>
      <c r="T65" s="424"/>
      <c r="U65" s="17"/>
    </row>
    <row r="66" spans="17:22">
      <c r="Q66" s="16"/>
      <c r="R66" s="424"/>
      <c r="S66" s="424"/>
      <c r="T66" s="424"/>
      <c r="U66" s="17"/>
    </row>
    <row r="67" spans="17:22">
      <c r="Q67" s="16"/>
      <c r="R67" s="424"/>
      <c r="S67" s="424"/>
      <c r="T67" s="424"/>
      <c r="U67" s="17"/>
    </row>
    <row r="68" spans="17:22">
      <c r="Q68" s="25"/>
      <c r="R68" s="424"/>
      <c r="S68" s="424"/>
      <c r="T68" s="23"/>
      <c r="U68" s="17"/>
      <c r="V68" s="26"/>
    </row>
    <row r="69" spans="17:22">
      <c r="Q69" s="27"/>
      <c r="R69" s="450"/>
      <c r="S69" s="450"/>
      <c r="U69" s="17"/>
    </row>
    <row r="70" spans="17:22">
      <c r="Q70" s="26"/>
      <c r="R70" s="450"/>
      <c r="S70" s="450"/>
      <c r="U70" s="19"/>
    </row>
    <row r="71" spans="17:22">
      <c r="Q71" s="26"/>
      <c r="R71" s="450"/>
      <c r="S71" s="450"/>
      <c r="U71" s="19"/>
    </row>
    <row r="72" spans="17:22">
      <c r="Q72" s="26"/>
      <c r="R72" s="450"/>
      <c r="S72" s="450"/>
      <c r="U72" s="105"/>
    </row>
  </sheetData>
  <mergeCells count="107">
    <mergeCell ref="R69:S69"/>
    <mergeCell ref="R70:S70"/>
    <mergeCell ref="R71:S71"/>
    <mergeCell ref="R72:S72"/>
    <mergeCell ref="B43:J44"/>
    <mergeCell ref="K43:O44"/>
    <mergeCell ref="R65:T65"/>
    <mergeCell ref="R66:T66"/>
    <mergeCell ref="R67:T67"/>
    <mergeCell ref="R68:S68"/>
    <mergeCell ref="K35:O36"/>
    <mergeCell ref="B37:B38"/>
    <mergeCell ref="C37:E38"/>
    <mergeCell ref="F37:H38"/>
    <mergeCell ref="K37:O42"/>
    <mergeCell ref="B31:B32"/>
    <mergeCell ref="M31:M32"/>
    <mergeCell ref="N31:N32"/>
    <mergeCell ref="O31:O32"/>
    <mergeCell ref="C34:E34"/>
    <mergeCell ref="F34:I34"/>
    <mergeCell ref="K34:O34"/>
    <mergeCell ref="B39:B40"/>
    <mergeCell ref="C39:E40"/>
    <mergeCell ref="F39:H40"/>
    <mergeCell ref="B41:B42"/>
    <mergeCell ref="C41:E42"/>
    <mergeCell ref="F41:H42"/>
    <mergeCell ref="B35:B36"/>
    <mergeCell ref="C35:E36"/>
    <mergeCell ref="F35:H36"/>
    <mergeCell ref="B29:B30"/>
    <mergeCell ref="D29:D30"/>
    <mergeCell ref="M29:M30"/>
    <mergeCell ref="N29:N30"/>
    <mergeCell ref="O29:O30"/>
    <mergeCell ref="S25:T25"/>
    <mergeCell ref="B27:B28"/>
    <mergeCell ref="D27:D28"/>
    <mergeCell ref="M27:M28"/>
    <mergeCell ref="N27:N28"/>
    <mergeCell ref="O27:O28"/>
    <mergeCell ref="B21:B22"/>
    <mergeCell ref="D21:D22"/>
    <mergeCell ref="M21:M22"/>
    <mergeCell ref="N21:N22"/>
    <mergeCell ref="O21:O22"/>
    <mergeCell ref="B25:B26"/>
    <mergeCell ref="D25:D26"/>
    <mergeCell ref="M25:M26"/>
    <mergeCell ref="N25:N26"/>
    <mergeCell ref="O25:O26"/>
    <mergeCell ref="B23:B24"/>
    <mergeCell ref="D23:D24"/>
    <mergeCell ref="M23:M24"/>
    <mergeCell ref="N23:N24"/>
    <mergeCell ref="O23:O24"/>
    <mergeCell ref="B17:B18"/>
    <mergeCell ref="D17:D18"/>
    <mergeCell ref="M17:M18"/>
    <mergeCell ref="N17:N18"/>
    <mergeCell ref="O17:O18"/>
    <mergeCell ref="D19:D20"/>
    <mergeCell ref="B19:B20"/>
    <mergeCell ref="M19:M20"/>
    <mergeCell ref="N19:N20"/>
    <mergeCell ref="O19:O20"/>
    <mergeCell ref="K14:L15"/>
    <mergeCell ref="M14:O14"/>
    <mergeCell ref="S14:T14"/>
    <mergeCell ref="M15:M16"/>
    <mergeCell ref="N15:N16"/>
    <mergeCell ref="O15:O16"/>
    <mergeCell ref="S15:T15"/>
    <mergeCell ref="S16:T16"/>
    <mergeCell ref="B14:B16"/>
    <mergeCell ref="C14:C16"/>
    <mergeCell ref="D14:D16"/>
    <mergeCell ref="E14:E16"/>
    <mergeCell ref="F14:F16"/>
    <mergeCell ref="G14:J15"/>
    <mergeCell ref="C10:G10"/>
    <mergeCell ref="K10:O13"/>
    <mergeCell ref="S10:U10"/>
    <mergeCell ref="C11:G11"/>
    <mergeCell ref="C12:G12"/>
    <mergeCell ref="B13:G13"/>
    <mergeCell ref="S13:T13"/>
    <mergeCell ref="B5:O5"/>
    <mergeCell ref="B6:O6"/>
    <mergeCell ref="R6:V6"/>
    <mergeCell ref="C7:O7"/>
    <mergeCell ref="C8:G8"/>
    <mergeCell ref="H8:J13"/>
    <mergeCell ref="K8:O8"/>
    <mergeCell ref="S8:U8"/>
    <mergeCell ref="C9:G9"/>
    <mergeCell ref="L9:N9"/>
    <mergeCell ref="B1:B4"/>
    <mergeCell ref="C1:I2"/>
    <mergeCell ref="J1:M1"/>
    <mergeCell ref="N1:O4"/>
    <mergeCell ref="J2:M2"/>
    <mergeCell ref="C3:I4"/>
    <mergeCell ref="J3:M3"/>
    <mergeCell ref="J4:M4"/>
    <mergeCell ref="S9:U9"/>
  </mergeCells>
  <printOptions horizontalCentered="1" verticalCentered="1"/>
  <pageMargins left="3.937007874015748E-2" right="3.937007874015748E-2" top="0.35433070866141736" bottom="0.35433070866141736" header="0.31496062992125984" footer="0.11811023622047245"/>
  <pageSetup scale="45" orientation="landscape" r:id="rId1"/>
  <headerFooter alignWithMargins="0"/>
  <drawing r:id="rId2"/>
  <legacyDrawing r:id="rId3"/>
  <oleObjects>
    <mc:AlternateContent xmlns:mc="http://schemas.openxmlformats.org/markup-compatibility/2006">
      <mc:Choice Requires="x14">
        <oleObject shapeId="5121" r:id="rId4">
          <objectPr defaultSize="0" autoPict="0" r:id="rId5">
            <anchor moveWithCells="1" sizeWithCells="1">
              <from>
                <xdr:col>1</xdr:col>
                <xdr:colOff>409575</xdr:colOff>
                <xdr:row>0</xdr:row>
                <xdr:rowOff>47625</xdr:rowOff>
              </from>
              <to>
                <xdr:col>1</xdr:col>
                <xdr:colOff>4991100</xdr:colOff>
                <xdr:row>4</xdr:row>
                <xdr:rowOff>0</xdr:rowOff>
              </to>
            </anchor>
          </objectPr>
        </oleObject>
      </mc:Choice>
      <mc:Fallback>
        <oleObject shapeId="5121" r:id="rId4"/>
      </mc:Fallback>
    </mc:AlternateContent>
  </oleObjec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2"/>
  <sheetViews>
    <sheetView topLeftCell="A18" zoomScale="87" zoomScaleNormal="87" workbookViewId="0">
      <selection activeCell="G41" sqref="G41"/>
    </sheetView>
  </sheetViews>
  <sheetFormatPr baseColWidth="10" defaultRowHeight="14.25"/>
  <cols>
    <col min="1" max="2" width="11.42578125" style="222"/>
    <col min="3" max="3" width="57.7109375" style="271" customWidth="1"/>
    <col min="4" max="4" width="35" style="272" customWidth="1"/>
    <col min="5" max="5" width="15.28515625" style="297" customWidth="1"/>
    <col min="6" max="6" width="11.42578125" style="297"/>
    <col min="7" max="7" width="15.28515625" style="292" bestFit="1" customWidth="1"/>
    <col min="8" max="9" width="15.28515625" style="292" customWidth="1"/>
    <col min="10" max="10" width="15.5703125" style="275" customWidth="1"/>
    <col min="11" max="11" width="24.28515625" style="275" customWidth="1"/>
    <col min="12" max="12" width="11.42578125" style="222"/>
    <col min="13" max="14" width="51.140625" style="222" customWidth="1"/>
    <col min="15" max="16" width="11.42578125" style="222" customWidth="1"/>
    <col min="17" max="16384" width="11.42578125" style="222"/>
  </cols>
  <sheetData>
    <row r="1" spans="1:14" ht="18" customHeight="1">
      <c r="A1" s="579" t="s">
        <v>9</v>
      </c>
      <c r="B1" s="580"/>
      <c r="C1" s="580"/>
      <c r="D1" s="580"/>
    </row>
    <row r="2" spans="1:14" s="239" customFormat="1" ht="26.25" thickBot="1">
      <c r="A2" s="236" t="s">
        <v>180</v>
      </c>
      <c r="B2" s="237" t="s">
        <v>179</v>
      </c>
      <c r="C2" s="269" t="s">
        <v>13</v>
      </c>
      <c r="D2" s="237" t="s">
        <v>182</v>
      </c>
      <c r="E2" s="237" t="s">
        <v>183</v>
      </c>
      <c r="F2" s="236" t="s">
        <v>181</v>
      </c>
      <c r="G2" s="238" t="s">
        <v>14</v>
      </c>
      <c r="H2" s="238" t="s">
        <v>584</v>
      </c>
      <c r="I2" s="238" t="s">
        <v>585</v>
      </c>
      <c r="J2" s="238" t="s">
        <v>184</v>
      </c>
      <c r="K2" s="238" t="s">
        <v>185</v>
      </c>
      <c r="M2" s="261" t="s">
        <v>323</v>
      </c>
      <c r="N2" s="261" t="s">
        <v>324</v>
      </c>
    </row>
    <row r="3" spans="1:14" s="239" customFormat="1" ht="84" customHeight="1">
      <c r="A3" s="240">
        <v>1</v>
      </c>
      <c r="B3" s="240" t="s">
        <v>186</v>
      </c>
      <c r="C3" s="270" t="s">
        <v>187</v>
      </c>
      <c r="D3" s="244" t="s">
        <v>190</v>
      </c>
      <c r="E3" s="245">
        <v>93180811</v>
      </c>
      <c r="F3" s="245">
        <v>110</v>
      </c>
      <c r="G3" s="274">
        <v>11445000</v>
      </c>
      <c r="H3" s="294"/>
      <c r="I3" s="294"/>
      <c r="J3" s="281" t="s">
        <v>204</v>
      </c>
      <c r="K3" s="281" t="s">
        <v>177</v>
      </c>
      <c r="M3" s="757" t="s">
        <v>325</v>
      </c>
      <c r="N3" s="262" t="s">
        <v>145</v>
      </c>
    </row>
    <row r="4" spans="1:14" s="239" customFormat="1" ht="84">
      <c r="A4" s="240">
        <v>2</v>
      </c>
      <c r="B4" s="240" t="s">
        <v>186</v>
      </c>
      <c r="C4" s="270" t="s">
        <v>188</v>
      </c>
      <c r="D4" s="244" t="s">
        <v>191</v>
      </c>
      <c r="E4" s="245">
        <v>93181346</v>
      </c>
      <c r="F4" s="245">
        <v>109</v>
      </c>
      <c r="G4" s="274">
        <v>12271000</v>
      </c>
      <c r="H4" s="295"/>
      <c r="I4" s="295"/>
      <c r="J4" s="282"/>
      <c r="K4" s="282"/>
      <c r="M4" s="758"/>
      <c r="N4" s="264" t="s">
        <v>146</v>
      </c>
    </row>
    <row r="5" spans="1:14" s="239" customFormat="1" ht="84.75" thickBot="1">
      <c r="A5" s="240">
        <v>3</v>
      </c>
      <c r="B5" s="240" t="s">
        <v>186</v>
      </c>
      <c r="C5" s="270" t="s">
        <v>189</v>
      </c>
      <c r="D5" s="244" t="s">
        <v>192</v>
      </c>
      <c r="E5" s="245">
        <v>93400342</v>
      </c>
      <c r="F5" s="245">
        <v>108</v>
      </c>
      <c r="G5" s="274">
        <v>14329000</v>
      </c>
      <c r="H5" s="295"/>
      <c r="I5" s="295"/>
      <c r="J5" s="282"/>
      <c r="K5" s="282"/>
      <c r="M5" s="759"/>
      <c r="N5" s="265" t="s">
        <v>148</v>
      </c>
    </row>
    <row r="6" spans="1:14" s="239" customFormat="1" ht="114" customHeight="1">
      <c r="A6" s="240">
        <v>4</v>
      </c>
      <c r="B6" s="240" t="s">
        <v>193</v>
      </c>
      <c r="C6" s="270" t="s">
        <v>194</v>
      </c>
      <c r="D6" s="244" t="s">
        <v>195</v>
      </c>
      <c r="E6" s="245">
        <v>93356883</v>
      </c>
      <c r="F6" s="245">
        <v>280</v>
      </c>
      <c r="G6" s="274">
        <v>11445000</v>
      </c>
      <c r="H6" s="295"/>
      <c r="I6" s="295"/>
      <c r="J6" s="282"/>
      <c r="K6" s="282"/>
      <c r="M6" s="757" t="s">
        <v>204</v>
      </c>
      <c r="N6" s="262" t="s">
        <v>177</v>
      </c>
    </row>
    <row r="7" spans="1:14" s="239" customFormat="1" ht="84.75" thickBot="1">
      <c r="A7" s="240">
        <v>5</v>
      </c>
      <c r="B7" s="240" t="s">
        <v>196</v>
      </c>
      <c r="C7" s="270" t="s">
        <v>197</v>
      </c>
      <c r="D7" s="244" t="s">
        <v>198</v>
      </c>
      <c r="E7" s="245">
        <v>1110574603</v>
      </c>
      <c r="F7" s="245">
        <v>745</v>
      </c>
      <c r="G7" s="274">
        <v>10717000</v>
      </c>
      <c r="H7" s="295"/>
      <c r="I7" s="295"/>
      <c r="J7" s="282"/>
      <c r="K7" s="282"/>
      <c r="M7" s="759"/>
      <c r="N7" s="265" t="s">
        <v>149</v>
      </c>
    </row>
    <row r="8" spans="1:14" s="239" customFormat="1" ht="84">
      <c r="A8" s="240">
        <v>6</v>
      </c>
      <c r="B8" s="240" t="s">
        <v>199</v>
      </c>
      <c r="C8" s="270" t="s">
        <v>200</v>
      </c>
      <c r="D8" s="244" t="s">
        <v>201</v>
      </c>
      <c r="E8" s="245">
        <v>65780002</v>
      </c>
      <c r="F8" s="245">
        <v>1051</v>
      </c>
      <c r="G8" s="274">
        <v>10020000</v>
      </c>
      <c r="H8" s="295"/>
      <c r="I8" s="295"/>
      <c r="J8" s="282"/>
      <c r="K8" s="282"/>
      <c r="M8" s="757" t="s">
        <v>326</v>
      </c>
      <c r="N8" s="262" t="s">
        <v>327</v>
      </c>
    </row>
    <row r="9" spans="1:14" s="239" customFormat="1" ht="84">
      <c r="A9" s="240">
        <v>7</v>
      </c>
      <c r="B9" s="240" t="s">
        <v>199</v>
      </c>
      <c r="C9" s="270" t="s">
        <v>202</v>
      </c>
      <c r="D9" s="244" t="s">
        <v>203</v>
      </c>
      <c r="E9" s="245">
        <v>43522839</v>
      </c>
      <c r="F9" s="245">
        <v>1050</v>
      </c>
      <c r="G9" s="274">
        <v>9810000</v>
      </c>
      <c r="H9" s="295"/>
      <c r="I9" s="295"/>
      <c r="J9" s="282"/>
      <c r="K9" s="282"/>
      <c r="M9" s="760"/>
      <c r="N9" s="266" t="s">
        <v>163</v>
      </c>
    </row>
    <row r="10" spans="1:14" s="239" customFormat="1" ht="84">
      <c r="A10" s="240">
        <v>8</v>
      </c>
      <c r="B10" s="240" t="s">
        <v>342</v>
      </c>
      <c r="C10" s="270" t="s">
        <v>343</v>
      </c>
      <c r="D10" s="244" t="s">
        <v>344</v>
      </c>
      <c r="E10" s="245">
        <v>28556293</v>
      </c>
      <c r="F10" s="245">
        <v>1299</v>
      </c>
      <c r="G10" s="274">
        <v>10518000</v>
      </c>
      <c r="H10" s="295"/>
      <c r="I10" s="295"/>
      <c r="J10" s="282"/>
      <c r="K10" s="282"/>
      <c r="M10" s="276"/>
      <c r="N10" s="277"/>
    </row>
    <row r="11" spans="1:14" s="239" customFormat="1" ht="84">
      <c r="A11" s="240">
        <v>9</v>
      </c>
      <c r="B11" s="240" t="s">
        <v>345</v>
      </c>
      <c r="C11" s="270" t="s">
        <v>346</v>
      </c>
      <c r="D11" s="244" t="s">
        <v>347</v>
      </c>
      <c r="E11" s="245">
        <v>65776189</v>
      </c>
      <c r="F11" s="245">
        <v>1298</v>
      </c>
      <c r="G11" s="274">
        <v>14329000</v>
      </c>
      <c r="H11" s="295"/>
      <c r="I11" s="295"/>
      <c r="J11" s="282"/>
      <c r="K11" s="282"/>
      <c r="M11" s="276"/>
      <c r="N11" s="277"/>
    </row>
    <row r="12" spans="1:14" s="239" customFormat="1" ht="84">
      <c r="A12" s="240">
        <v>10</v>
      </c>
      <c r="B12" s="240" t="s">
        <v>348</v>
      </c>
      <c r="C12" s="270" t="s">
        <v>349</v>
      </c>
      <c r="D12" s="244" t="s">
        <v>350</v>
      </c>
      <c r="E12" s="245">
        <v>1005838744</v>
      </c>
      <c r="F12" s="245">
        <v>1381</v>
      </c>
      <c r="G12" s="274">
        <v>11445000</v>
      </c>
      <c r="H12" s="295"/>
      <c r="I12" s="295"/>
      <c r="J12" s="282"/>
      <c r="K12" s="282"/>
      <c r="M12" s="276"/>
      <c r="N12" s="277"/>
    </row>
    <row r="13" spans="1:14" s="239" customFormat="1" ht="84">
      <c r="A13" s="240">
        <v>11</v>
      </c>
      <c r="B13" s="240" t="s">
        <v>351</v>
      </c>
      <c r="C13" s="270" t="s">
        <v>352</v>
      </c>
      <c r="D13" s="244" t="s">
        <v>353</v>
      </c>
      <c r="E13" s="245">
        <v>65757061</v>
      </c>
      <c r="F13" s="245">
        <v>1665</v>
      </c>
      <c r="G13" s="274">
        <v>14329000</v>
      </c>
      <c r="H13" s="295"/>
      <c r="I13" s="295"/>
      <c r="J13" s="282"/>
      <c r="K13" s="282"/>
      <c r="M13" s="276"/>
      <c r="N13" s="277"/>
    </row>
    <row r="14" spans="1:14" s="239" customFormat="1" ht="84">
      <c r="A14" s="240">
        <v>12</v>
      </c>
      <c r="B14" s="240" t="s">
        <v>354</v>
      </c>
      <c r="C14" s="270" t="s">
        <v>355</v>
      </c>
      <c r="D14" s="244" t="s">
        <v>356</v>
      </c>
      <c r="E14" s="245">
        <v>14296730</v>
      </c>
      <c r="F14" s="245">
        <v>1649</v>
      </c>
      <c r="G14" s="274">
        <v>10518000</v>
      </c>
      <c r="H14" s="295"/>
      <c r="I14" s="295"/>
      <c r="J14" s="282"/>
      <c r="K14" s="282"/>
      <c r="M14" s="276"/>
      <c r="N14" s="277"/>
    </row>
    <row r="15" spans="1:14" s="239" customFormat="1" ht="84">
      <c r="A15" s="240">
        <v>13</v>
      </c>
      <c r="B15" s="240" t="s">
        <v>357</v>
      </c>
      <c r="C15" s="270" t="s">
        <v>358</v>
      </c>
      <c r="D15" s="244" t="s">
        <v>359</v>
      </c>
      <c r="E15" s="245">
        <v>53164658</v>
      </c>
      <c r="F15" s="245">
        <v>1779</v>
      </c>
      <c r="G15" s="274">
        <v>14329000</v>
      </c>
      <c r="H15" s="295"/>
      <c r="I15" s="295"/>
      <c r="J15" s="282"/>
      <c r="K15" s="282"/>
      <c r="M15" s="276"/>
      <c r="N15" s="277"/>
    </row>
    <row r="16" spans="1:14" s="239" customFormat="1" ht="84">
      <c r="A16" s="240">
        <v>14</v>
      </c>
      <c r="B16" s="240" t="s">
        <v>360</v>
      </c>
      <c r="C16" s="270" t="s">
        <v>361</v>
      </c>
      <c r="D16" s="244" t="s">
        <v>362</v>
      </c>
      <c r="E16" s="245">
        <v>1110583339</v>
      </c>
      <c r="F16" s="245">
        <v>1776</v>
      </c>
      <c r="G16" s="274">
        <v>18560533</v>
      </c>
      <c r="H16" s="295"/>
      <c r="I16" s="295"/>
      <c r="J16" s="282"/>
      <c r="K16" s="282"/>
      <c r="M16" s="276"/>
      <c r="N16" s="277"/>
    </row>
    <row r="17" spans="1:14" s="239" customFormat="1" ht="84">
      <c r="A17" s="240">
        <v>15</v>
      </c>
      <c r="B17" s="240" t="s">
        <v>363</v>
      </c>
      <c r="C17" s="270" t="s">
        <v>364</v>
      </c>
      <c r="D17" s="244" t="s">
        <v>365</v>
      </c>
      <c r="E17" s="245">
        <v>1012462958</v>
      </c>
      <c r="F17" s="245">
        <v>1845</v>
      </c>
      <c r="G17" s="274">
        <v>11227000</v>
      </c>
      <c r="H17" s="295"/>
      <c r="I17" s="295"/>
      <c r="J17" s="282"/>
      <c r="K17" s="282"/>
      <c r="M17" s="276"/>
      <c r="N17" s="277"/>
    </row>
    <row r="18" spans="1:14" s="239" customFormat="1" ht="84">
      <c r="A18" s="240">
        <v>16</v>
      </c>
      <c r="B18" s="240" t="s">
        <v>474</v>
      </c>
      <c r="C18" s="270" t="s">
        <v>475</v>
      </c>
      <c r="D18" s="244" t="s">
        <v>476</v>
      </c>
      <c r="E18" s="245">
        <v>1110569342</v>
      </c>
      <c r="F18" s="245">
        <v>2583</v>
      </c>
      <c r="G18" s="274">
        <v>12180000</v>
      </c>
      <c r="H18" s="295"/>
      <c r="I18" s="295"/>
      <c r="J18" s="282"/>
      <c r="K18" s="282"/>
      <c r="M18" s="276"/>
      <c r="N18" s="277"/>
    </row>
    <row r="19" spans="1:14" s="239" customFormat="1" ht="84">
      <c r="A19" s="240">
        <v>17</v>
      </c>
      <c r="B19" s="240" t="s">
        <v>477</v>
      </c>
      <c r="C19" s="270" t="s">
        <v>478</v>
      </c>
      <c r="D19" s="244" t="s">
        <v>479</v>
      </c>
      <c r="E19" s="245">
        <v>1110551991</v>
      </c>
      <c r="F19" s="245">
        <v>2582</v>
      </c>
      <c r="G19" s="274">
        <v>7012000</v>
      </c>
      <c r="H19" s="295"/>
      <c r="I19" s="295"/>
      <c r="J19" s="282"/>
      <c r="K19" s="282"/>
      <c r="M19" s="276"/>
      <c r="N19" s="277"/>
    </row>
    <row r="20" spans="1:14" s="239" customFormat="1" ht="108">
      <c r="A20" s="240">
        <v>18</v>
      </c>
      <c r="B20" s="240" t="s">
        <v>480</v>
      </c>
      <c r="C20" s="270" t="s">
        <v>481</v>
      </c>
      <c r="D20" s="244" t="s">
        <v>191</v>
      </c>
      <c r="E20" s="245">
        <v>93181346</v>
      </c>
      <c r="F20" s="245">
        <v>109</v>
      </c>
      <c r="G20" s="274">
        <v>4382500</v>
      </c>
      <c r="H20" s="295"/>
      <c r="I20" s="295"/>
      <c r="J20" s="282"/>
      <c r="K20" s="282"/>
      <c r="M20" s="276"/>
      <c r="N20" s="277"/>
    </row>
    <row r="21" spans="1:14" s="239" customFormat="1" ht="108">
      <c r="A21" s="240">
        <v>19</v>
      </c>
      <c r="B21" s="240" t="s">
        <v>480</v>
      </c>
      <c r="C21" s="270" t="s">
        <v>482</v>
      </c>
      <c r="D21" s="244" t="s">
        <v>192</v>
      </c>
      <c r="E21" s="245">
        <v>93400342</v>
      </c>
      <c r="F21" s="245">
        <v>108</v>
      </c>
      <c r="G21" s="274">
        <v>5185733</v>
      </c>
      <c r="H21" s="295"/>
      <c r="I21" s="295"/>
      <c r="J21" s="282"/>
      <c r="K21" s="282"/>
      <c r="M21" s="276"/>
      <c r="N21" s="277"/>
    </row>
    <row r="22" spans="1:14" s="239" customFormat="1" ht="108">
      <c r="A22" s="240">
        <v>20</v>
      </c>
      <c r="B22" s="240" t="s">
        <v>480</v>
      </c>
      <c r="C22" s="270" t="s">
        <v>483</v>
      </c>
      <c r="D22" s="244" t="s">
        <v>190</v>
      </c>
      <c r="E22" s="245">
        <v>93180811</v>
      </c>
      <c r="F22" s="245">
        <v>110</v>
      </c>
      <c r="G22" s="274">
        <v>4142000</v>
      </c>
      <c r="H22" s="295"/>
      <c r="I22" s="295"/>
      <c r="J22" s="282"/>
      <c r="K22" s="282"/>
      <c r="M22" s="276"/>
      <c r="N22" s="277"/>
    </row>
    <row r="23" spans="1:14" s="239" customFormat="1" ht="108">
      <c r="A23" s="240"/>
      <c r="B23" s="240" t="s">
        <v>586</v>
      </c>
      <c r="C23" s="270" t="s">
        <v>587</v>
      </c>
      <c r="D23" s="244" t="s">
        <v>195</v>
      </c>
      <c r="E23" s="245">
        <v>93356883</v>
      </c>
      <c r="F23" s="245">
        <v>280</v>
      </c>
      <c r="G23" s="274">
        <v>2943000</v>
      </c>
      <c r="H23" s="295"/>
      <c r="I23" s="295"/>
      <c r="J23" s="282"/>
      <c r="K23" s="282"/>
      <c r="M23" s="276"/>
      <c r="N23" s="277"/>
    </row>
    <row r="24" spans="1:14" s="239" customFormat="1" ht="96">
      <c r="A24" s="240"/>
      <c r="B24" s="240" t="s">
        <v>577</v>
      </c>
      <c r="C24" s="270" t="s">
        <v>588</v>
      </c>
      <c r="D24" s="244" t="s">
        <v>203</v>
      </c>
      <c r="E24" s="245">
        <v>43522839</v>
      </c>
      <c r="F24" s="245">
        <v>1050</v>
      </c>
      <c r="G24" s="274">
        <v>2834000</v>
      </c>
      <c r="H24" s="295"/>
      <c r="I24" s="295"/>
      <c r="J24" s="282"/>
      <c r="K24" s="282"/>
      <c r="M24" s="276"/>
      <c r="N24" s="277"/>
    </row>
    <row r="25" spans="1:14" s="239" customFormat="1" ht="96">
      <c r="A25" s="240"/>
      <c r="B25" s="240" t="s">
        <v>589</v>
      </c>
      <c r="C25" s="270" t="s">
        <v>590</v>
      </c>
      <c r="D25" s="244" t="s">
        <v>198</v>
      </c>
      <c r="E25" s="245">
        <v>1110574603</v>
      </c>
      <c r="F25" s="245">
        <v>745</v>
      </c>
      <c r="G25" s="274">
        <v>1990300</v>
      </c>
      <c r="H25" s="295"/>
      <c r="I25" s="295"/>
      <c r="J25" s="282"/>
      <c r="K25" s="282"/>
      <c r="M25" s="276"/>
      <c r="N25" s="277"/>
    </row>
    <row r="26" spans="1:14" s="239" customFormat="1" ht="96">
      <c r="A26" s="240"/>
      <c r="B26" s="240" t="s">
        <v>574</v>
      </c>
      <c r="C26" s="270" t="s">
        <v>591</v>
      </c>
      <c r="D26" s="244" t="s">
        <v>344</v>
      </c>
      <c r="E26" s="245">
        <v>28556293</v>
      </c>
      <c r="F26" s="245">
        <v>1299</v>
      </c>
      <c r="G26" s="274">
        <v>2162033</v>
      </c>
      <c r="H26" s="295"/>
      <c r="I26" s="295"/>
      <c r="J26" s="282"/>
      <c r="K26" s="282"/>
      <c r="M26" s="276"/>
      <c r="N26" s="277"/>
    </row>
    <row r="27" spans="1:14" s="239" customFormat="1" ht="96">
      <c r="A27" s="240"/>
      <c r="B27" s="240" t="s">
        <v>592</v>
      </c>
      <c r="C27" s="270" t="s">
        <v>593</v>
      </c>
      <c r="D27" s="244" t="s">
        <v>347</v>
      </c>
      <c r="E27" s="245">
        <v>65776189</v>
      </c>
      <c r="F27" s="245">
        <v>1298</v>
      </c>
      <c r="G27" s="274">
        <v>1364666</v>
      </c>
      <c r="H27" s="295"/>
      <c r="I27" s="295"/>
      <c r="J27" s="282"/>
      <c r="K27" s="282"/>
      <c r="M27" s="276"/>
      <c r="N27" s="277"/>
    </row>
    <row r="28" spans="1:14" s="239" customFormat="1" ht="96">
      <c r="A28" s="240"/>
      <c r="B28" s="240" t="s">
        <v>594</v>
      </c>
      <c r="C28" s="270" t="s">
        <v>595</v>
      </c>
      <c r="D28" s="244" t="s">
        <v>356</v>
      </c>
      <c r="E28" s="245">
        <v>14296730</v>
      </c>
      <c r="F28" s="245">
        <v>1649</v>
      </c>
      <c r="G28" s="274">
        <v>1753000</v>
      </c>
      <c r="H28" s="295"/>
      <c r="I28" s="295"/>
      <c r="J28" s="282"/>
      <c r="K28" s="282"/>
      <c r="M28" s="276"/>
      <c r="N28" s="277"/>
    </row>
    <row r="29" spans="1:14" s="239" customFormat="1" ht="108">
      <c r="A29" s="240"/>
      <c r="B29" s="240" t="s">
        <v>594</v>
      </c>
      <c r="C29" s="270" t="s">
        <v>596</v>
      </c>
      <c r="D29" s="244" t="s">
        <v>192</v>
      </c>
      <c r="E29" s="245">
        <v>93400342</v>
      </c>
      <c r="F29" s="245">
        <v>108</v>
      </c>
      <c r="G29" s="274">
        <v>2047000</v>
      </c>
      <c r="H29" s="295"/>
      <c r="I29" s="295"/>
      <c r="J29" s="282"/>
      <c r="K29" s="282"/>
      <c r="M29" s="276"/>
      <c r="N29" s="277"/>
    </row>
    <row r="30" spans="1:14" s="239" customFormat="1" ht="96">
      <c r="A30" s="240"/>
      <c r="B30" s="240" t="s">
        <v>594</v>
      </c>
      <c r="C30" s="270" t="s">
        <v>597</v>
      </c>
      <c r="D30" s="244" t="s">
        <v>344</v>
      </c>
      <c r="E30" s="245">
        <v>28556293</v>
      </c>
      <c r="F30" s="245">
        <v>1299</v>
      </c>
      <c r="G30" s="274">
        <v>1753000</v>
      </c>
      <c r="H30" s="295"/>
      <c r="I30" s="295"/>
      <c r="J30" s="282"/>
      <c r="K30" s="282"/>
      <c r="M30" s="276"/>
      <c r="N30" s="277"/>
    </row>
    <row r="31" spans="1:14" s="239" customFormat="1" ht="96">
      <c r="A31" s="240"/>
      <c r="B31" s="240" t="s">
        <v>598</v>
      </c>
      <c r="C31" s="270" t="s">
        <v>599</v>
      </c>
      <c r="D31" s="244" t="s">
        <v>203</v>
      </c>
      <c r="E31" s="245">
        <v>43522839</v>
      </c>
      <c r="F31" s="245">
        <v>1050</v>
      </c>
      <c r="G31" s="274">
        <v>817500</v>
      </c>
      <c r="H31" s="295"/>
      <c r="I31" s="295"/>
      <c r="J31" s="282"/>
      <c r="K31" s="282"/>
      <c r="M31" s="276"/>
      <c r="N31" s="277"/>
    </row>
    <row r="32" spans="1:14" s="239" customFormat="1" ht="108">
      <c r="A32" s="240"/>
      <c r="B32" s="240" t="s">
        <v>598</v>
      </c>
      <c r="C32" s="270" t="s">
        <v>600</v>
      </c>
      <c r="D32" s="244" t="s">
        <v>190</v>
      </c>
      <c r="E32" s="245">
        <v>93180811</v>
      </c>
      <c r="F32" s="245">
        <v>110</v>
      </c>
      <c r="G32" s="274">
        <v>1635000</v>
      </c>
      <c r="H32" s="295"/>
      <c r="I32" s="295"/>
      <c r="J32" s="282"/>
      <c r="K32" s="282"/>
      <c r="M32" s="276"/>
      <c r="N32" s="277"/>
    </row>
    <row r="33" spans="1:14" s="239" customFormat="1">
      <c r="A33" s="240"/>
      <c r="B33" s="240"/>
      <c r="C33" s="270"/>
      <c r="D33" s="244"/>
      <c r="E33" s="245"/>
      <c r="F33" s="245"/>
      <c r="G33" s="274"/>
      <c r="H33" s="295"/>
      <c r="I33" s="295"/>
      <c r="J33" s="282"/>
      <c r="K33" s="282"/>
      <c r="M33" s="276"/>
      <c r="N33" s="277"/>
    </row>
    <row r="34" spans="1:14" s="239" customFormat="1">
      <c r="A34" s="240"/>
      <c r="B34" s="240"/>
      <c r="C34" s="270"/>
      <c r="D34" s="244"/>
      <c r="E34" s="245"/>
      <c r="F34" s="245"/>
      <c r="G34" s="274"/>
      <c r="H34" s="295"/>
      <c r="I34" s="295"/>
      <c r="J34" s="282"/>
      <c r="K34" s="282"/>
      <c r="M34" s="276"/>
      <c r="N34" s="277"/>
    </row>
    <row r="35" spans="1:14" s="239" customFormat="1">
      <c r="A35" s="240"/>
      <c r="B35" s="240"/>
      <c r="C35" s="270"/>
      <c r="D35" s="244"/>
      <c r="E35" s="245"/>
      <c r="F35" s="245"/>
      <c r="G35" s="274"/>
      <c r="H35" s="295"/>
      <c r="I35" s="295"/>
      <c r="J35" s="282"/>
      <c r="K35" s="282"/>
      <c r="M35" s="276"/>
      <c r="N35" s="277"/>
    </row>
    <row r="36" spans="1:14" s="239" customFormat="1">
      <c r="A36" s="240"/>
      <c r="B36" s="240"/>
      <c r="C36" s="270"/>
      <c r="D36" s="244"/>
      <c r="E36" s="245"/>
      <c r="F36" s="245"/>
      <c r="G36" s="274"/>
      <c r="H36" s="295"/>
      <c r="I36" s="295"/>
      <c r="J36" s="282"/>
      <c r="K36" s="282"/>
      <c r="M36" s="276"/>
      <c r="N36" s="277"/>
    </row>
    <row r="37" spans="1:14" s="239" customFormat="1">
      <c r="A37" s="240"/>
      <c r="B37" s="240"/>
      <c r="C37" s="270"/>
      <c r="D37" s="244"/>
      <c r="E37" s="245"/>
      <c r="F37" s="245"/>
      <c r="G37" s="274"/>
      <c r="H37" s="295"/>
      <c r="I37" s="295"/>
      <c r="J37" s="282"/>
      <c r="K37" s="282"/>
      <c r="M37" s="276"/>
      <c r="N37" s="277"/>
    </row>
    <row r="38" spans="1:14" s="239" customFormat="1">
      <c r="A38" s="240"/>
      <c r="B38" s="240"/>
      <c r="C38" s="270"/>
      <c r="D38" s="244"/>
      <c r="E38" s="245"/>
      <c r="F38" s="245"/>
      <c r="G38" s="274"/>
      <c r="H38" s="295"/>
      <c r="I38" s="295"/>
      <c r="J38" s="282"/>
      <c r="K38" s="282"/>
      <c r="M38" s="276"/>
      <c r="N38" s="277"/>
    </row>
    <row r="39" spans="1:14" s="239" customFormat="1">
      <c r="A39" s="240"/>
      <c r="B39" s="240"/>
      <c r="C39" s="270"/>
      <c r="D39" s="244"/>
      <c r="E39" s="245"/>
      <c r="F39" s="245"/>
      <c r="G39" s="274"/>
      <c r="H39" s="295"/>
      <c r="I39" s="295"/>
      <c r="J39" s="282"/>
      <c r="K39" s="282"/>
      <c r="M39" s="276"/>
      <c r="N39" s="277"/>
    </row>
    <row r="40" spans="1:14" s="239" customFormat="1" ht="15" thickBot="1">
      <c r="A40" s="240"/>
      <c r="B40" s="240"/>
      <c r="C40" s="270"/>
      <c r="D40" s="244"/>
      <c r="E40" s="245"/>
      <c r="F40" s="245"/>
      <c r="G40" s="274"/>
      <c r="H40" s="295"/>
      <c r="I40" s="295"/>
      <c r="J40" s="282"/>
      <c r="K40" s="282"/>
      <c r="M40" s="276"/>
      <c r="N40" s="277"/>
    </row>
    <row r="41" spans="1:14" s="239" customFormat="1" ht="42.75">
      <c r="A41" s="240"/>
      <c r="B41" s="240"/>
      <c r="C41" s="270"/>
      <c r="D41" s="244"/>
      <c r="E41" s="245"/>
      <c r="F41" s="245"/>
      <c r="G41" s="293">
        <f>SUM(G3:G40)</f>
        <v>237494265</v>
      </c>
      <c r="H41" s="296"/>
      <c r="I41" s="296"/>
      <c r="J41" s="283"/>
      <c r="K41" s="283"/>
      <c r="M41" s="761" t="s">
        <v>328</v>
      </c>
      <c r="N41" s="267" t="s">
        <v>329</v>
      </c>
    </row>
    <row r="42" spans="1:14" s="239" customFormat="1" ht="115.5" thickBot="1">
      <c r="A42" s="240"/>
      <c r="B42" s="240" t="s">
        <v>330</v>
      </c>
      <c r="C42" s="270" t="s">
        <v>331</v>
      </c>
      <c r="D42" s="244" t="s">
        <v>332</v>
      </c>
      <c r="E42" s="245">
        <v>900210800</v>
      </c>
      <c r="F42" s="245">
        <v>1180</v>
      </c>
      <c r="G42" s="274">
        <v>3998400</v>
      </c>
      <c r="H42" s="274"/>
      <c r="I42" s="274"/>
      <c r="J42" s="243" t="s">
        <v>325</v>
      </c>
      <c r="K42" s="243" t="s">
        <v>148</v>
      </c>
      <c r="M42" s="762"/>
      <c r="N42" s="268" t="s">
        <v>152</v>
      </c>
    </row>
    <row r="43" spans="1:14" s="248" customFormat="1" ht="76.5">
      <c r="A43" s="245"/>
      <c r="B43" s="245" t="s">
        <v>333</v>
      </c>
      <c r="C43" s="273" t="s">
        <v>334</v>
      </c>
      <c r="D43" s="244" t="s">
        <v>335</v>
      </c>
      <c r="E43" s="245">
        <v>900352202</v>
      </c>
      <c r="F43" s="246">
        <v>1634</v>
      </c>
      <c r="G43" s="274">
        <f>M43-G44-G45</f>
        <v>792000000</v>
      </c>
      <c r="H43" s="274"/>
      <c r="I43" s="274"/>
      <c r="J43" s="243" t="s">
        <v>325</v>
      </c>
      <c r="K43" s="243" t="s">
        <v>145</v>
      </c>
      <c r="M43" s="274">
        <v>880000000</v>
      </c>
    </row>
    <row r="44" spans="1:14" s="248" customFormat="1" ht="89.25">
      <c r="A44" s="245"/>
      <c r="B44" s="245"/>
      <c r="C44" s="273"/>
      <c r="D44" s="244"/>
      <c r="E44" s="245"/>
      <c r="F44" s="246">
        <v>1634</v>
      </c>
      <c r="G44" s="274">
        <f>M43*0.05</f>
        <v>44000000</v>
      </c>
      <c r="H44" s="274"/>
      <c r="I44" s="274"/>
      <c r="J44" s="243" t="s">
        <v>328</v>
      </c>
      <c r="K44" s="243" t="s">
        <v>152</v>
      </c>
      <c r="M44" s="274"/>
    </row>
    <row r="45" spans="1:14" s="248" customFormat="1" ht="51">
      <c r="A45" s="245"/>
      <c r="B45" s="245"/>
      <c r="C45" s="273"/>
      <c r="D45" s="244"/>
      <c r="E45" s="245"/>
      <c r="F45" s="246">
        <v>1634</v>
      </c>
      <c r="G45" s="274">
        <f>M43*0.05</f>
        <v>44000000</v>
      </c>
      <c r="H45" s="274"/>
      <c r="I45" s="274"/>
      <c r="J45" s="243" t="s">
        <v>326</v>
      </c>
      <c r="K45" s="243" t="s">
        <v>163</v>
      </c>
      <c r="M45" s="274"/>
    </row>
    <row r="46" spans="1:14" s="248" customFormat="1" ht="89.25">
      <c r="A46" s="245"/>
      <c r="B46" s="245" t="s">
        <v>577</v>
      </c>
      <c r="C46" s="273" t="s">
        <v>578</v>
      </c>
      <c r="D46" s="244" t="s">
        <v>579</v>
      </c>
      <c r="E46" s="245">
        <v>811015441</v>
      </c>
      <c r="F46" s="246">
        <v>2833</v>
      </c>
      <c r="G46" s="274">
        <v>150000000</v>
      </c>
      <c r="H46" s="274"/>
      <c r="I46" s="274"/>
      <c r="J46" s="243" t="s">
        <v>325</v>
      </c>
      <c r="K46" s="243" t="s">
        <v>146</v>
      </c>
      <c r="M46" s="274"/>
    </row>
    <row r="47" spans="1:14" s="248" customFormat="1" ht="156">
      <c r="A47" s="245"/>
      <c r="B47" s="245" t="s">
        <v>574</v>
      </c>
      <c r="C47" s="273" t="s">
        <v>573</v>
      </c>
      <c r="D47" s="244" t="s">
        <v>575</v>
      </c>
      <c r="E47" s="245">
        <v>830032436</v>
      </c>
      <c r="F47" s="246">
        <v>2861</v>
      </c>
      <c r="G47" s="274">
        <v>200000000</v>
      </c>
      <c r="H47" s="274"/>
      <c r="I47" s="274"/>
      <c r="J47" s="243" t="s">
        <v>325</v>
      </c>
      <c r="K47" s="243" t="s">
        <v>146</v>
      </c>
      <c r="M47" s="274"/>
    </row>
    <row r="48" spans="1:14" s="248" customFormat="1" ht="168">
      <c r="A48" s="245"/>
      <c r="B48" s="245"/>
      <c r="C48" s="273" t="s">
        <v>576</v>
      </c>
      <c r="D48" s="244" t="s">
        <v>575</v>
      </c>
      <c r="E48" s="245">
        <v>830032436</v>
      </c>
      <c r="F48" s="246">
        <v>2861</v>
      </c>
      <c r="G48" s="274">
        <v>80000000</v>
      </c>
      <c r="H48" s="274"/>
      <c r="I48" s="274"/>
      <c r="J48" s="243" t="s">
        <v>325</v>
      </c>
      <c r="K48" s="243" t="s">
        <v>146</v>
      </c>
      <c r="M48" s="274"/>
    </row>
    <row r="49" spans="1:13" s="248" customFormat="1" ht="143.25" thickBot="1">
      <c r="A49" s="245"/>
      <c r="B49" s="245" t="s">
        <v>580</v>
      </c>
      <c r="C49" s="273" t="s">
        <v>581</v>
      </c>
      <c r="D49" s="244" t="s">
        <v>332</v>
      </c>
      <c r="E49" s="245">
        <v>900210800</v>
      </c>
      <c r="F49" s="246">
        <v>0</v>
      </c>
      <c r="G49" s="274">
        <v>785400</v>
      </c>
      <c r="H49" s="274"/>
      <c r="I49" s="274"/>
      <c r="J49" s="243" t="s">
        <v>325</v>
      </c>
      <c r="K49" s="265" t="s">
        <v>148</v>
      </c>
      <c r="M49" s="274"/>
    </row>
    <row r="50" spans="1:13" s="248" customFormat="1" ht="99.75">
      <c r="A50" s="245"/>
      <c r="B50" s="245" t="s">
        <v>582</v>
      </c>
      <c r="C50" s="273" t="s">
        <v>583</v>
      </c>
      <c r="D50" s="244" t="s">
        <v>335</v>
      </c>
      <c r="E50" s="245">
        <v>900352202</v>
      </c>
      <c r="F50" s="246">
        <v>1634</v>
      </c>
      <c r="G50" s="274">
        <f>M50-G51-G52</f>
        <v>345600000</v>
      </c>
      <c r="H50" s="274"/>
      <c r="I50" s="274"/>
      <c r="J50" s="243" t="s">
        <v>325</v>
      </c>
      <c r="K50" s="262" t="s">
        <v>145</v>
      </c>
      <c r="M50" s="274">
        <v>384000000</v>
      </c>
    </row>
    <row r="51" spans="1:13" ht="89.25">
      <c r="G51" s="274">
        <f>M50*0.05</f>
        <v>19200000</v>
      </c>
      <c r="H51" s="274"/>
      <c r="I51" s="274"/>
      <c r="J51" s="243" t="s">
        <v>328</v>
      </c>
      <c r="K51" s="243" t="s">
        <v>152</v>
      </c>
    </row>
    <row r="52" spans="1:13" ht="51">
      <c r="G52" s="274">
        <f>M50*0.05</f>
        <v>19200000</v>
      </c>
      <c r="H52" s="274"/>
      <c r="I52" s="274"/>
      <c r="J52" s="243" t="s">
        <v>326</v>
      </c>
      <c r="K52" s="243" t="s">
        <v>163</v>
      </c>
    </row>
  </sheetData>
  <mergeCells count="5">
    <mergeCell ref="A1:D1"/>
    <mergeCell ref="M3:M5"/>
    <mergeCell ref="M6:M7"/>
    <mergeCell ref="M8:M9"/>
    <mergeCell ref="M41:M42"/>
  </mergeCells>
  <pageMargins left="0.7" right="0.7" top="0.75" bottom="0.75" header="0.3" footer="0.3"/>
  <pageSetup paperSize="5" scale="6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workbookViewId="0">
      <selection activeCell="H8" sqref="H8"/>
    </sheetView>
  </sheetViews>
  <sheetFormatPr baseColWidth="10" defaultRowHeight="14.25"/>
  <cols>
    <col min="1" max="1" width="20.7109375" style="222" bestFit="1" customWidth="1"/>
    <col min="2" max="2" width="2.42578125" style="222" bestFit="1" customWidth="1"/>
    <col min="3" max="3" width="18.28515625" style="223" bestFit="1" customWidth="1"/>
    <col min="4" max="4" width="13.140625" style="222" customWidth="1"/>
    <col min="5" max="16384" width="11.42578125" style="222"/>
  </cols>
  <sheetData>
    <row r="1" spans="1:4" s="279" customFormat="1" ht="32.25" customHeight="1">
      <c r="A1" s="264" t="s">
        <v>164</v>
      </c>
      <c r="B1" s="264"/>
      <c r="C1" s="280"/>
      <c r="D1" s="263" t="s">
        <v>468</v>
      </c>
    </row>
    <row r="2" spans="1:4" ht="15" customHeight="1">
      <c r="A2" s="763" t="s">
        <v>165</v>
      </c>
      <c r="B2" s="226" t="s">
        <v>35</v>
      </c>
      <c r="C2" s="227">
        <f>'SETP '!F28</f>
        <v>15401248761</v>
      </c>
      <c r="D2" s="769">
        <f>C3/C2</f>
        <v>1</v>
      </c>
    </row>
    <row r="3" spans="1:4">
      <c r="A3" s="763"/>
      <c r="B3" s="226" t="s">
        <v>37</v>
      </c>
      <c r="C3" s="227">
        <f>'SETP '!G29</f>
        <v>15401248761</v>
      </c>
      <c r="D3" s="769"/>
    </row>
    <row r="4" spans="1:4">
      <c r="A4" s="764" t="s">
        <v>166</v>
      </c>
      <c r="B4" s="228" t="s">
        <v>35</v>
      </c>
      <c r="C4" s="229">
        <f>FORTALECIMIENTO!F64</f>
        <v>3317791166</v>
      </c>
      <c r="D4" s="769">
        <f>C5/C4</f>
        <v>0.9863694989415136</v>
      </c>
    </row>
    <row r="5" spans="1:4">
      <c r="A5" s="764"/>
      <c r="B5" s="228" t="s">
        <v>37</v>
      </c>
      <c r="C5" s="229">
        <f>FORTALECIMIENTO!G65</f>
        <v>3272568010</v>
      </c>
      <c r="D5" s="769"/>
    </row>
    <row r="6" spans="1:4">
      <c r="A6" s="765" t="s">
        <v>167</v>
      </c>
      <c r="B6" s="230" t="s">
        <v>35</v>
      </c>
      <c r="C6" s="231">
        <f>'MOVILIDAD SOST'!F25</f>
        <v>149000000</v>
      </c>
      <c r="D6" s="769">
        <f>C7/C6</f>
        <v>1</v>
      </c>
    </row>
    <row r="7" spans="1:4">
      <c r="A7" s="765"/>
      <c r="B7" s="230" t="s">
        <v>37</v>
      </c>
      <c r="C7" s="231">
        <f>'MOVILIDAD SOST'!F26</f>
        <v>149000000</v>
      </c>
      <c r="D7" s="769"/>
    </row>
    <row r="8" spans="1:4">
      <c r="A8" s="766" t="s">
        <v>168</v>
      </c>
      <c r="B8" s="232" t="s">
        <v>35</v>
      </c>
      <c r="C8" s="233">
        <f>'MODERNIZACION TECNOLOGICA'!F31</f>
        <v>1944134809</v>
      </c>
      <c r="D8" s="769">
        <f>C9/C8</f>
        <v>0.99553824973461502</v>
      </c>
    </row>
    <row r="9" spans="1:4">
      <c r="A9" s="766"/>
      <c r="B9" s="232" t="s">
        <v>37</v>
      </c>
      <c r="C9" s="233">
        <f>'MODERNIZACION TECNOLOGICA'!F32</f>
        <v>1935460565</v>
      </c>
      <c r="D9" s="769"/>
    </row>
    <row r="10" spans="1:4" ht="15">
      <c r="A10" s="767" t="s">
        <v>164</v>
      </c>
      <c r="B10" s="224" t="s">
        <v>35</v>
      </c>
      <c r="C10" s="225">
        <f>C2+C4+C6+C8</f>
        <v>20812174736</v>
      </c>
      <c r="D10" s="768">
        <f>C11/C10</f>
        <v>0.99741029466244246</v>
      </c>
    </row>
    <row r="11" spans="1:4" ht="15">
      <c r="A11" s="767"/>
      <c r="B11" s="224" t="s">
        <v>37</v>
      </c>
      <c r="C11" s="225">
        <f>C3+C5+C7+C9</f>
        <v>20758277336</v>
      </c>
      <c r="D11" s="768"/>
    </row>
  </sheetData>
  <mergeCells count="10">
    <mergeCell ref="D10:D11"/>
    <mergeCell ref="D2:D3"/>
    <mergeCell ref="D4:D5"/>
    <mergeCell ref="D6:D7"/>
    <mergeCell ref="D8:D9"/>
    <mergeCell ref="A2:A3"/>
    <mergeCell ref="A4:A5"/>
    <mergeCell ref="A6:A7"/>
    <mergeCell ref="A8:A9"/>
    <mergeCell ref="A10:A1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5</vt:i4>
      </vt:variant>
    </vt:vector>
  </HeadingPairs>
  <TitlesOfParts>
    <vt:vector size="14" baseType="lpstr">
      <vt:lpstr>SETP </vt:lpstr>
      <vt:lpstr>ANEXO SETP</vt:lpstr>
      <vt:lpstr>FORTALECIMIENTO</vt:lpstr>
      <vt:lpstr>ANEXO FORTALECIMIENTO</vt:lpstr>
      <vt:lpstr>MOVILIDAD SOST</vt:lpstr>
      <vt:lpstr>ANEXO MOV SOST</vt:lpstr>
      <vt:lpstr>MODERNIZACION TECNOLOGICA</vt:lpstr>
      <vt:lpstr>ANEXO MODERNIZACION</vt:lpstr>
      <vt:lpstr>Hoja6</vt:lpstr>
      <vt:lpstr>FORTALECIMIENTO!Área_de_impresión</vt:lpstr>
      <vt:lpstr>'MODERNIZACION TECNOLOGICA'!Área_de_impresión</vt:lpstr>
      <vt:lpstr>'MOVILIDAD SOST'!Área_de_impresión</vt:lpstr>
      <vt:lpstr>'SETP '!Área_de_impresión</vt:lpstr>
      <vt:lpstr>FORTALECIMIENTO!Títulos_a_imprimir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Fiore Rojas villalba</dc:creator>
  <cp:lastModifiedBy>equipo 60</cp:lastModifiedBy>
  <cp:lastPrinted>2023-10-11T19:23:48Z</cp:lastPrinted>
  <dcterms:created xsi:type="dcterms:W3CDTF">2021-12-29T19:44:11Z</dcterms:created>
  <dcterms:modified xsi:type="dcterms:W3CDTF">2024-02-14T18:25:06Z</dcterms:modified>
</cp:coreProperties>
</file>