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QUIPO 36\Desktop\PLAN DE ACCIÓN A 30 DE MARZO\"/>
    </mc:Choice>
  </mc:AlternateContent>
  <bookViews>
    <workbookView xWindow="0" yWindow="0" windowWidth="21600" windowHeight="7530" tabRatio="561" firstSheet="2" activeTab="4"/>
  </bookViews>
  <sheets>
    <sheet name="FORTALECIMIENTO - REACTIVACIÓN" sheetId="80" r:id="rId1"/>
    <sheet name="PRODUCCIÓN SOSTENIBLE" sheetId="74" r:id="rId2"/>
    <sheet name="INFRAESTRUCTURA PRODUCTIVA" sheetId="79" r:id="rId3"/>
    <sheet name="RED VIAL TERCIARIA" sheetId="75" r:id="rId4"/>
    <sheet name="RELACION DE CTO X META" sheetId="89" r:id="rId5"/>
  </sheets>
  <externalReferences>
    <externalReference r:id="rId6"/>
  </externalReferences>
  <definedNames>
    <definedName name="_xlnm.Print_Area" localSheetId="0">'FORTALECIMIENTO - REACTIVACIÓN'!$B$1:$O$94</definedName>
    <definedName name="_xlnm.Print_Area" localSheetId="1">'PRODUCCIÓN SOSTENIBLE'!$A$1:$O$53</definedName>
    <definedName name="_xlnm.Print_Area">#REF!</definedName>
    <definedName name="BARRIOS" localSheetId="0">[1]listas!#REF!</definedName>
    <definedName name="BARRIOS">[1]listas!#REF!</definedName>
    <definedName name="ooo" localSheetId="0">[1]listas!#REF!</definedName>
    <definedName name="ooo">[1]listas!#REF!</definedName>
    <definedName name="ppp" localSheetId="0">[1]listas!#REF!</definedName>
    <definedName name="ppp">[1]listas!#REF!</definedName>
    <definedName name="_xlnm.Print_Titles" localSheetId="0">'FORTALECIMIENTO - REACTIVACIÓN'!$1:$15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75" l="1"/>
  <c r="L46" i="75"/>
  <c r="M42" i="75"/>
  <c r="N34" i="75"/>
  <c r="M34" i="75"/>
  <c r="O32" i="75"/>
  <c r="L42" i="75"/>
  <c r="L34" i="75"/>
  <c r="M24" i="79"/>
  <c r="M20" i="79"/>
  <c r="L24" i="79"/>
  <c r="L20" i="79"/>
  <c r="N33" i="74"/>
  <c r="N19" i="74"/>
  <c r="M33" i="74"/>
  <c r="N31" i="74"/>
  <c r="M31" i="74"/>
  <c r="G19" i="74"/>
  <c r="G20" i="74"/>
  <c r="G21" i="74"/>
  <c r="G22" i="74"/>
  <c r="G23" i="74"/>
  <c r="G24" i="74"/>
  <c r="G25" i="74"/>
  <c r="G26" i="74"/>
  <c r="G27" i="74"/>
  <c r="G28" i="74"/>
  <c r="G29" i="74"/>
  <c r="G30" i="74"/>
  <c r="G18" i="74"/>
  <c r="G17" i="74"/>
  <c r="N55" i="80"/>
  <c r="M55" i="80"/>
  <c r="G21" i="80"/>
  <c r="G22" i="80"/>
  <c r="G23" i="80"/>
  <c r="G24" i="80"/>
  <c r="G25" i="80"/>
  <c r="G26" i="80"/>
  <c r="G27" i="80"/>
  <c r="G28" i="80"/>
  <c r="G29" i="80"/>
  <c r="G30" i="80"/>
  <c r="G31" i="80"/>
  <c r="G32" i="80"/>
  <c r="G33" i="80"/>
  <c r="G34" i="80"/>
  <c r="G35" i="80"/>
  <c r="G36" i="80"/>
  <c r="G37" i="80"/>
  <c r="G38" i="80"/>
  <c r="G39" i="80"/>
  <c r="G40" i="80"/>
  <c r="G42" i="80"/>
  <c r="G43" i="80"/>
  <c r="G44" i="80"/>
  <c r="G45" i="80"/>
  <c r="G46" i="80"/>
  <c r="G47" i="80"/>
  <c r="G48" i="80"/>
  <c r="G49" i="80"/>
  <c r="G50" i="80"/>
  <c r="G51" i="80"/>
  <c r="G52" i="80"/>
  <c r="G53" i="80"/>
  <c r="G20" i="80"/>
  <c r="F152" i="89"/>
  <c r="F110" i="89"/>
  <c r="F108" i="89"/>
  <c r="F104" i="89"/>
  <c r="F91" i="89"/>
  <c r="F77" i="89"/>
  <c r="F51" i="89"/>
  <c r="F48" i="89"/>
  <c r="F46" i="89"/>
  <c r="F40" i="89"/>
  <c r="F28" i="89"/>
  <c r="F16" i="89"/>
  <c r="F4" i="89"/>
  <c r="F147" i="89"/>
  <c r="F138" i="89"/>
  <c r="E42" i="75"/>
  <c r="E30" i="75"/>
  <c r="E40" i="75"/>
  <c r="E22" i="75"/>
  <c r="F47" i="75"/>
  <c r="G47" i="75"/>
  <c r="E47" i="75"/>
  <c r="F46" i="75"/>
  <c r="G46" i="75"/>
  <c r="H46" i="75"/>
  <c r="F25" i="79"/>
  <c r="F24" i="79"/>
  <c r="E24" i="79"/>
  <c r="E25" i="79"/>
  <c r="E46" i="75" l="1"/>
  <c r="F33" i="74"/>
  <c r="F41" i="80"/>
  <c r="F45" i="80"/>
  <c r="M51" i="80"/>
  <c r="F55" i="80" l="1"/>
  <c r="G55" i="80"/>
  <c r="G56" i="80"/>
  <c r="H56" i="80"/>
  <c r="I56" i="80"/>
  <c r="J56" i="80"/>
  <c r="F56" i="80"/>
  <c r="H55" i="80"/>
  <c r="I55" i="80"/>
  <c r="J55" i="80"/>
  <c r="M22" i="79"/>
  <c r="L22" i="79"/>
  <c r="F122" i="89"/>
  <c r="F115" i="89"/>
  <c r="F71" i="89"/>
  <c r="F72" i="89" s="1"/>
  <c r="M44" i="75"/>
  <c r="L44" i="75"/>
  <c r="L40" i="75"/>
  <c r="M40" i="75"/>
  <c r="M38" i="75"/>
  <c r="L38" i="75"/>
  <c r="M36" i="75"/>
  <c r="L36" i="75"/>
  <c r="M32" i="75"/>
  <c r="L32" i="75"/>
  <c r="M30" i="75"/>
  <c r="L30" i="75"/>
  <c r="M28" i="75"/>
  <c r="L28" i="75"/>
  <c r="M26" i="75"/>
  <c r="L26" i="75"/>
  <c r="M24" i="75"/>
  <c r="L24" i="75"/>
  <c r="M22" i="75"/>
  <c r="L22" i="75"/>
  <c r="M18" i="79"/>
  <c r="L18" i="79"/>
  <c r="J34" i="74"/>
  <c r="I34" i="74"/>
  <c r="H34" i="74"/>
  <c r="G34" i="74"/>
  <c r="F34" i="74"/>
  <c r="J33" i="74"/>
  <c r="I33" i="74"/>
  <c r="H33" i="74"/>
  <c r="G33" i="74"/>
  <c r="N29" i="74"/>
  <c r="M29" i="74"/>
  <c r="N27" i="74"/>
  <c r="M27" i="74"/>
  <c r="N25" i="74"/>
  <c r="M25" i="74"/>
  <c r="N23" i="74"/>
  <c r="M23" i="74"/>
  <c r="N21" i="74"/>
  <c r="M21" i="74"/>
  <c r="M19" i="74"/>
  <c r="O19" i="74" s="1"/>
  <c r="N17" i="74"/>
  <c r="M17" i="74"/>
  <c r="N53" i="80"/>
  <c r="M53" i="80"/>
  <c r="N49" i="80"/>
  <c r="M49" i="80"/>
  <c r="N47" i="80"/>
  <c r="M47" i="80"/>
  <c r="N45" i="80"/>
  <c r="M45" i="80"/>
  <c r="N43" i="80"/>
  <c r="M43" i="80"/>
  <c r="N41" i="80"/>
  <c r="M41" i="80"/>
  <c r="N39" i="80"/>
  <c r="M39" i="80"/>
  <c r="N37" i="80"/>
  <c r="M37" i="80"/>
  <c r="N35" i="80"/>
  <c r="M35" i="80"/>
  <c r="N33" i="80"/>
  <c r="M33" i="80"/>
  <c r="N31" i="80"/>
  <c r="M31" i="80"/>
  <c r="M29" i="80"/>
  <c r="N27" i="80"/>
  <c r="M27" i="80"/>
  <c r="M25" i="80"/>
  <c r="M23" i="80"/>
  <c r="N21" i="80"/>
  <c r="M21" i="80"/>
  <c r="N19" i="80"/>
  <c r="M19" i="80"/>
  <c r="O23" i="74" l="1"/>
  <c r="N32" i="75"/>
  <c r="O21" i="74"/>
  <c r="O27" i="74"/>
  <c r="O25" i="74"/>
  <c r="O49" i="80"/>
  <c r="O21" i="80"/>
  <c r="O31" i="80"/>
  <c r="O39" i="80"/>
  <c r="O43" i="80"/>
  <c r="O27" i="80"/>
  <c r="O33" i="80"/>
  <c r="O47" i="80"/>
</calcChain>
</file>

<file path=xl/sharedStrings.xml><?xml version="1.0" encoding="utf-8"?>
<sst xmlns="http://schemas.openxmlformats.org/spreadsheetml/2006/main" count="650" uniqueCount="353">
  <si>
    <t>PROCESO: FORTALECIMIENTO DE CAPACIDADES PRODUCTIVAS</t>
  </si>
  <si>
    <t xml:space="preserve">RELACIÓN DE CONTRATOS Y CONVENIOS </t>
  </si>
  <si>
    <t>No</t>
  </si>
  <si>
    <t>OBJETO</t>
  </si>
  <si>
    <t>VALOR</t>
  </si>
  <si>
    <t>VER ANEXO</t>
  </si>
  <si>
    <t>CÓDIGO BPPIM:   2020730010073</t>
  </si>
  <si>
    <t>CÓDIGO PRESUPUESTAL 212320201003-2020730010073-01</t>
  </si>
  <si>
    <t>CÓDIGO PRESUPUESTAL 212320202008-2020730010073-01</t>
  </si>
  <si>
    <t>CÓDIGO PRESUPUESTAL 212320202009-2020730010073-01</t>
  </si>
  <si>
    <t>PRINCIPALES ACTIVIDADES</t>
  </si>
  <si>
    <t>UNIDAD DE MEDIDA</t>
  </si>
  <si>
    <t>PROGRAMADO</t>
  </si>
  <si>
    <t>CANT.</t>
  </si>
  <si>
    <t>COSTO TOTAL   (MILES DE PESOS)</t>
  </si>
  <si>
    <t>FUENTES DE FINANCIACIÓN (EN MILES DE $)</t>
  </si>
  <si>
    <t>PROGRAMACIÓN (dd/mm/aa)</t>
  </si>
  <si>
    <t>INDICADORES DE GESTIÓN</t>
  </si>
  <si>
    <t>ÍNDICE FÍSICO</t>
  </si>
  <si>
    <t>ÍNDICE INVERSIÓN</t>
  </si>
  <si>
    <t>EFICIENCIA</t>
  </si>
  <si>
    <t>EJECUTADO</t>
  </si>
  <si>
    <t>MPIO</t>
  </si>
  <si>
    <t>SGP</t>
  </si>
  <si>
    <t>CRÉDITO</t>
  </si>
  <si>
    <t>OTROS</t>
  </si>
  <si>
    <t xml:space="preserve">INICIO </t>
  </si>
  <si>
    <t>TERMINACIÓN</t>
  </si>
  <si>
    <t>Realizar reporte semestral a la plataforma del Ministerio de Agricultura, administrada por la UPRA (Unidad de Planificación Regional Agrícola) de las  EVAS (Evaluaciones Agropecuarias Municipales)</t>
  </si>
  <si>
    <t xml:space="preserve">No. de reportes de EVAS realizados </t>
  </si>
  <si>
    <t>P</t>
  </si>
  <si>
    <t>E</t>
  </si>
  <si>
    <t>Actualizar la base de datos de productores agropecuarios municipales, consolidando información de los Registros Únicos de Extensión Agropecuaria-RUEA, aplicados en la zona rural de Ibagué</t>
  </si>
  <si>
    <t>No. de bases de datos de RUEA actualizadas</t>
  </si>
  <si>
    <t>Actualizar el documento de Diagnóstico Agropecuario Municipal con información primaria obtenida en el territorio rural del municipio de Ibagué y procesamiento de la información secundaria, generada por entidades oficiales de soporte a nivel Nacional, relacionadas</t>
  </si>
  <si>
    <t>No. de documentos  actualizados</t>
  </si>
  <si>
    <t>Actualizar el documento técnico de planificación municipal del Programa de extensión agropecuaria para el Municipio de Ibagué, realizado por la Secretaría de Agricultura y Desarrollo Rural</t>
  </si>
  <si>
    <t>No. de documentos de planificación actualizados</t>
  </si>
  <si>
    <t>Prestar asistencia técnica agrícola y pecuaria para fortalecer la producción, productividad, transformación y comercialización agropecuaria de la zona rural de Ibagué</t>
  </si>
  <si>
    <t>No. de asistencias técnicas agropecuarias realizadas</t>
  </si>
  <si>
    <t>Actualizar la base de datos de usuarios, de acuerdo a las asistencias técnicas agrícolas y pecuarias realizadas</t>
  </si>
  <si>
    <t>No. de bases de datos de asistencias técnicas agropecuarias actualizadas</t>
  </si>
  <si>
    <t>No. de alianzas productivas realizadas</t>
  </si>
  <si>
    <t>Brindar apoyo  para el fortalecimiento de asociaciones de productores agropecuarios en procesos administrativos, sociales y económicos, caracterización de usuarios, acompañamiento y asistencia técnica permanente</t>
  </si>
  <si>
    <t xml:space="preserve">No. de organizaciones  de productores fortalecidas </t>
  </si>
  <si>
    <t>Brindar acompañamiento técnico y formación a las organizaciónes de productores agropecuarios, para la creación de modelos de asociatividad de segundo nivel</t>
  </si>
  <si>
    <t>No. de modelos de asociatividad de segundo nivel implementados</t>
  </si>
  <si>
    <t>Fortalecer el Consejo Municipal de Desarrollo Rural en términos técnicos y logísticos, garantizando el desarrollo de las sesiones para la participación activa de esta  en la planeación, gestión, ejecución, seguimiento y control de las políticas y programas ejecutados por la Administración Municipal dirigidas sector rural</t>
  </si>
  <si>
    <t xml:space="preserve">No. de Consejos Municipales de de Desarrollo Rural con acompañamiento </t>
  </si>
  <si>
    <t>Capacitar en Buenas Prácticas Agrícolas-BPA y Buenas Prácticas Pecuarias-BPP a productores de la zona rural de Ibagué</t>
  </si>
  <si>
    <t>No. de productores  capacitados en BPA y BPP</t>
  </si>
  <si>
    <t>Realizar alianzas estratégicas con el Servicio Nacional de Aprendizaje-SENA, la Federación Nacional de Avicultores de Colombia-FENAVI, el Fondo Nacional Avícola-FONAV y la Federación Nacional de Cafeteros-FNC, para certificar e implementar en BPA, BPP y BPM a los pequeños productores de la zona rural del Municipio de Ibagué</t>
  </si>
  <si>
    <t>No. de productores  certificados en BPA y BPP</t>
  </si>
  <si>
    <t>Apoyar a pequeños y medianos productores de la zona rural de Ibagué, para obtener la certificación en producción orgánica y/o limpia</t>
  </si>
  <si>
    <t>No. de productores certificados en agricultura orgánica</t>
  </si>
  <si>
    <t>Apoyar a pequeños y medianos productores  rurales, para la partipación en eventos de circuitos cortos de comercialización, encuentros masivos locales y regionales, para la ampliación de las líneas directas de comercialización de productos agropecuarios de la zona rural de Ibagué</t>
  </si>
  <si>
    <t>No. de productores apoyados en encuentros locales de comercialización</t>
  </si>
  <si>
    <t xml:space="preserve">Realizar eventos y encuentros locales de comercialización para apoyar productores agropecuarios rurales (ferias agropecuarias, ruedas de negocio eventos  de socialización, exposiciones  agropecuarias) </t>
  </si>
  <si>
    <t>No. de encuentros locales de comercialización realizados</t>
  </si>
  <si>
    <t>Implementar la plataforma virtual de comercialización para el sector agropecuario de la zona rural de Ibagué</t>
  </si>
  <si>
    <t>No. de plataformas virtuales implementadas</t>
  </si>
  <si>
    <t>Ejecutar y/o hacer seguimiento a proyectos productivos, a través de la prestación de  asistencia e incorporar el concepto de cadena de valor en  cadenas priorizadas de la zona rural de Ibagué</t>
  </si>
  <si>
    <t>No. de cadenas priorizadas dinamizadas</t>
  </si>
  <si>
    <t>Implementar un programa de huertas caseras para el autoconsumo y la generación de ingresos de las familias campesinas rurales</t>
  </si>
  <si>
    <t>No. de programas implementados</t>
  </si>
  <si>
    <t>Implementar el programa de Escuelas Campesinas, a través de jornadas de capacitación en alianza con el SENA, para el fortalecimiento de las cadenas priorizadas</t>
  </si>
  <si>
    <t xml:space="preserve"> TOTAL PLAN DE ACCIÓN</t>
  </si>
  <si>
    <t>METAS DE RESULTADO</t>
  </si>
  <si>
    <t>METAS DE PRODUCTO</t>
  </si>
  <si>
    <t>INDICADORES</t>
  </si>
  <si>
    <t>SECRETARIO DESPACHO / DIRECTOR</t>
  </si>
  <si>
    <t>Realizar 4 evaluaciones municipales agropecuarias (EVAS)</t>
  </si>
  <si>
    <t>Documentos de evaluación elaborados</t>
  </si>
  <si>
    <t>Implementar un diagnóstico agropecuario municipal sistematizado</t>
  </si>
  <si>
    <t xml:space="preserve">Planes de desarrollo agropecuario y rural elaborados </t>
  </si>
  <si>
    <t>Implementar el Registro Único de Extensión Agropecuaria - RUEA</t>
  </si>
  <si>
    <t xml:space="preserve">Documentos de planeación elaborados </t>
  </si>
  <si>
    <t>Formular 1 programa de extensión agropecuaria municipal</t>
  </si>
  <si>
    <t>Estrategia comercial y de innovación para el fortalecimiento técnico, talento humano de apoyo a los productores</t>
  </si>
  <si>
    <t>Productores beneficiados</t>
  </si>
  <si>
    <t xml:space="preserve">Apoyar la conformación y fortalecimiento de las asociaciones de productores rurales </t>
  </si>
  <si>
    <t xml:space="preserve">Asociaciones fortalecidas </t>
  </si>
  <si>
    <t xml:space="preserve">Organizar 3 modelos de asociatividad de segundo nivel </t>
  </si>
  <si>
    <t xml:space="preserve">Asociaciones apoyadas </t>
  </si>
  <si>
    <t>Apoyar el Consejo Municipal de Desarrollo Rural - CDMR</t>
  </si>
  <si>
    <t xml:space="preserve">Servicio de fortalecimiento de capacidades locales </t>
  </si>
  <si>
    <t>Capacitar a 600 productores en buenas prácticas agrícolas y pecuarias</t>
  </si>
  <si>
    <t>Número de productores capacitados</t>
  </si>
  <si>
    <t>Aumentar en 500 el número  de productores certificados en BPA, BPP y BPM</t>
  </si>
  <si>
    <t>Número de productores beneficiados</t>
  </si>
  <si>
    <t>Estrategia para apoyar pequeños y medianos productores con certificación en agricultura orgánica y/o producción limpia</t>
  </si>
  <si>
    <t>Aumentar en 1500 el número de productores agropecuarios apoyados con ICR y FAG</t>
  </si>
  <si>
    <t>Servicio de apoyo financiero para proyectos productivos</t>
  </si>
  <si>
    <t>Apoyar a 400 productores agropecuarios  en eventos de circuitos cortos de comercialización (Mi campo vibra en la ciudad)</t>
  </si>
  <si>
    <t>Realizar 50 eventos y encuentros locales (virtuales y/o presenciales) de comercialización para apoyar productores agropecuarios rurales (ferias agropecuarias, ruedas de negocio, eventos de  socialización, exposiciones agropecuarias)</t>
  </si>
  <si>
    <t xml:space="preserve">Servicio de apoyo para el fomento organizativo de la Agricultura Campesina, Familiar y Comunitaria </t>
  </si>
  <si>
    <t xml:space="preserve">NOMBRE: HUMBERTO ORJUELA ROZO </t>
  </si>
  <si>
    <t xml:space="preserve">Implementar la plataforma virtual de comercialización para el sector agropecuario </t>
  </si>
  <si>
    <t>Plataforma implementada</t>
  </si>
  <si>
    <t>SECRETARIO DE AGRICULTURA Y DESARROLLO RURAL</t>
  </si>
  <si>
    <t>FIRMA</t>
  </si>
  <si>
    <t>Fortalecer y dinamizar las cadenas productivas priorizadas</t>
  </si>
  <si>
    <t>Número de cadenas productivas fortalecidas y dinamizadas</t>
  </si>
  <si>
    <t>DIRECTOR DE ASUNTOS AGROPECUARIOS Y UMATA</t>
  </si>
  <si>
    <t>Implementar un programa de huertas orgánicas para la paz y post pandemia</t>
  </si>
  <si>
    <t>Programa implementado</t>
  </si>
  <si>
    <t>Implementar el programa de escuelas campesinas</t>
  </si>
  <si>
    <t>CÓDIGO BPPIM:  2020730010074</t>
  </si>
  <si>
    <t>CÓDIGO PRESUPUESTAL 212320201000-2020730010074-01</t>
  </si>
  <si>
    <t>CÓDIGO PRESUPUESTAL 212320202009-2020730010074-01</t>
  </si>
  <si>
    <t>Realizar adecuaciones a la infraestructura física del Vivero Municipal, para mejorar el sistema de tecnificación y producción de material vegetal</t>
  </si>
  <si>
    <t>No. de viveros municipales con adecuaciones realizadas</t>
  </si>
  <si>
    <t>Realizar actividades de germinación y desarrollo vegetativo de  plántulas vivas nativas de especies forestales, cacao, y/o café</t>
  </si>
  <si>
    <t xml:space="preserve"> No. plántulas producidas de material vegetal agrícola en el Vivero Municipal </t>
  </si>
  <si>
    <t>Prestar asistencias técnicas para mejorar las prácticas pecuarias y lo dispuesto en la ley de protección y bienestar animal</t>
  </si>
  <si>
    <t>No. de asistencias técnicas pecuarias realizadas</t>
  </si>
  <si>
    <t>Implementar el servicio de asistencia técnica pecuaria para el fomento de la ganadería sostenibe en la zona rural de Ibagué</t>
  </si>
  <si>
    <t xml:space="preserve"> No. de servicios implementados</t>
  </si>
  <si>
    <t>Implementar el servicio de asistencia técnica pecuaria, relacionada con la implementación de módulos apícolas en la zona rural de Ibagué</t>
  </si>
  <si>
    <t>No. de módulos apícolas   implementados</t>
  </si>
  <si>
    <t>Brindar acompañamiento técnico para la instalación, operación, sostenimiento, mantemnimiento de unidades productivas para la producción agropecuaria familiar, para población con enfoque diferencial</t>
  </si>
  <si>
    <t>No. de proyectos productivos brindados a población víctima</t>
  </si>
  <si>
    <t>Suministrar materiales para fomentar y promover actividades agrícolas que mejoren la calidad de vida de la población urbana y rural</t>
  </si>
  <si>
    <t>No. de familias apoyadas</t>
  </si>
  <si>
    <t>Pago pasivo exigible convenio DPS 234 de 2015</t>
  </si>
  <si>
    <t>N° pagos realizados</t>
  </si>
  <si>
    <t>TOTAL PLAN DE ACCIÓN</t>
  </si>
  <si>
    <t>SECRETARIO DESPACHO / GERENTE</t>
  </si>
  <si>
    <t>Aumentar en 1 el número de Viveros Municipales registrado ante el ICA</t>
  </si>
  <si>
    <t>Vivero Municipal registrado ante el ICA</t>
  </si>
  <si>
    <t>Producir 130.000 de plántulas de material vegetal agrícola en  el Vivero Municipal para las cadenas priorizadas</t>
  </si>
  <si>
    <t>Plántulas producidas de material vegetal agrícola en el Vivero Municipal para las cadenas priorizadas</t>
  </si>
  <si>
    <t>p</t>
  </si>
  <si>
    <t xml:space="preserve">Estrategia comercial y de innovación para el fortalecimiento técnico, producción sostenible y de talento humano a productores pecuarios </t>
  </si>
  <si>
    <t>Implementar 150 parcelas agrosilvopastoriles para fomento a la ganadería sostenible</t>
  </si>
  <si>
    <t>Parcelas agrosilvopastoriles para fomento a la ganadería sostenible implementada</t>
  </si>
  <si>
    <t xml:space="preserve">Implementar 200 módulos de producción apícola </t>
  </si>
  <si>
    <t xml:space="preserve">Módulos de producción apícola </t>
  </si>
  <si>
    <t>Implementar 170 proyectos productivos para  población víctima del conflicto armado</t>
  </si>
  <si>
    <t xml:space="preserve">Proyectos productivos para población víctima del conflicto armado </t>
  </si>
  <si>
    <t>Fortalecimiento en los procesos de agricultura urbana, familiar y el fomento de la producción campesina</t>
  </si>
  <si>
    <t>Número de familias apoyadas</t>
  </si>
  <si>
    <t>PROCESO: VIVIENDA DIGNA</t>
  </si>
  <si>
    <t>CÓDIGO BPPIM: 2020730010075</t>
  </si>
  <si>
    <t>CÓDIGO PRESUPUESTAL 212320201003-2020730010075-01</t>
  </si>
  <si>
    <t>CÓDIGO PRESUPUESTAL 212320202009-2020730010075-01</t>
  </si>
  <si>
    <t>Formular proyectos para el fortalecimiento de las capacidades productivas tecnológicas y comerciales para la obtención de productos con valor agregado, en el marco de la reactivación económica para el Municipio de Ibagué</t>
  </si>
  <si>
    <t>No. de proyectos formulados</t>
  </si>
  <si>
    <t>Número productores con acuerdos comerciales suscritos - agricultura por contrato</t>
  </si>
  <si>
    <t>Proyectos de infraestructura para la transformación y comercialización de productos agropecuarios.</t>
  </si>
  <si>
    <t>Proyectos formulados</t>
  </si>
  <si>
    <t>CODIGO BPPIM: 2020730010072</t>
  </si>
  <si>
    <t>CODIGO PRESUPUESTAL 212320201003-2020730010072-17</t>
  </si>
  <si>
    <t>CODIGO PRESUPUESTAL 212320201004-2020730010072-17</t>
  </si>
  <si>
    <t>CODIGO PRESUPUESTAL 212320202005-2020730010072-17</t>
  </si>
  <si>
    <t>CODIGO PRESUPUESTAL 212320202007-2020730010072-17</t>
  </si>
  <si>
    <t>CODIGO PRESUPUESTAL 212320202008-2020730010072-17</t>
  </si>
  <si>
    <t xml:space="preserve">CODIGO PRESUPUESTAL 212320202009-2020730010072-01   </t>
  </si>
  <si>
    <t>CODIGO PRESUPUESTAL 2123201010030208-2021730010025-01</t>
  </si>
  <si>
    <t>Realizar mantenimiento rutinario y atención a emergencias para la recuperación y conformación de la malla vial terciaria (limpieza mecánica, reconstrucción de cunetas  y extensión de material de afirmado para la recuperación de la banca, remoción de derrumbes)</t>
  </si>
  <si>
    <t>Km de red vial terciaria con mantenimiento</t>
  </si>
  <si>
    <t>Brindar apoyo técnico  para el fortalecimiento a las actividades dirigidas al mantenimiento de vías terciarias</t>
  </si>
  <si>
    <t>No. de apoyos prestados para el mantenimiento de la malla vial terciaria</t>
  </si>
  <si>
    <t>Realizar mantenimiento preventivo y correctivo a los vehículos y maquinaria amarilla que hacen parte del parque automotor de la Secretaría de Agricultura y Desarrollo Rural</t>
  </si>
  <si>
    <t>No. de mantenimientos del parque automotor</t>
  </si>
  <si>
    <t>Contratar el suministro de combustible para los vehículos que conforman el parque automotor de la Secretaría de Agricultura y Desarrollo Rural</t>
  </si>
  <si>
    <t>No. de suministros de combustible para el parque automotor</t>
  </si>
  <si>
    <t>Alquiler de maquinaria amarilla para realizar el mantenimiento de la red vial terciaria de la zona rural del Municipio de Ibagué</t>
  </si>
  <si>
    <t>No. de veces en el que se alquiló maquinaria amarilla</t>
  </si>
  <si>
    <t>Desarrollar actividades técnicas para la elaboración de presupuestos de obra  (cantidad de materiales) y seguimiento a inversiones para el mejoramiento y/o manteniemiento de puentes petonales y/o vehiculares en la red vial terciaria municipal</t>
  </si>
  <si>
    <t xml:space="preserve">No. de documentos técnicos elaborados para el mejoramiento de la infraestructura vial rural </t>
  </si>
  <si>
    <t>Desarrollar actividades técnicas  para elaboración  de presupuestos de obra (cantidad de materiales) y  seguimiento a inversiones para la  construccion de placa huellas enla red vial terciaria municipal</t>
  </si>
  <si>
    <t>Realizar las actividades dirigidas a la adecuación, mantenimiento y sostenimiento de los caminos veredales</t>
  </si>
  <si>
    <t>Km de caminos veredales ampliados y/o mantenidos</t>
  </si>
  <si>
    <t>Contratar el suministro de elementos de ferretería para atender requerimientos y necesidades de obras para la construcción y/o mejoramiento de la infraestructura de la malla vial terciaria</t>
  </si>
  <si>
    <t>No. de suministros de materiales de ferretería</t>
  </si>
  <si>
    <t>Contratar la construcción de placa huella tipo INVÍAS en red vial terciaria del municipio de Ibagué</t>
  </si>
  <si>
    <t>Km de placa huella construidos</t>
  </si>
  <si>
    <t>Contratar la construcción del puente peatonal La Cocare vereda La Esperanza</t>
  </si>
  <si>
    <t>No. de puentes peatonales y/o mulares construidos y/o mantenidos</t>
  </si>
  <si>
    <t>Contratar interventoría técnica para la construcción del puente peatonal La Cocare vereda La Esperanza</t>
  </si>
  <si>
    <t>No. de procesos de interventoría adjudicados para obras en la red vial terciaria</t>
  </si>
  <si>
    <t>Realizar ampliación y mantenimiento a 200 km de caminos veredales</t>
  </si>
  <si>
    <t xml:space="preserve">Realizar la construcción y/o mejoramiento y/o mantenimiento a 20 puentes peatonales y/o vehicular  en red vial terciaria </t>
  </si>
  <si>
    <t>Puentes peatonales y/o mulares, en red vial terciaria rehabilitados</t>
  </si>
  <si>
    <t>Construcción de 15 km de placa huella en la red vial terciaria</t>
  </si>
  <si>
    <t>Kilómetros de placa huella</t>
  </si>
  <si>
    <t>Mejoramiento y/o mantenimiento y/o construcción a 300 km de la red vial terciaria</t>
  </si>
  <si>
    <t>Km vía terciaria construida y/o mejorada y/o mantenida</t>
  </si>
  <si>
    <t>DIRECTOR  DE  DESARROLLO RURAL</t>
  </si>
  <si>
    <t xml:space="preserve">FIRMA 
</t>
  </si>
  <si>
    <t>FORTALECIMIENTO, REACTIVACIÓN, TRANSFORMACIÓN E INCREMENTO DE LA PRODUCCIÓN AGROPECUARIA EN EL MUNICIPIO DE IBAGUÉ</t>
  </si>
  <si>
    <t>Implementar el Registro Único de Extensión Agropecuaria RUEA</t>
  </si>
  <si>
    <t>Implementar un Diagnóstico Agropecuario Municipal sistematizado</t>
  </si>
  <si>
    <t>Formular 1 Programa de Extensión Agropecuaria Municipal</t>
  </si>
  <si>
    <t>RITA  ELSA SANCHEZ ALTURO</t>
  </si>
  <si>
    <t>Apoyar la conformación y Fortalecimiento de las asociaciones de productores rurales</t>
  </si>
  <si>
    <t>GILBERTO EDUARDO VARON CASTRO</t>
  </si>
  <si>
    <t>Organizar 3 modelos de asociatividad de segundo nivel</t>
  </si>
  <si>
    <t>AYLIN MICHELL ROA GUTIERREZ</t>
  </si>
  <si>
    <t>Capacitar a 600 Productores en buenas prácticas agrícolas y pecuarias</t>
  </si>
  <si>
    <t>Aumentar en 500 el número de Productores certificados en BPA, BPP y BPM</t>
  </si>
  <si>
    <t>Estrategia para apoyar Pequeños y medianos productores con certificación en agricultura orgánica y/o producción limpia</t>
  </si>
  <si>
    <t>Apoyar a 400 Productores agropecuarios en eventos de circuitos cortos de comercialización (Mi campo vibra en la ciudad)</t>
  </si>
  <si>
    <t>Realizar 50 Eventos y encuentros locales (virtuales y/o presenciales) de comercialización para apoyar productores agropecuarios rurales (ferias agropecuarias, ruedas de negocio, eventos de socialización, exposiciones agropecuarias)</t>
  </si>
  <si>
    <t xml:space="preserve">TRASFERENCIA INFIBAGUE </t>
  </si>
  <si>
    <t>Implementar la plataforma virtual de comercialización para el sector agropecuario</t>
  </si>
  <si>
    <t>Fortalecer y dinamizar las cadenas productivas priorizados</t>
  </si>
  <si>
    <t>EDNA MERCEDES REIRAN</t>
  </si>
  <si>
    <t xml:space="preserve">  FORTALECIMIENTO DE LA PRODUCCION SOSTENIBLE Y AMIGABLE CON EL MEDIO AMBIENTE EN LA ZONA RURAL EN EL MUNICIPIO DE IBAGUE</t>
  </si>
  <si>
    <t>Producir 130.000 de plántulas de Material Vegetal Agrícola en el Vivero Municipal para las cadenas priorizadas</t>
  </si>
  <si>
    <t>Estrategia comercial y de innovación para el fortalecimiento técnico, producción sostenible y de talento humano a productores pecuarios</t>
  </si>
  <si>
    <t>ANIBAL  CALDERON  VARON</t>
  </si>
  <si>
    <t>Implementar 200 Módulos de producción apícola</t>
  </si>
  <si>
    <t>Implementar 170 Proyectos productivos para población víctima del conflicto armado</t>
  </si>
  <si>
    <t xml:space="preserve">  MEJORAMIENTO DE LA INFRAESTRUCTURA PRODUCTIVA DE VALOR AGREGADO Y COMERCIALIZACION DE </t>
  </si>
  <si>
    <t>Proyectos de Infraestructura para la transformación y comercialización de productos agropecuarios.</t>
  </si>
  <si>
    <t>Gestionar la construcción de la central de abastos</t>
  </si>
  <si>
    <t xml:space="preserve"> MANTENIMIENTO Y SOSTENIMIENTO DE LA RED VIAL TERCIARIA, PARA EL DESARROLLO RUAL EN EL MUNICIPIO DE IBAGUE</t>
  </si>
  <si>
    <t>Realizar la construcción y/o mejoramiento y/o mantenimiento a 20 puentes peatonales y/o vehicular en red vial terciaria</t>
  </si>
  <si>
    <t>CAROLINA ANDREA ROMERO POLANCO</t>
  </si>
  <si>
    <t>Realizar ampliación y mantenimiento a 200 Km de caminos veredales</t>
  </si>
  <si>
    <t>FECHA DE PROGRAMACIÓN: 01 ENERO DE 2024</t>
  </si>
  <si>
    <t>FECHA DE SEGUIMIENTO: 31 DE MARZO DEL 2024</t>
  </si>
  <si>
    <t>CÓDIGO PRESUPUESTAL 212330509099-2020730010073-01</t>
  </si>
  <si>
    <t xml:space="preserve">NOMBRE:CRISTIAN DAVID AVILA </t>
  </si>
  <si>
    <t xml:space="preserve">DIRECTOR DE DESARROLLO RURAL </t>
  </si>
  <si>
    <t xml:space="preserve">NOMBRE: JUAN JERONIMO CUELLAR </t>
  </si>
  <si>
    <t xml:space="preserve">NOMBRE: CRISTIAN DAVID AVILA </t>
  </si>
  <si>
    <t>Brindar acompañamiento Profesional para la formulación de proyectos dirigidos a la construccion de centrales de abasto, centros de acopio, infraestructura productiva y de comercialización para pequeños productores rurales.</t>
  </si>
  <si>
    <t xml:space="preserve">No. de proyectos apoyados </t>
  </si>
  <si>
    <t>Coofinanciar alianzas productivas para el desarrollo de cultivos con obtención de productos con valor agregado, en el marco de la reactivación económica para el Municipio de Ibagué</t>
  </si>
  <si>
    <t>CÓDIGO PRESUPUESTAL : 212320201000-2020730010075-01</t>
  </si>
  <si>
    <t>MARIA PAULA RIAÑO PACHECO</t>
  </si>
  <si>
    <t>445/2024</t>
  </si>
  <si>
    <t>444/2024</t>
  </si>
  <si>
    <t>CATERIN ALEJANDRA BUSTOS OSPITIA</t>
  </si>
  <si>
    <t>447/2024</t>
  </si>
  <si>
    <t>LINA MARIA DEL MAR ESCOBAR TOVAR</t>
  </si>
  <si>
    <t>404/2024</t>
  </si>
  <si>
    <t>ERIKA LORENA LINARES SANCHEZ</t>
  </si>
  <si>
    <t>918/2024</t>
  </si>
  <si>
    <t>JULIO IVAN CASTRO LOZANO</t>
  </si>
  <si>
    <t>402/2024</t>
  </si>
  <si>
    <t>DORIS PATRICIA TOVAR GRISALES</t>
  </si>
  <si>
    <t>403/2024</t>
  </si>
  <si>
    <t>JOSE GIOVANNY ROCHA HERNANDEZ</t>
  </si>
  <si>
    <t>440/2024</t>
  </si>
  <si>
    <t>MARIA MERCEDES GUZMAN SALGUERO</t>
  </si>
  <si>
    <t>1229/2024</t>
  </si>
  <si>
    <t>MARIO  HUMBERTO  URREA GUTIERREZ</t>
  </si>
  <si>
    <t>1297/2024</t>
  </si>
  <si>
    <t>JENNY CAROLINA PAREDES BONILLA</t>
  </si>
  <si>
    <t>1133/2024</t>
  </si>
  <si>
    <t>415/2024</t>
  </si>
  <si>
    <t>446/2024</t>
  </si>
  <si>
    <t>LUIS HERNANDO PERDOMO SALAMANCA</t>
  </si>
  <si>
    <t>661/2024</t>
  </si>
  <si>
    <t>788/2024</t>
  </si>
  <si>
    <t>LUIS MIGUEL GUTIERREZ MOLINA</t>
  </si>
  <si>
    <t>1035/2024</t>
  </si>
  <si>
    <t>921/2024</t>
  </si>
  <si>
    <t>HASBLEIDY LORENA CAICEDO HERRERA</t>
  </si>
  <si>
    <t>1264/2024</t>
  </si>
  <si>
    <t>CARLOS ANDRES NAVARRO BASTOS</t>
  </si>
  <si>
    <t>DIANA CAROLINA BARRERO VARON</t>
  </si>
  <si>
    <t>1298/2024</t>
  </si>
  <si>
    <t>LISSETTE YADIRA PARDO CASTRO</t>
  </si>
  <si>
    <t>753/2024</t>
  </si>
  <si>
    <t>JULIAN ANDRES MENESES MARTINEZ</t>
  </si>
  <si>
    <t>920/2024</t>
  </si>
  <si>
    <t>DIANA  PATRICIA PACHON  MANCILLA</t>
  </si>
  <si>
    <t>416/2024</t>
  </si>
  <si>
    <t>DAIRON  CANDIA GARCIA</t>
  </si>
  <si>
    <t>692/2024</t>
  </si>
  <si>
    <t>MARIA DEL CARMEN GUZMAN BELTRAN</t>
  </si>
  <si>
    <t>868/2024</t>
  </si>
  <si>
    <t>OSCAR JOWBAL PIEDRAHITA GONZALEZ</t>
  </si>
  <si>
    <t>1230/2024</t>
  </si>
  <si>
    <t>ANDREA DEL PILAR GOMEZ HERRERA</t>
  </si>
  <si>
    <t>1231/2024</t>
  </si>
  <si>
    <t>ANDREW  MEDINA MARIN</t>
  </si>
  <si>
    <t>1295/2024</t>
  </si>
  <si>
    <t>EDINSON  ALEXANDER GARCIA APONTE</t>
  </si>
  <si>
    <t>1296/2024</t>
  </si>
  <si>
    <t>OSCAR ANDRES BONILLA DIAZ</t>
  </si>
  <si>
    <t>662/2024</t>
  </si>
  <si>
    <t>ABAD NIETO EJLALE</t>
  </si>
  <si>
    <t>408/2024</t>
  </si>
  <si>
    <t>ROLANDO ANIBAL PEREZ INFANTE</t>
  </si>
  <si>
    <t>1228/2024</t>
  </si>
  <si>
    <t>373/2024</t>
  </si>
  <si>
    <t>JORGE MARIO SANCHEZ PEDRAZA</t>
  </si>
  <si>
    <t>441/2024</t>
  </si>
  <si>
    <t>FERNEY RODRIGO DELGADO TRILLERAS</t>
  </si>
  <si>
    <t>419/2024</t>
  </si>
  <si>
    <t>JULIANA MARCELA BONILLA  ALCAZAR</t>
  </si>
  <si>
    <t>417/2024</t>
  </si>
  <si>
    <t>414/2024</t>
  </si>
  <si>
    <t>JENNIFER  NOHELIA CASTRO PINILLA</t>
  </si>
  <si>
    <t>916/2024</t>
  </si>
  <si>
    <t>ROMULO AUGUSTO GUTIERREZ RAMIREZ</t>
  </si>
  <si>
    <t>875/2024</t>
  </si>
  <si>
    <t>JENNIFER ANDREA SIERRA MOYA</t>
  </si>
  <si>
    <t>405/2024</t>
  </si>
  <si>
    <r>
      <t xml:space="preserve">META DE RESULTADO No. 1: </t>
    </r>
    <r>
      <rPr>
        <sz val="12"/>
        <rFont val="Arial"/>
        <family val="2"/>
      </rPr>
      <t>Incrementar el porcentaje de pequeños productores en mercados formales</t>
    </r>
  </si>
  <si>
    <r>
      <t xml:space="preserve">META DE RESULTADO No. 2: </t>
    </r>
    <r>
      <rPr>
        <sz val="12"/>
        <rFont val="Arial"/>
        <family val="2"/>
      </rPr>
      <t>Incrementar las líneas de comercialización de productos agropecuarios del sector rural del Municipio de Ibagué</t>
    </r>
  </si>
  <si>
    <r>
      <t xml:space="preserve">META DE RESULTADO No. 3: </t>
    </r>
    <r>
      <rPr>
        <sz val="12"/>
        <rFont val="Arial"/>
        <family val="2"/>
      </rPr>
      <t>Porcentaje de Inversión en actividades agropecuarias</t>
    </r>
  </si>
  <si>
    <r>
      <t xml:space="preserve">OBSERVACIONES: </t>
    </r>
    <r>
      <rPr>
        <sz val="12"/>
        <rFont val="Arial"/>
        <family val="2"/>
      </rPr>
      <t>El presente Plan de Acción se proyectó de conformidad a los valores que se armonizaron con la aprobación del Plan de Desarrollo Ibagué Vibra.</t>
    </r>
  </si>
  <si>
    <r>
      <rPr>
        <b/>
        <sz val="12"/>
        <rFont val="Arial"/>
        <family val="2"/>
      </rPr>
      <t>META DE RESULTADO No. 1:</t>
    </r>
    <r>
      <rPr>
        <sz val="12"/>
        <rFont val="Arial"/>
        <family val="2"/>
      </rPr>
      <t xml:space="preserve"> % de inversión en actividades agropecuarias</t>
    </r>
  </si>
  <si>
    <r>
      <rPr>
        <b/>
        <sz val="12"/>
        <rFont val="Arial"/>
        <family val="2"/>
      </rPr>
      <t>META DE RESULTADO No. 2:</t>
    </r>
    <r>
      <rPr>
        <sz val="12"/>
        <rFont val="Arial"/>
        <family val="2"/>
      </rPr>
      <t>Número de productores con acuerdos comerciales suscritos - agricultura por contrato</t>
    </r>
  </si>
  <si>
    <r>
      <t xml:space="preserve">OBSERVACIONES: </t>
    </r>
    <r>
      <rPr>
        <sz val="12"/>
        <rFont val="Arial"/>
        <family val="2"/>
      </rPr>
      <t>El presente Plan de Acción se proyecto de conformidad a los valores que se Armonizaron con la Aprobacion del Plan de Desarrollo Ibague Vibra.</t>
    </r>
  </si>
  <si>
    <r>
      <rPr>
        <b/>
        <sz val="12"/>
        <rFont val="Arial"/>
        <family val="2"/>
      </rPr>
      <t>META DE RESULTADO No. 1:</t>
    </r>
    <r>
      <rPr>
        <sz val="12"/>
        <rFont val="Arial"/>
        <family val="2"/>
      </rPr>
      <t>Incrementar el porcentaje de la red vial urbana en buen estado</t>
    </r>
  </si>
  <si>
    <t>0</t>
  </si>
  <si>
    <r>
      <rPr>
        <b/>
        <sz val="12"/>
        <rFont val="Arial"/>
        <family val="2"/>
      </rPr>
      <t>PROCESO:</t>
    </r>
    <r>
      <rPr>
        <sz val="12"/>
        <rFont val="Arial"/>
        <family val="2"/>
      </rPr>
      <t xml:space="preserve"> PLANEACIÓN ESTRATÉGICA Y TERRITORIAL</t>
    </r>
  </si>
  <si>
    <r>
      <t xml:space="preserve">Codigo: </t>
    </r>
    <r>
      <rPr>
        <sz val="12"/>
        <rFont val="Arial"/>
        <family val="2"/>
      </rPr>
      <t>FOR-08-PRO-PET-01</t>
    </r>
  </si>
  <si>
    <r>
      <t>Version:</t>
    </r>
    <r>
      <rPr>
        <sz val="12"/>
        <rFont val="Arial"/>
        <family val="2"/>
      </rPr>
      <t xml:space="preserve"> 01</t>
    </r>
  </si>
  <si>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PLAN DE ACCIÓN</t>
    </r>
  </si>
  <si>
    <r>
      <t xml:space="preserve">Fecha: </t>
    </r>
    <r>
      <rPr>
        <sz val="12"/>
        <rFont val="Arial"/>
        <family val="2"/>
      </rPr>
      <t>31/08/2017</t>
    </r>
  </si>
  <si>
    <r>
      <t xml:space="preserve">Pagina: </t>
    </r>
    <r>
      <rPr>
        <sz val="12"/>
        <rFont val="Arial"/>
        <family val="2"/>
      </rPr>
      <t>1 de  1</t>
    </r>
  </si>
  <si>
    <r>
      <t xml:space="preserve">SECRETARÍA / ENTIDAD: </t>
    </r>
    <r>
      <rPr>
        <sz val="12"/>
        <rFont val="Arial"/>
        <family val="2"/>
      </rPr>
      <t xml:space="preserve">SECRETARÍA DE AGRICULTURA Y DESARROLLO RURAL                                         </t>
    </r>
    <r>
      <rPr>
        <b/>
        <sz val="12"/>
        <rFont val="Arial"/>
        <family val="2"/>
      </rPr>
      <t xml:space="preserve">/ DIRECCIÓN: </t>
    </r>
    <r>
      <rPr>
        <sz val="12"/>
        <rFont val="Arial"/>
        <family val="2"/>
      </rPr>
      <t>DESARROLLO RURAL</t>
    </r>
  </si>
  <si>
    <r>
      <t xml:space="preserve">DIMENSIÓN: </t>
    </r>
    <r>
      <rPr>
        <sz val="12"/>
        <rFont val="Arial"/>
        <family val="2"/>
      </rPr>
      <t>IBAGUÉ ECONÓMICA Y PRODUCTIVA</t>
    </r>
  </si>
  <si>
    <r>
      <t xml:space="preserve">SECTOR: </t>
    </r>
    <r>
      <rPr>
        <sz val="12"/>
        <rFont val="Arial"/>
        <family val="2"/>
      </rPr>
      <t>LAS VÍAS VIBRAN CON MOVILIDAD</t>
    </r>
  </si>
  <si>
    <r>
      <t xml:space="preserve">OBETIVOS: </t>
    </r>
    <r>
      <rPr>
        <sz val="12"/>
        <rFont val="Arial"/>
        <family val="2"/>
      </rPr>
      <t>Mejorar las condiciones de conectividad intermodal rural en el Municipio de Ibagué</t>
    </r>
  </si>
  <si>
    <r>
      <t>PROGRAMA:</t>
    </r>
    <r>
      <rPr>
        <sz val="12"/>
        <rFont val="Arial"/>
        <family val="2"/>
      </rPr>
      <t xml:space="preserve"> INFRAESTRUCTURA RED VIAL REGIONAL</t>
    </r>
  </si>
  <si>
    <r>
      <t>NOMBRE  DEL PROYECTO POAI:</t>
    </r>
    <r>
      <rPr>
        <sz val="12"/>
        <rFont val="Arial"/>
        <family val="2"/>
      </rPr>
      <t xml:space="preserve"> MANTENIMIENTO Y SOSTENIMIENTO DE LA RED VIAL TERCIARIA, PARA EL DESARROLLO RURAL EN EL MUNICIPIO DE IBAGUE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</si>
  <si>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OTROS BIENES TRANSPORTABLES (EXCEPTO PRODUCTOS METÁLICOS, MAQUINARIA Y EQUIPO)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</si>
  <si>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PRODUCTOS METÁLICOS Y PAQUETES DE SOFTWARE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</si>
  <si>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SERVICIOS DE LA CONSTRUCCIÓN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</si>
  <si>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SERVICIOS FINANCIEROS Y SERVICIOS CONEXOS, SERVICIOS INMOBILIARIOS Y SERVICIOS DE LEASING</t>
    </r>
  </si>
  <si>
    <r>
      <rPr>
        <b/>
        <sz val="12"/>
        <rFont val="Arial"/>
        <family val="2"/>
      </rPr>
      <t xml:space="preserve">RUBRO: </t>
    </r>
    <r>
      <rPr>
        <sz val="12"/>
        <rFont val="Arial"/>
        <family val="2"/>
      </rPr>
      <t>SERVICIOS PRESTADOS A LAS EMPRESAS Y SERVICIOS DE PRODUCCIÓN</t>
    </r>
  </si>
  <si>
    <r>
      <rPr>
        <b/>
        <sz val="12"/>
        <rFont val="Arial"/>
        <family val="2"/>
      </rPr>
      <t xml:space="preserve">RUBRO: </t>
    </r>
    <r>
      <rPr>
        <sz val="12"/>
        <rFont val="Arial"/>
        <family val="2"/>
      </rPr>
      <t>SERVICIOS PARA LA COMUNIDAD, SOCIALES Y PERSONALES</t>
    </r>
  </si>
  <si>
    <r>
      <rPr>
        <b/>
        <sz val="12"/>
        <rFont val="Arial"/>
        <family val="2"/>
      </rPr>
      <t>RUBRO</t>
    </r>
    <r>
      <rPr>
        <sz val="12"/>
        <rFont val="Arial"/>
        <family val="2"/>
      </rPr>
      <t>: OTRA MAQUINARIA PARA USOS ESPECIALES Y SUS PARTES Y PIEZAS</t>
    </r>
  </si>
  <si>
    <r>
      <t xml:space="preserve">OBSERVACIONES: </t>
    </r>
    <r>
      <rPr>
        <sz val="12"/>
        <rFont val="Arial MT"/>
        <charset val="134"/>
      </rPr>
      <t>El presente Plan de Acción se proyectó de conformidad a los valores que se armonizaron con la aprobación del Plan de Desarrollo Ibagué Vibra.</t>
    </r>
  </si>
  <si>
    <r>
      <t xml:space="preserve">SECRETARÍA / ENTIDAD: </t>
    </r>
    <r>
      <rPr>
        <sz val="12"/>
        <rFont val="Arial"/>
        <family val="2"/>
      </rPr>
      <t xml:space="preserve">SECRETARÍA DE AGRICULTURA Y DESARROLLO RURAL                                         </t>
    </r>
    <r>
      <rPr>
        <b/>
        <sz val="12"/>
        <rFont val="Arial"/>
        <family val="2"/>
      </rPr>
      <t xml:space="preserve">/ DIRECCIÓN: </t>
    </r>
    <r>
      <rPr>
        <sz val="12"/>
        <rFont val="Arial"/>
        <family val="2"/>
      </rPr>
      <t>ASUNTOS AGROPECUARIOS Y UMATA Y DESARROLLO RURAL</t>
    </r>
  </si>
  <si>
    <r>
      <t xml:space="preserve">SECTOR: </t>
    </r>
    <r>
      <rPr>
        <sz val="12"/>
        <rFont val="Arial"/>
        <family val="2"/>
      </rPr>
      <t>MI CAMPO VIBRA</t>
    </r>
  </si>
  <si>
    <r>
      <t>OBJETIVOS:</t>
    </r>
    <r>
      <rPr>
        <sz val="12"/>
        <rFont val="Arial"/>
        <family val="2"/>
      </rPr>
      <t xml:space="preserve"> Mejorar las condiciones sociales, productivas, tecnológicas, generación de valor y competitividad en productores agropecuarios del Municipio de Ibagué.</t>
    </r>
  </si>
  <si>
    <r>
      <t>PROGRAMA:</t>
    </r>
    <r>
      <rPr>
        <sz val="12"/>
        <rFont val="Arial"/>
        <family val="2"/>
      </rPr>
      <t xml:space="preserve"> INCLUSIÓN PRODUCTIVA DE PEQUEÑOS PRODUCTORES RURALES</t>
    </r>
  </si>
  <si>
    <r>
      <t>NOMBRE  DEL PROYECTO POAI:</t>
    </r>
    <r>
      <rPr>
        <sz val="12"/>
        <rFont val="Arial"/>
        <family val="2"/>
      </rPr>
      <t xml:space="preserve"> FORTALECIMIENTO, REACTIVACIÓN, TRANSFORMACIÓN E INCREMENTO DE LA PRODUCCIÓN AGROPECUARIA EN EL MUNICIPIO DE IBAGUÉ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</si>
  <si>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SERVICIOS PRESTADOS A LAS EMPRESAS Y SERVICIOS DE PRODUCCIÓN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</si>
  <si>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SERVICIOS PARA LA COMUNIDAD, SOCIALES Y PERSONALES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</si>
  <si>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>APORTES A ESTABLECIMIENTOS PÚBLICOS Y UNIDADES ADMINISTRATIVAS ESPECIALES</t>
    </r>
  </si>
  <si>
    <r>
      <t xml:space="preserve">SECRETARÍA / ENTIDAD: </t>
    </r>
    <r>
      <rPr>
        <sz val="12"/>
        <rFont val="Arial"/>
        <family val="2"/>
      </rPr>
      <t xml:space="preserve">SECRETARÍA DE AGRICULTURA Y DESARROLLO RURAL                                         </t>
    </r>
    <r>
      <rPr>
        <b/>
        <sz val="12"/>
        <rFont val="Arial"/>
        <family val="2"/>
      </rPr>
      <t xml:space="preserve">/ DIRECCIÓN: </t>
    </r>
    <r>
      <rPr>
        <sz val="12"/>
        <rFont val="Arial"/>
        <family val="2"/>
      </rPr>
      <t>ASUNTOS AGROPECUARIOS Y UMATA</t>
    </r>
  </si>
  <si>
    <r>
      <t xml:space="preserve">OBJETIVOS: </t>
    </r>
    <r>
      <rPr>
        <sz val="12"/>
        <rFont val="Arial"/>
        <family val="2"/>
      </rPr>
      <t>Promover el establecimiento de modelos productivos integrales, como alternativa para garantizar accesibilidad, disponibilidad, manejo de alimentos, generación de ingresos y fomento de hábitos alimentarios saludables en familias del Municipio de Ibagué.</t>
    </r>
  </si>
  <si>
    <r>
      <t>PROGRAMA:</t>
    </r>
    <r>
      <rPr>
        <sz val="12"/>
        <rFont val="Arial"/>
        <family val="2"/>
      </rPr>
      <t xml:space="preserve"> ORDENAMIENTO SOCIAL Y USO PRODUCTIVO DEL TERRITORIO RURAL</t>
    </r>
  </si>
  <si>
    <r>
      <t>NOMBRE  DEL PROYECTO POAI:</t>
    </r>
    <r>
      <rPr>
        <sz val="12"/>
        <rFont val="Arial"/>
        <family val="2"/>
      </rPr>
      <t xml:space="preserve"> FORTALECIMIENTO DE LA PRODUCCIÓN SOSTENIBLE Y AMIGABLE CON EL MEDIO AMBIENTE EN LA ZONA RURAL DEL MUNICIPIO DE IBAGUÉ</t>
    </r>
  </si>
  <si>
    <r>
      <rPr>
        <b/>
        <sz val="12"/>
        <rFont val="Arial"/>
        <family val="2"/>
      </rPr>
      <t xml:space="preserve">RUBRO: </t>
    </r>
    <r>
      <rPr>
        <sz val="12"/>
        <rFont val="Arial"/>
        <family val="2"/>
      </rPr>
      <t xml:space="preserve">AGRICULTURA, SILVICULTURA Y PRODUCTOS DE LA PESCA </t>
    </r>
  </si>
  <si>
    <r>
      <t xml:space="preserve">DIMENSION: </t>
    </r>
    <r>
      <rPr>
        <sz val="12"/>
        <rFont val="Arial"/>
        <family val="2"/>
      </rPr>
      <t>IBAGUÉ ECONÓMICA Y PRODUCTIVA</t>
    </r>
  </si>
  <si>
    <r>
      <t>OBJETIVOS:</t>
    </r>
    <r>
      <rPr>
        <sz val="12"/>
        <rFont val="Arial"/>
        <family val="2"/>
      </rPr>
      <t xml:space="preserve"> Fortalecer los factores productivos, tecnológicos y comerciales de las cadenas productivas priorizadas en el Municipio de Ibagué, mediante la incorporación de procesos con infraestructura mejorada para la obtención de productos de valor agregado.</t>
    </r>
  </si>
  <si>
    <r>
      <t>PROGRAMA:</t>
    </r>
    <r>
      <rPr>
        <sz val="12"/>
        <rFont val="Arial"/>
        <family val="2"/>
      </rPr>
      <t xml:space="preserve">  INFRAESTRUCTURA PRODUCTIVA Y COMERCIALIZACIÓN</t>
    </r>
  </si>
  <si>
    <r>
      <t xml:space="preserve">NOMBRE DEL PROYECTO POAI: </t>
    </r>
    <r>
      <rPr>
        <sz val="12"/>
        <rFont val="Arial"/>
        <family val="2"/>
      </rPr>
      <t>MEJORAMIENTO DE LA INFRAESTRUCTURA PRODUCTIVA DE VALOR AGREGADO Y COMERCIALIZACIÓN DE LOS PRODUCTORES AGROPECUARIOS EN EL MUNICIPIO DE IBAGUÉ</t>
    </r>
  </si>
  <si>
    <r>
      <rPr>
        <b/>
        <sz val="12"/>
        <rFont val="Arial"/>
        <family val="2"/>
      </rPr>
      <t xml:space="preserve">RUBRO: </t>
    </r>
    <r>
      <rPr>
        <sz val="12"/>
        <rFont val="Arial"/>
        <family val="2"/>
      </rPr>
      <t>OTROS BIENES TRANSPORTABLES (EXCEPTO PRODUCTOS METÁLICOS, MAQUINARIA Y EQUIPO)</t>
    </r>
  </si>
  <si>
    <r>
      <rPr>
        <b/>
        <sz val="12"/>
        <rFont val="Arial"/>
        <family val="2"/>
      </rPr>
      <t>RUBRO</t>
    </r>
    <r>
      <rPr>
        <sz val="12"/>
        <rFont val="Arial"/>
        <family val="2"/>
      </rPr>
      <t>: AGRICULTURA, SILVICULTURA Y PRODUCTOS DE LA PESCA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</si>
</sst>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-&quot;$&quot;\ * #,##0_-;\-&quot;$&quot;\ * #,##0_-;_-&quot;$&quot;\ 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_ [$€]\ * #,##0.00_ ;_ [$€]\ * \-#,##0.00_ ;_ [$€]\ * &quot;-&quot;??_ ;_ @_ "/>
    <numFmt numFmtId="168" formatCode="dd/mm/yyyy;@"/>
    <numFmt numFmtId="169" formatCode="[$$-409]#,##0"/>
    <numFmt numFmtId="170" formatCode="&quot;S/.&quot;\ #,##0_);[Red]\(&quot;S/.&quot;\ #,##0\)"/>
    <numFmt numFmtId="171" formatCode="_(&quot;$&quot;\ * #,##0.00_);_(&quot;$&quot;\ * \(#,##0.00\);_(&quot;$&quot;\ * &quot;-&quot;??_);_(@_)"/>
    <numFmt numFmtId="172" formatCode="&quot;$&quot;#,##0_-"/>
    <numFmt numFmtId="173" formatCode="_-&quot;$&quot;\ * #,##0_-;\-&quot;$&quot;\ * #,##0_-;_-&quot;$&quot;\ * &quot;-&quot;??_-;_-@_-"/>
    <numFmt numFmtId="174" formatCode="_-&quot;$&quot;* #,##0_-;\-&quot;$&quot;* #,##0_-;_-&quot;$&quot;* &quot;-&quot;??_-;_-@_-"/>
    <numFmt numFmtId="175" formatCode="_-* #,##0_-;\-* #,##0_-;_-* &quot;-&quot;??_-;_-@_-"/>
    <numFmt numFmtId="176" formatCode="#,##0.0_);\(#,##0.0\)"/>
    <numFmt numFmtId="177" formatCode="0.0%"/>
    <numFmt numFmtId="178" formatCode="0.0"/>
  </numFmts>
  <fonts count="47">
    <font>
      <sz val="12"/>
      <name val="Arial MT"/>
      <charset val="134"/>
    </font>
    <font>
      <sz val="12"/>
      <color theme="1"/>
      <name val="Calibri"/>
      <family val="2"/>
      <scheme val="minor"/>
    </font>
    <font>
      <b/>
      <sz val="9"/>
      <name val="Arial MT"/>
      <charset val="134"/>
    </font>
    <font>
      <b/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12"/>
      <name val="Arial MT"/>
      <charset val="134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rgb="FF444444"/>
      <name val="Calibri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name val="Arial MT"/>
      <charset val="134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rgb="FF1F1F1F"/>
      <name val="Arial"/>
      <family val="2"/>
    </font>
    <font>
      <sz val="10"/>
      <color theme="1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MT"/>
      <charset val="134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/>
      <bottom/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</borders>
  <cellStyleXfs count="60">
    <xf numFmtId="0" fontId="0" fillId="0" borderId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2" fontId="36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33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5" fillId="0" borderId="0"/>
    <xf numFmtId="0" fontId="5" fillId="0" borderId="0"/>
    <xf numFmtId="0" fontId="3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3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1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172" fontId="4" fillId="0" borderId="3" xfId="0" applyNumberFormat="1" applyFont="1" applyBorder="1"/>
    <xf numFmtId="172" fontId="0" fillId="0" borderId="3" xfId="0" applyNumberFormat="1" applyBorder="1" applyAlignment="1">
      <alignment horizontal="right" vertical="center"/>
    </xf>
    <xf numFmtId="173" fontId="5" fillId="0" borderId="4" xfId="2" applyNumberFormat="1" applyFont="1" applyFill="1" applyBorder="1" applyAlignment="1">
      <alignment vertical="center"/>
    </xf>
    <xf numFmtId="172" fontId="0" fillId="0" borderId="5" xfId="0" applyNumberFormat="1" applyBorder="1" applyAlignment="1">
      <alignment horizontal="center" vertical="center"/>
    </xf>
    <xf numFmtId="172" fontId="0" fillId="0" borderId="6" xfId="0" applyNumberForma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2" fontId="4" fillId="0" borderId="8" xfId="0" applyNumberFormat="1" applyFont="1" applyBorder="1"/>
    <xf numFmtId="172" fontId="0" fillId="0" borderId="9" xfId="0" applyNumberFormat="1" applyBorder="1" applyAlignment="1">
      <alignment horizontal="center" vertical="center"/>
    </xf>
    <xf numFmtId="172" fontId="0" fillId="0" borderId="10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72" fontId="0" fillId="0" borderId="12" xfId="0" applyNumberFormat="1" applyBorder="1" applyAlignment="1">
      <alignment horizontal="center" vertical="center"/>
    </xf>
    <xf numFmtId="172" fontId="0" fillId="0" borderId="13" xfId="0" applyNumberFormat="1" applyBorder="1" applyAlignment="1">
      <alignment horizontal="center" vertical="center"/>
    </xf>
    <xf numFmtId="172" fontId="0" fillId="0" borderId="0" xfId="0" applyNumberFormat="1"/>
    <xf numFmtId="0" fontId="6" fillId="2" borderId="3" xfId="0" applyFont="1" applyFill="1" applyBorder="1" applyAlignment="1">
      <alignment horizontal="justify"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72" fontId="0" fillId="0" borderId="15" xfId="0" applyNumberForma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172" fontId="0" fillId="0" borderId="17" xfId="0" applyNumberFormat="1" applyBorder="1" applyAlignment="1">
      <alignment horizontal="center" vertical="center"/>
    </xf>
    <xf numFmtId="172" fontId="0" fillId="0" borderId="18" xfId="0" applyNumberForma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172" fontId="0" fillId="0" borderId="20" xfId="0" applyNumberForma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172" fontId="0" fillId="0" borderId="24" xfId="0" applyNumberFormat="1" applyBorder="1" applyAlignment="1">
      <alignment horizontal="center" vertical="center"/>
    </xf>
    <xf numFmtId="0" fontId="8" fillId="2" borderId="17" xfId="0" applyFont="1" applyFill="1" applyBorder="1" applyAlignment="1">
      <alignment horizontal="justify" vertical="center"/>
    </xf>
    <xf numFmtId="172" fontId="9" fillId="0" borderId="17" xfId="0" applyNumberFormat="1" applyFont="1" applyBorder="1" applyAlignment="1">
      <alignment horizontal="right"/>
    </xf>
    <xf numFmtId="172" fontId="0" fillId="0" borderId="30" xfId="0" applyNumberFormat="1" applyBorder="1" applyAlignment="1">
      <alignment horizontal="center" vertical="center"/>
    </xf>
    <xf numFmtId="172" fontId="9" fillId="0" borderId="30" xfId="0" applyNumberFormat="1" applyFont="1" applyBorder="1" applyAlignment="1">
      <alignment horizontal="right"/>
    </xf>
    <xf numFmtId="172" fontId="0" fillId="0" borderId="33" xfId="0" applyNumberFormat="1" applyBorder="1" applyAlignment="1">
      <alignment horizontal="center" vertical="center"/>
    </xf>
    <xf numFmtId="0" fontId="8" fillId="2" borderId="10" xfId="0" applyFont="1" applyFill="1" applyBorder="1" applyAlignment="1">
      <alignment horizontal="justify" vertical="center"/>
    </xf>
    <xf numFmtId="172" fontId="0" fillId="0" borderId="10" xfId="0" applyNumberFormat="1" applyBorder="1" applyAlignment="1">
      <alignment horizontal="right"/>
    </xf>
    <xf numFmtId="172" fontId="9" fillId="0" borderId="34" xfId="0" applyNumberFormat="1" applyFont="1" applyBorder="1" applyAlignment="1">
      <alignment horizontal="right"/>
    </xf>
    <xf numFmtId="172" fontId="10" fillId="0" borderId="34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justify" vertical="center"/>
    </xf>
    <xf numFmtId="172" fontId="0" fillId="0" borderId="36" xfId="0" applyNumberFormat="1" applyBorder="1" applyAlignment="1">
      <alignment vertical="center"/>
    </xf>
    <xf numFmtId="0" fontId="3" fillId="0" borderId="37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justify" vertical="center"/>
    </xf>
    <xf numFmtId="172" fontId="0" fillId="0" borderId="38" xfId="0" applyNumberForma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172" fontId="0" fillId="0" borderId="10" xfId="0" applyNumberFormat="1" applyBorder="1" applyAlignment="1">
      <alignment horizontal="right" vertical="center"/>
    </xf>
    <xf numFmtId="172" fontId="0" fillId="0" borderId="32" xfId="0" applyNumberForma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172" fontId="9" fillId="0" borderId="12" xfId="0" applyNumberFormat="1" applyFont="1" applyBorder="1" applyAlignment="1">
      <alignment horizontal="right"/>
    </xf>
    <xf numFmtId="0" fontId="0" fillId="0" borderId="42" xfId="0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172" fontId="0" fillId="0" borderId="10" xfId="0" applyNumberFormat="1" applyBorder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172" fontId="0" fillId="0" borderId="44" xfId="0" applyNumberFormat="1" applyBorder="1" applyAlignment="1">
      <alignment horizontal="center" vertical="center"/>
    </xf>
    <xf numFmtId="172" fontId="0" fillId="0" borderId="0" xfId="0" applyNumberFormat="1" applyAlignment="1">
      <alignment horizontal="right"/>
    </xf>
    <xf numFmtId="174" fontId="11" fillId="2" borderId="3" xfId="2" applyNumberFormat="1" applyFont="1" applyFill="1" applyBorder="1" applyAlignment="1">
      <alignment horizontal="justify" vertical="center" wrapText="1"/>
    </xf>
    <xf numFmtId="172" fontId="9" fillId="0" borderId="10" xfId="0" applyNumberFormat="1" applyFont="1" applyBorder="1"/>
    <xf numFmtId="172" fontId="9" fillId="0" borderId="10" xfId="0" applyNumberFormat="1" applyFont="1" applyBorder="1" applyAlignment="1">
      <alignment horizontal="right"/>
    </xf>
    <xf numFmtId="172" fontId="9" fillId="0" borderId="10" xfId="0" applyNumberFormat="1" applyFont="1" applyBorder="1" applyAlignment="1">
      <alignment horizontal="right" wrapText="1"/>
    </xf>
    <xf numFmtId="172" fontId="9" fillId="0" borderId="12" xfId="0" applyNumberFormat="1" applyFont="1" applyBorder="1" applyAlignment="1">
      <alignment horizontal="right" wrapText="1"/>
    </xf>
    <xf numFmtId="172" fontId="0" fillId="0" borderId="42" xfId="0" applyNumberForma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166" fontId="11" fillId="2" borderId="10" xfId="2" applyFont="1" applyFill="1" applyBorder="1" applyAlignment="1">
      <alignment horizontal="justify" vertical="center" wrapText="1"/>
    </xf>
    <xf numFmtId="172" fontId="0" fillId="0" borderId="48" xfId="0" applyNumberFormat="1" applyBorder="1" applyAlignment="1">
      <alignment horizontal="center" vertical="center"/>
    </xf>
    <xf numFmtId="172" fontId="9" fillId="0" borderId="42" xfId="0" applyNumberFormat="1" applyFont="1" applyBorder="1" applyAlignment="1">
      <alignment horizontal="right"/>
    </xf>
    <xf numFmtId="172" fontId="0" fillId="0" borderId="49" xfId="0" applyNumberForma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173" fontId="14" fillId="0" borderId="46" xfId="2" applyNumberFormat="1" applyFont="1" applyFill="1" applyBorder="1" applyAlignment="1">
      <alignment vertical="center"/>
    </xf>
    <xf numFmtId="172" fontId="15" fillId="0" borderId="10" xfId="0" applyNumberFormat="1" applyFont="1" applyBorder="1" applyAlignment="1">
      <alignment horizontal="right"/>
    </xf>
    <xf numFmtId="172" fontId="0" fillId="0" borderId="13" xfId="0" applyNumberFormat="1" applyBorder="1" applyAlignment="1">
      <alignment horizontal="center"/>
    </xf>
    <xf numFmtId="172" fontId="16" fillId="3" borderId="0" xfId="0" applyNumberFormat="1" applyFont="1" applyFill="1" applyAlignment="1">
      <alignment horizontal="center"/>
    </xf>
    <xf numFmtId="0" fontId="16" fillId="0" borderId="0" xfId="0" applyFont="1"/>
    <xf numFmtId="172" fontId="4" fillId="0" borderId="10" xfId="0" applyNumberFormat="1" applyFont="1" applyBorder="1" applyAlignment="1">
      <alignment vertical="center"/>
    </xf>
    <xf numFmtId="0" fontId="11" fillId="2" borderId="10" xfId="0" applyFont="1" applyFill="1" applyBorder="1" applyAlignment="1">
      <alignment horizontal="justify" vertical="center" wrapText="1"/>
    </xf>
    <xf numFmtId="173" fontId="14" fillId="0" borderId="42" xfId="2" applyNumberFormat="1" applyFont="1" applyBorder="1" applyAlignment="1">
      <alignment vertical="center" wrapText="1"/>
    </xf>
    <xf numFmtId="172" fontId="17" fillId="0" borderId="10" xfId="0" applyNumberFormat="1" applyFont="1" applyBorder="1"/>
    <xf numFmtId="173" fontId="12" fillId="0" borderId="42" xfId="2" applyNumberFormat="1" applyFont="1" applyBorder="1" applyAlignment="1">
      <alignment vertical="center" wrapText="1"/>
    </xf>
    <xf numFmtId="172" fontId="17" fillId="0" borderId="24" xfId="0" applyNumberFormat="1" applyFont="1" applyBorder="1"/>
    <xf numFmtId="0" fontId="11" fillId="2" borderId="24" xfId="0" applyFont="1" applyFill="1" applyBorder="1" applyAlignment="1">
      <alignment horizontal="justify" vertical="center" wrapText="1"/>
    </xf>
    <xf numFmtId="172" fontId="17" fillId="0" borderId="50" xfId="0" applyNumberFormat="1" applyFont="1" applyBorder="1"/>
    <xf numFmtId="0" fontId="11" fillId="2" borderId="17" xfId="0" applyFont="1" applyFill="1" applyBorder="1" applyAlignment="1">
      <alignment horizontal="justify" vertical="center" wrapText="1"/>
    </xf>
    <xf numFmtId="173" fontId="18" fillId="0" borderId="42" xfId="2" applyNumberFormat="1" applyFont="1" applyBorder="1" applyAlignment="1">
      <alignment vertical="center" wrapText="1"/>
    </xf>
    <xf numFmtId="0" fontId="19" fillId="0" borderId="50" xfId="0" applyFont="1" applyBorder="1"/>
    <xf numFmtId="0" fontId="19" fillId="0" borderId="17" xfId="0" applyFont="1" applyBorder="1"/>
    <xf numFmtId="172" fontId="9" fillId="0" borderId="10" xfId="0" applyNumberFormat="1" applyFont="1" applyBorder="1" applyAlignment="1">
      <alignment horizontal="right" vertical="center"/>
    </xf>
    <xf numFmtId="172" fontId="20" fillId="0" borderId="10" xfId="0" applyNumberFormat="1" applyFont="1" applyBorder="1" applyAlignment="1">
      <alignment horizontal="right"/>
    </xf>
    <xf numFmtId="172" fontId="9" fillId="0" borderId="24" xfId="0" applyNumberFormat="1" applyFont="1" applyBorder="1" applyAlignment="1">
      <alignment horizontal="right"/>
    </xf>
    <xf numFmtId="172" fontId="9" fillId="0" borderId="24" xfId="0" applyNumberFormat="1" applyFont="1" applyBorder="1" applyAlignment="1">
      <alignment horizontal="right" vertical="center"/>
    </xf>
    <xf numFmtId="172" fontId="20" fillId="0" borderId="24" xfId="0" applyNumberFormat="1" applyFont="1" applyBorder="1" applyAlignment="1">
      <alignment horizontal="right"/>
    </xf>
    <xf numFmtId="0" fontId="0" fillId="0" borderId="44" xfId="0" applyBorder="1" applyAlignment="1">
      <alignment horizontal="center" vertical="center"/>
    </xf>
    <xf numFmtId="172" fontId="4" fillId="0" borderId="24" xfId="0" applyNumberFormat="1" applyFont="1" applyBorder="1"/>
    <xf numFmtId="173" fontId="14" fillId="0" borderId="46" xfId="2" applyNumberFormat="1" applyFont="1" applyBorder="1" applyAlignment="1">
      <alignment vertical="center" wrapText="1"/>
    </xf>
    <xf numFmtId="0" fontId="0" fillId="0" borderId="10" xfId="0" applyBorder="1"/>
    <xf numFmtId="0" fontId="0" fillId="0" borderId="12" xfId="0" applyBorder="1"/>
    <xf numFmtId="172" fontId="9" fillId="0" borderId="51" xfId="0" applyNumberFormat="1" applyFont="1" applyBorder="1" applyAlignment="1">
      <alignment horizontal="right"/>
    </xf>
    <xf numFmtId="172" fontId="9" fillId="0" borderId="52" xfId="0" applyNumberFormat="1" applyFont="1" applyBorder="1" applyAlignment="1">
      <alignment horizontal="right"/>
    </xf>
    <xf numFmtId="172" fontId="0" fillId="0" borderId="53" xfId="0" applyNumberFormat="1" applyBorder="1" applyAlignment="1">
      <alignment horizontal="center"/>
    </xf>
    <xf numFmtId="173" fontId="14" fillId="0" borderId="10" xfId="2" applyNumberFormat="1" applyFont="1" applyFill="1" applyBorder="1" applyAlignment="1">
      <alignment vertical="center" wrapText="1"/>
    </xf>
    <xf numFmtId="172" fontId="0" fillId="0" borderId="4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3" fontId="0" fillId="0" borderId="4" xfId="0" applyNumberFormat="1" applyBorder="1" applyAlignment="1">
      <alignment horizontal="center"/>
    </xf>
    <xf numFmtId="0" fontId="0" fillId="0" borderId="24" xfId="0" applyBorder="1"/>
    <xf numFmtId="0" fontId="0" fillId="0" borderId="46" xfId="0" applyBorder="1" applyAlignment="1">
      <alignment horizontal="center"/>
    </xf>
    <xf numFmtId="0" fontId="8" fillId="2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172" fontId="16" fillId="0" borderId="0" xfId="0" applyNumberFormat="1" applyFont="1" applyAlignment="1">
      <alignment horizontal="center"/>
    </xf>
    <xf numFmtId="0" fontId="3" fillId="0" borderId="17" xfId="0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21" fillId="0" borderId="0" xfId="26" applyFont="1" applyAlignment="1">
      <alignment wrapText="1"/>
    </xf>
    <xf numFmtId="172" fontId="21" fillId="0" borderId="0" xfId="26" applyNumberFormat="1" applyFont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172" fontId="0" fillId="0" borderId="0" xfId="0" applyNumberFormat="1" applyAlignment="1">
      <alignment horizontal="center"/>
    </xf>
    <xf numFmtId="172" fontId="4" fillId="0" borderId="3" xfId="0" applyNumberFormat="1" applyFont="1" applyBorder="1" applyAlignment="1">
      <alignment wrapText="1"/>
    </xf>
    <xf numFmtId="172" fontId="7" fillId="0" borderId="3" xfId="0" applyNumberFormat="1" applyFont="1" applyBorder="1" applyAlignment="1">
      <alignment horizontal="right"/>
    </xf>
    <xf numFmtId="172" fontId="17" fillId="0" borderId="54" xfId="0" applyNumberFormat="1" applyFont="1" applyBorder="1" applyAlignment="1">
      <alignment horizontal="right"/>
    </xf>
    <xf numFmtId="172" fontId="16" fillId="0" borderId="55" xfId="0" applyNumberFormat="1" applyFont="1" applyBorder="1" applyAlignment="1">
      <alignment horizontal="center" vertical="center"/>
    </xf>
    <xf numFmtId="172" fontId="7" fillId="0" borderId="10" xfId="0" applyNumberFormat="1" applyFont="1" applyBorder="1" applyAlignment="1">
      <alignment horizontal="right"/>
    </xf>
    <xf numFmtId="172" fontId="4" fillId="0" borderId="10" xfId="0" applyNumberFormat="1" applyFont="1" applyBorder="1" applyAlignment="1">
      <alignment wrapText="1"/>
    </xf>
    <xf numFmtId="172" fontId="17" fillId="0" borderId="17" xfId="0" applyNumberFormat="1" applyFont="1" applyBorder="1" applyAlignment="1">
      <alignment horizontal="right"/>
    </xf>
    <xf numFmtId="172" fontId="16" fillId="0" borderId="56" xfId="0" applyNumberFormat="1" applyFont="1" applyBorder="1" applyAlignment="1">
      <alignment horizontal="center" vertical="center"/>
    </xf>
    <xf numFmtId="172" fontId="9" fillId="0" borderId="10" xfId="0" applyNumberFormat="1" applyFont="1" applyBorder="1" applyAlignment="1">
      <alignment horizontal="center" vertical="center"/>
    </xf>
    <xf numFmtId="172" fontId="16" fillId="0" borderId="33" xfId="0" applyNumberFormat="1" applyFont="1" applyBorder="1" applyAlignment="1">
      <alignment horizontal="center" vertical="center"/>
    </xf>
    <xf numFmtId="172" fontId="5" fillId="0" borderId="0" xfId="0" applyNumberFormat="1" applyFont="1" applyAlignment="1">
      <alignment horizontal="right"/>
    </xf>
    <xf numFmtId="172" fontId="7" fillId="0" borderId="17" xfId="0" applyNumberFormat="1" applyFont="1" applyBorder="1" applyAlignment="1">
      <alignment horizontal="right"/>
    </xf>
    <xf numFmtId="0" fontId="22" fillId="0" borderId="34" xfId="0" applyFont="1" applyBorder="1" applyAlignment="1">
      <alignment horizontal="center" vertical="center"/>
    </xf>
    <xf numFmtId="173" fontId="23" fillId="0" borderId="17" xfId="2" applyNumberFormat="1" applyFont="1" applyFill="1" applyBorder="1"/>
    <xf numFmtId="0" fontId="11" fillId="2" borderId="17" xfId="0" applyFont="1" applyFill="1" applyBorder="1" applyAlignment="1">
      <alignment horizontal="right" vertical="center" wrapText="1"/>
    </xf>
    <xf numFmtId="173" fontId="24" fillId="0" borderId="17" xfId="2" applyNumberFormat="1" applyFont="1" applyFill="1" applyBorder="1"/>
    <xf numFmtId="172" fontId="0" fillId="0" borderId="45" xfId="0" applyNumberFormat="1" applyBorder="1" applyAlignment="1">
      <alignment horizontal="right" vertical="center"/>
    </xf>
    <xf numFmtId="0" fontId="11" fillId="2" borderId="10" xfId="0" applyFont="1" applyFill="1" applyBorder="1" applyAlignment="1">
      <alignment horizontal="right" vertical="center" wrapText="1"/>
    </xf>
    <xf numFmtId="0" fontId="0" fillId="0" borderId="1" xfId="0" applyBorder="1"/>
    <xf numFmtId="172" fontId="25" fillId="0" borderId="0" xfId="26" applyNumberFormat="1" applyAlignment="1">
      <alignment horizontal="right"/>
    </xf>
    <xf numFmtId="172" fontId="0" fillId="2" borderId="15" xfId="0" applyNumberFormat="1" applyFill="1" applyBorder="1" applyAlignment="1">
      <alignment horizontal="center"/>
    </xf>
    <xf numFmtId="0" fontId="3" fillId="0" borderId="60" xfId="0" applyFont="1" applyBorder="1" applyAlignment="1">
      <alignment horizontal="center" vertical="center" wrapText="1"/>
    </xf>
    <xf numFmtId="0" fontId="0" fillId="2" borderId="61" xfId="0" applyFill="1" applyBorder="1" applyAlignment="1">
      <alignment horizontal="center"/>
    </xf>
    <xf numFmtId="172" fontId="5" fillId="0" borderId="0" xfId="0" applyNumberFormat="1" applyFont="1" applyAlignment="1">
      <alignment horizontal="center" vertical="center"/>
    </xf>
    <xf numFmtId="10" fontId="26" fillId="0" borderId="0" xfId="58" applyNumberFormat="1" applyFont="1"/>
    <xf numFmtId="2" fontId="28" fillId="0" borderId="44" xfId="52" applyNumberFormat="1" applyFont="1" applyBorder="1" applyAlignment="1">
      <alignment horizontal="center" vertical="center"/>
    </xf>
    <xf numFmtId="2" fontId="16" fillId="2" borderId="0" xfId="52" applyNumberFormat="1" applyFont="1" applyFill="1"/>
    <xf numFmtId="14" fontId="30" fillId="2" borderId="3" xfId="53" applyNumberFormat="1" applyFont="1" applyFill="1" applyBorder="1" applyAlignment="1">
      <alignment vertical="center"/>
    </xf>
    <xf numFmtId="14" fontId="30" fillId="2" borderId="8" xfId="53" applyNumberFormat="1" applyFont="1" applyFill="1" applyBorder="1" applyAlignment="1">
      <alignment vertical="center"/>
    </xf>
    <xf numFmtId="2" fontId="28" fillId="0" borderId="0" xfId="52" applyNumberFormat="1" applyFont="1"/>
    <xf numFmtId="10" fontId="26" fillId="0" borderId="0" xfId="58" applyNumberFormat="1" applyFont="1" applyBorder="1" applyProtection="1"/>
    <xf numFmtId="175" fontId="30" fillId="0" borderId="12" xfId="0" applyNumberFormat="1" applyFont="1" applyBorder="1" applyAlignment="1">
      <alignment horizontal="right" vertical="center" wrapText="1"/>
    </xf>
    <xf numFmtId="2" fontId="28" fillId="2" borderId="44" xfId="53" applyNumberFormat="1" applyFont="1" applyFill="1" applyBorder="1" applyAlignment="1">
      <alignment horizontal="center" vertical="center"/>
    </xf>
    <xf numFmtId="175" fontId="30" fillId="0" borderId="12" xfId="1" applyNumberFormat="1" applyFont="1" applyFill="1" applyBorder="1" applyAlignment="1" applyProtection="1">
      <alignment vertical="center"/>
    </xf>
    <xf numFmtId="14" fontId="30" fillId="2" borderId="10" xfId="53" applyNumberFormat="1" applyFont="1" applyFill="1" applyBorder="1" applyAlignment="1">
      <alignment vertical="center"/>
    </xf>
    <xf numFmtId="173" fontId="30" fillId="2" borderId="10" xfId="53" applyNumberFormat="1" applyFont="1" applyFill="1" applyBorder="1" applyAlignment="1">
      <alignment vertical="center"/>
    </xf>
    <xf numFmtId="0" fontId="28" fillId="0" borderId="10" xfId="52" applyFont="1" applyBorder="1" applyAlignment="1">
      <alignment horizontal="center" vertical="center"/>
    </xf>
    <xf numFmtId="172" fontId="38" fillId="0" borderId="10" xfId="0" applyNumberFormat="1" applyFont="1" applyBorder="1"/>
    <xf numFmtId="172" fontId="38" fillId="0" borderId="45" xfId="0" applyNumberFormat="1" applyFont="1" applyBorder="1" applyAlignment="1">
      <alignment horizontal="right"/>
    </xf>
    <xf numFmtId="172" fontId="38" fillId="0" borderId="10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17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72" fontId="0" fillId="0" borderId="34" xfId="0" applyNumberFormat="1" applyBorder="1" applyAlignment="1">
      <alignment horizontal="center" vertical="center"/>
    </xf>
    <xf numFmtId="172" fontId="0" fillId="0" borderId="75" xfId="0" applyNumberFormat="1" applyBorder="1" applyAlignment="1">
      <alignment horizontal="right" vertical="center"/>
    </xf>
    <xf numFmtId="173" fontId="5" fillId="0" borderId="9" xfId="2" applyNumberFormat="1" applyFont="1" applyFill="1" applyBorder="1" applyAlignment="1">
      <alignment vertical="center"/>
    </xf>
    <xf numFmtId="0" fontId="39" fillId="0" borderId="10" xfId="0" applyFont="1" applyBorder="1"/>
    <xf numFmtId="0" fontId="40" fillId="2" borderId="10" xfId="0" applyFont="1" applyFill="1" applyBorder="1" applyAlignment="1">
      <alignment horizontal="justify"/>
    </xf>
    <xf numFmtId="172" fontId="38" fillId="0" borderId="8" xfId="0" applyNumberFormat="1" applyFont="1" applyBorder="1"/>
    <xf numFmtId="172" fontId="38" fillId="0" borderId="0" xfId="0" applyNumberFormat="1" applyFont="1" applyAlignment="1">
      <alignment horizontal="right"/>
    </xf>
    <xf numFmtId="0" fontId="37" fillId="0" borderId="47" xfId="0" applyFont="1" applyBorder="1" applyAlignment="1">
      <alignment horizontal="center" vertical="center" wrapText="1"/>
    </xf>
    <xf numFmtId="172" fontId="38" fillId="0" borderId="3" xfId="0" applyNumberFormat="1" applyFont="1" applyBorder="1"/>
    <xf numFmtId="172" fontId="38" fillId="0" borderId="3" xfId="0" applyNumberFormat="1" applyFont="1" applyBorder="1" applyAlignment="1">
      <alignment horizontal="right"/>
    </xf>
    <xf numFmtId="14" fontId="30" fillId="2" borderId="12" xfId="53" applyNumberFormat="1" applyFont="1" applyFill="1" applyBorder="1" applyAlignment="1">
      <alignment vertical="center"/>
    </xf>
    <xf numFmtId="3" fontId="27" fillId="2" borderId="3" xfId="53" applyNumberFormat="1" applyFont="1" applyFill="1" applyBorder="1" applyAlignment="1">
      <alignment horizontal="center" vertical="center"/>
    </xf>
    <xf numFmtId="3" fontId="27" fillId="2" borderId="10" xfId="53" applyNumberFormat="1" applyFont="1" applyFill="1" applyBorder="1" applyAlignment="1">
      <alignment horizontal="center" vertical="center"/>
    </xf>
    <xf numFmtId="3" fontId="30" fillId="2" borderId="10" xfId="0" applyNumberFormat="1" applyFont="1" applyFill="1" applyBorder="1" applyAlignment="1">
      <alignment horizontal="right" vertical="center" wrapText="1"/>
    </xf>
    <xf numFmtId="3" fontId="30" fillId="2" borderId="10" xfId="1" applyNumberFormat="1" applyFont="1" applyFill="1" applyBorder="1" applyAlignment="1" applyProtection="1">
      <alignment vertical="center"/>
    </xf>
    <xf numFmtId="3" fontId="30" fillId="2" borderId="12" xfId="0" applyNumberFormat="1" applyFont="1" applyFill="1" applyBorder="1" applyAlignment="1">
      <alignment horizontal="right" vertical="center" wrapText="1"/>
    </xf>
    <xf numFmtId="3" fontId="30" fillId="2" borderId="12" xfId="1" applyNumberFormat="1" applyFont="1" applyFill="1" applyBorder="1" applyAlignment="1" applyProtection="1">
      <alignment vertical="center"/>
    </xf>
    <xf numFmtId="3" fontId="30" fillId="0" borderId="8" xfId="1" applyNumberFormat="1" applyFont="1" applyFill="1" applyBorder="1" applyAlignment="1" applyProtection="1">
      <alignment horizontal="center" vertical="center"/>
    </xf>
    <xf numFmtId="3" fontId="27" fillId="0" borderId="10" xfId="1" applyNumberFormat="1" applyFont="1" applyFill="1" applyBorder="1" applyAlignment="1" applyProtection="1">
      <alignment horizontal="center" vertical="center"/>
    </xf>
    <xf numFmtId="2" fontId="28" fillId="2" borderId="0" xfId="53" applyNumberFormat="1" applyFont="1" applyFill="1"/>
    <xf numFmtId="10" fontId="26" fillId="2" borderId="0" xfId="59" applyNumberFormat="1" applyFont="1" applyFill="1" applyBorder="1" applyProtection="1"/>
    <xf numFmtId="0" fontId="28" fillId="2" borderId="21" xfId="53" applyFont="1" applyFill="1" applyBorder="1" applyAlignment="1">
      <alignment horizontal="justify" vertical="justify" wrapText="1"/>
    </xf>
    <xf numFmtId="10" fontId="26" fillId="2" borderId="0" xfId="59" applyNumberFormat="1" applyFont="1" applyFill="1" applyBorder="1"/>
    <xf numFmtId="10" fontId="26" fillId="2" borderId="0" xfId="59" applyNumberFormat="1" applyFont="1" applyFill="1"/>
    <xf numFmtId="3" fontId="30" fillId="0" borderId="10" xfId="2" applyNumberFormat="1" applyFont="1" applyFill="1" applyBorder="1" applyAlignment="1">
      <alignment horizontal="right" vertical="center"/>
    </xf>
    <xf numFmtId="3" fontId="30" fillId="0" borderId="10" xfId="2" applyNumberFormat="1" applyFont="1" applyFill="1" applyBorder="1" applyAlignment="1">
      <alignment horizontal="right" vertical="center" wrapText="1"/>
    </xf>
    <xf numFmtId="3" fontId="27" fillId="0" borderId="10" xfId="2" applyNumberFormat="1" applyFont="1" applyFill="1" applyBorder="1" applyAlignment="1">
      <alignment horizontal="right" vertical="center" wrapText="1"/>
    </xf>
    <xf numFmtId="3" fontId="27" fillId="0" borderId="12" xfId="2" applyNumberFormat="1" applyFont="1" applyFill="1" applyBorder="1" applyAlignment="1">
      <alignment horizontal="right" vertical="center" wrapText="1"/>
    </xf>
    <xf numFmtId="3" fontId="43" fillId="0" borderId="3" xfId="2" applyNumberFormat="1" applyFont="1" applyFill="1" applyBorder="1" applyAlignment="1">
      <alignment horizontal="right" vertical="center"/>
    </xf>
    <xf numFmtId="3" fontId="43" fillId="0" borderId="10" xfId="2" applyNumberFormat="1" applyFont="1" applyFill="1" applyBorder="1" applyAlignment="1">
      <alignment horizontal="right" vertical="center"/>
    </xf>
    <xf numFmtId="3" fontId="26" fillId="0" borderId="10" xfId="2" applyNumberFormat="1" applyFont="1" applyFill="1" applyBorder="1" applyAlignment="1">
      <alignment horizontal="right" vertical="center"/>
    </xf>
    <xf numFmtId="3" fontId="30" fillId="0" borderId="12" xfId="2" applyNumberFormat="1" applyFont="1" applyFill="1" applyBorder="1" applyAlignment="1">
      <alignment horizontal="right" vertical="center" wrapText="1"/>
    </xf>
    <xf numFmtId="0" fontId="26" fillId="2" borderId="0" xfId="53" applyFont="1" applyFill="1"/>
    <xf numFmtId="0" fontId="28" fillId="0" borderId="24" xfId="53" applyFont="1" applyFill="1" applyBorder="1" applyAlignment="1">
      <alignment horizontal="center" vertical="center"/>
    </xf>
    <xf numFmtId="0" fontId="28" fillId="2" borderId="24" xfId="53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3" xfId="53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7" fillId="0" borderId="10" xfId="53" applyFont="1" applyBorder="1" applyAlignment="1">
      <alignment horizontal="center" vertical="center" wrapText="1"/>
    </xf>
    <xf numFmtId="0" fontId="30" fillId="0" borderId="10" xfId="53" applyFont="1" applyBorder="1" applyAlignment="1">
      <alignment horizontal="center" vertical="center" wrapText="1"/>
    </xf>
    <xf numFmtId="0" fontId="26" fillId="2" borderId="0" xfId="53" applyFont="1" applyFill="1" applyAlignment="1">
      <alignment horizontal="center"/>
    </xf>
    <xf numFmtId="1" fontId="30" fillId="0" borderId="10" xfId="0" applyNumberFormat="1" applyFont="1" applyBorder="1" applyAlignment="1">
      <alignment horizontal="center" vertical="center" wrapText="1"/>
    </xf>
    <xf numFmtId="1" fontId="27" fillId="0" borderId="10" xfId="0" applyNumberFormat="1" applyFont="1" applyBorder="1" applyAlignment="1">
      <alignment horizontal="center" vertical="center" wrapText="1"/>
    </xf>
    <xf numFmtId="0" fontId="26" fillId="2" borderId="35" xfId="53" applyFont="1" applyFill="1" applyBorder="1" applyAlignment="1">
      <alignment horizontal="center"/>
    </xf>
    <xf numFmtId="0" fontId="26" fillId="2" borderId="37" xfId="53" applyFont="1" applyFill="1" applyBorder="1" applyAlignment="1">
      <alignment horizontal="center"/>
    </xf>
    <xf numFmtId="0" fontId="30" fillId="0" borderId="12" xfId="0" applyFont="1" applyBorder="1" applyAlignment="1">
      <alignment horizontal="center" vertical="center" wrapText="1"/>
    </xf>
    <xf numFmtId="1" fontId="27" fillId="0" borderId="12" xfId="0" applyNumberFormat="1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1" fontId="30" fillId="0" borderId="8" xfId="0" applyNumberFormat="1" applyFont="1" applyBorder="1" applyAlignment="1">
      <alignment horizontal="center" vertical="center" wrapText="1"/>
    </xf>
    <xf numFmtId="0" fontId="26" fillId="2" borderId="21" xfId="53" applyFont="1" applyFill="1" applyBorder="1" applyAlignment="1">
      <alignment horizontal="justify" vertical="justify"/>
    </xf>
    <xf numFmtId="175" fontId="26" fillId="0" borderId="0" xfId="53" applyNumberFormat="1" applyFont="1" applyFill="1" applyAlignment="1">
      <alignment horizontal="left" vertical="center"/>
    </xf>
    <xf numFmtId="175" fontId="26" fillId="2" borderId="0" xfId="53" applyNumberFormat="1" applyFont="1" applyFill="1" applyAlignment="1">
      <alignment horizontal="left" vertical="center"/>
    </xf>
    <xf numFmtId="176" fontId="26" fillId="2" borderId="0" xfId="53" applyNumberFormat="1" applyFont="1" applyFill="1"/>
    <xf numFmtId="39" fontId="26" fillId="2" borderId="0" xfId="53" applyNumberFormat="1" applyFont="1" applyFill="1"/>
    <xf numFmtId="39" fontId="26" fillId="2" borderId="33" xfId="53" applyNumberFormat="1" applyFont="1" applyFill="1" applyBorder="1"/>
    <xf numFmtId="176" fontId="28" fillId="2" borderId="89" xfId="53" applyNumberFormat="1" applyFont="1" applyFill="1" applyBorder="1" applyAlignment="1">
      <alignment horizontal="center" vertical="center"/>
    </xf>
    <xf numFmtId="0" fontId="26" fillId="2" borderId="3" xfId="53" applyFont="1" applyFill="1" applyBorder="1" applyAlignment="1">
      <alignment horizontal="center" vertical="center"/>
    </xf>
    <xf numFmtId="37" fontId="30" fillId="0" borderId="32" xfId="53" applyNumberFormat="1" applyFont="1" applyBorder="1" applyAlignment="1">
      <alignment horizontal="center" vertical="center"/>
    </xf>
    <xf numFmtId="0" fontId="26" fillId="2" borderId="10" xfId="53" applyFont="1" applyFill="1" applyBorder="1" applyAlignment="1">
      <alignment horizontal="center" vertical="center"/>
    </xf>
    <xf numFmtId="37" fontId="27" fillId="0" borderId="44" xfId="53" applyNumberFormat="1" applyFont="1" applyBorder="1" applyAlignment="1">
      <alignment horizontal="center" vertical="center"/>
    </xf>
    <xf numFmtId="37" fontId="30" fillId="0" borderId="44" xfId="53" applyNumberFormat="1" applyFont="1" applyBorder="1" applyAlignment="1">
      <alignment horizontal="center" vertical="center"/>
    </xf>
    <xf numFmtId="0" fontId="26" fillId="2" borderId="12" xfId="53" applyFont="1" applyFill="1" applyBorder="1" applyAlignment="1">
      <alignment horizontal="center" vertical="center"/>
    </xf>
    <xf numFmtId="37" fontId="27" fillId="0" borderId="42" xfId="53" applyNumberFormat="1" applyFont="1" applyBorder="1" applyAlignment="1">
      <alignment horizontal="center" vertical="center"/>
    </xf>
    <xf numFmtId="0" fontId="26" fillId="2" borderId="35" xfId="53" applyFont="1" applyFill="1" applyBorder="1"/>
    <xf numFmtId="0" fontId="26" fillId="2" borderId="21" xfId="53" applyFont="1" applyFill="1" applyBorder="1"/>
    <xf numFmtId="0" fontId="26" fillId="2" borderId="67" xfId="53" applyFont="1" applyFill="1" applyBorder="1"/>
    <xf numFmtId="0" fontId="26" fillId="2" borderId="8" xfId="53" applyFont="1" applyFill="1" applyBorder="1" applyAlignment="1">
      <alignment horizontal="center" vertical="center"/>
    </xf>
    <xf numFmtId="37" fontId="30" fillId="0" borderId="4" xfId="53" applyNumberFormat="1" applyFont="1" applyBorder="1" applyAlignment="1">
      <alignment horizontal="center" vertical="center"/>
    </xf>
    <xf numFmtId="0" fontId="26" fillId="2" borderId="73" xfId="53" applyFont="1" applyFill="1" applyBorder="1"/>
    <xf numFmtId="0" fontId="26" fillId="2" borderId="66" xfId="53" applyFont="1" applyFill="1" applyBorder="1"/>
    <xf numFmtId="0" fontId="26" fillId="2" borderId="24" xfId="53" applyFont="1" applyFill="1" applyBorder="1" applyAlignment="1">
      <alignment vertical="center" wrapText="1"/>
    </xf>
    <xf numFmtId="0" fontId="26" fillId="0" borderId="24" xfId="53" applyFont="1" applyFill="1" applyBorder="1" applyAlignment="1">
      <alignment vertical="center" wrapText="1"/>
    </xf>
    <xf numFmtId="37" fontId="31" fillId="2" borderId="46" xfId="53" applyNumberFormat="1" applyFont="1" applyFill="1" applyBorder="1" applyAlignment="1">
      <alignment horizontal="center" vertical="center"/>
    </xf>
    <xf numFmtId="0" fontId="26" fillId="2" borderId="33" xfId="53" applyFont="1" applyFill="1" applyBorder="1"/>
    <xf numFmtId="3" fontId="30" fillId="0" borderId="8" xfId="1" applyNumberFormat="1" applyFont="1" applyFill="1" applyBorder="1" applyAlignment="1" applyProtection="1">
      <alignment horizontal="right" vertical="center"/>
    </xf>
    <xf numFmtId="3" fontId="27" fillId="0" borderId="10" xfId="1" applyNumberFormat="1" applyFont="1" applyFill="1" applyBorder="1" applyAlignment="1" applyProtection="1">
      <alignment horizontal="right" vertical="center"/>
    </xf>
    <xf numFmtId="3" fontId="27" fillId="0" borderId="8" xfId="1" applyNumberFormat="1" applyFont="1" applyFill="1" applyBorder="1" applyAlignment="1" applyProtection="1">
      <alignment horizontal="right" vertical="center"/>
    </xf>
    <xf numFmtId="3" fontId="30" fillId="0" borderId="10" xfId="1" applyNumberFormat="1" applyFont="1" applyFill="1" applyBorder="1" applyAlignment="1" applyProtection="1">
      <alignment horizontal="right" vertical="center"/>
    </xf>
    <xf numFmtId="0" fontId="36" fillId="0" borderId="0" xfId="52" applyFont="1"/>
    <xf numFmtId="0" fontId="26" fillId="0" borderId="0" xfId="52" applyFont="1"/>
    <xf numFmtId="0" fontId="44" fillId="0" borderId="3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27" fillId="0" borderId="12" xfId="53" applyFont="1" applyBorder="1" applyAlignment="1">
      <alignment horizontal="center" vertical="center" wrapText="1"/>
    </xf>
    <xf numFmtId="0" fontId="27" fillId="0" borderId="12" xfId="52" applyFont="1" applyBorder="1" applyAlignment="1">
      <alignment horizontal="center" vertical="center" wrapText="1"/>
    </xf>
    <xf numFmtId="0" fontId="45" fillId="0" borderId="8" xfId="52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 wrapText="1"/>
    </xf>
    <xf numFmtId="14" fontId="44" fillId="0" borderId="8" xfId="52" applyNumberFormat="1" applyFont="1" applyBorder="1" applyAlignment="1">
      <alignment vertical="center"/>
    </xf>
    <xf numFmtId="0" fontId="26" fillId="2" borderId="0" xfId="52" applyFont="1" applyFill="1"/>
    <xf numFmtId="0" fontId="45" fillId="0" borderId="12" xfId="52" applyFont="1" applyBorder="1" applyAlignment="1">
      <alignment horizontal="center" vertical="center" wrapText="1"/>
    </xf>
    <xf numFmtId="175" fontId="45" fillId="0" borderId="12" xfId="52" applyNumberFormat="1" applyFont="1" applyBorder="1" applyAlignment="1">
      <alignment horizontal="center" vertical="center" wrapText="1"/>
    </xf>
    <xf numFmtId="175" fontId="44" fillId="2" borderId="12" xfId="52" applyNumberFormat="1" applyFont="1" applyFill="1" applyBorder="1" applyAlignment="1">
      <alignment vertical="center"/>
    </xf>
    <xf numFmtId="14" fontId="44" fillId="2" borderId="12" xfId="52" applyNumberFormat="1" applyFont="1" applyFill="1" applyBorder="1" applyAlignment="1">
      <alignment vertical="center"/>
    </xf>
    <xf numFmtId="176" fontId="28" fillId="0" borderId="21" xfId="52" applyNumberFormat="1" applyFont="1" applyBorder="1" applyAlignment="1">
      <alignment horizontal="justify" vertical="center"/>
    </xf>
    <xf numFmtId="175" fontId="26" fillId="0" borderId="0" xfId="52" applyNumberFormat="1" applyFont="1" applyAlignment="1">
      <alignment horizontal="left" vertical="center"/>
    </xf>
    <xf numFmtId="176" fontId="26" fillId="0" borderId="0" xfId="52" applyNumberFormat="1" applyFont="1"/>
    <xf numFmtId="39" fontId="26" fillId="0" borderId="0" xfId="52" applyNumberFormat="1" applyFont="1"/>
    <xf numFmtId="39" fontId="26" fillId="0" borderId="33" xfId="52" applyNumberFormat="1" applyFont="1" applyBorder="1"/>
    <xf numFmtId="0" fontId="28" fillId="0" borderId="41" xfId="52" applyFont="1" applyBorder="1" applyAlignment="1">
      <alignment horizontal="center" vertical="center"/>
    </xf>
    <xf numFmtId="176" fontId="26" fillId="0" borderId="77" xfId="52" applyNumberFormat="1" applyFont="1" applyBorder="1" applyAlignment="1">
      <alignment vertical="top"/>
    </xf>
    <xf numFmtId="0" fontId="26" fillId="0" borderId="35" xfId="52" applyFont="1" applyBorder="1"/>
    <xf numFmtId="0" fontId="26" fillId="0" borderId="21" xfId="52" applyFont="1" applyBorder="1"/>
    <xf numFmtId="0" fontId="26" fillId="0" borderId="10" xfId="52" applyFont="1" applyBorder="1" applyAlignment="1">
      <alignment horizontal="center" vertical="center"/>
    </xf>
    <xf numFmtId="1" fontId="26" fillId="0" borderId="63" xfId="52" applyNumberFormat="1" applyFont="1" applyBorder="1" applyAlignment="1">
      <alignment horizontal="center" vertical="center"/>
    </xf>
    <xf numFmtId="1" fontId="28" fillId="0" borderId="63" xfId="52" applyNumberFormat="1" applyFont="1" applyBorder="1" applyAlignment="1">
      <alignment horizontal="center" vertical="center"/>
    </xf>
    <xf numFmtId="0" fontId="26" fillId="0" borderId="37" xfId="52" applyFont="1" applyBorder="1"/>
    <xf numFmtId="0" fontId="16" fillId="0" borderId="24" xfId="52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27" fillId="0" borderId="10" xfId="52" applyFont="1" applyBorder="1" applyAlignment="1">
      <alignment horizontal="center" vertical="center" wrapText="1"/>
    </xf>
    <xf numFmtId="3" fontId="1" fillId="0" borderId="3" xfId="2" applyNumberFormat="1" applyFont="1" applyFill="1" applyBorder="1" applyAlignment="1">
      <alignment horizontal="right" vertical="center" wrapText="1"/>
    </xf>
    <xf numFmtId="3" fontId="30" fillId="0" borderId="3" xfId="2" applyNumberFormat="1" applyFont="1" applyFill="1" applyBorder="1" applyAlignment="1">
      <alignment horizontal="right" vertical="center" wrapText="1"/>
    </xf>
    <xf numFmtId="3" fontId="30" fillId="0" borderId="3" xfId="52" applyNumberFormat="1" applyFont="1" applyFill="1" applyBorder="1" applyAlignment="1">
      <alignment horizontal="right" vertical="center"/>
    </xf>
    <xf numFmtId="3" fontId="30" fillId="0" borderId="10" xfId="0" applyNumberFormat="1" applyFont="1" applyFill="1" applyBorder="1" applyAlignment="1">
      <alignment horizontal="right" vertical="center" wrapText="1"/>
    </xf>
    <xf numFmtId="3" fontId="30" fillId="0" borderId="10" xfId="52" applyNumberFormat="1" applyFont="1" applyFill="1" applyBorder="1" applyAlignment="1">
      <alignment horizontal="right" vertical="center"/>
    </xf>
    <xf numFmtId="3" fontId="30" fillId="0" borderId="12" xfId="0" applyNumberFormat="1" applyFont="1" applyFill="1" applyBorder="1" applyAlignment="1">
      <alignment horizontal="right" vertical="center" wrapText="1"/>
    </xf>
    <xf numFmtId="3" fontId="30" fillId="0" borderId="12" xfId="52" applyNumberFormat="1" applyFont="1" applyFill="1" applyBorder="1" applyAlignment="1">
      <alignment horizontal="right" vertical="center"/>
    </xf>
    <xf numFmtId="3" fontId="30" fillId="2" borderId="8" xfId="2" applyNumberFormat="1" applyFont="1" applyFill="1" applyBorder="1" applyAlignment="1">
      <alignment horizontal="right" vertical="center" wrapText="1"/>
    </xf>
    <xf numFmtId="3" fontId="27" fillId="2" borderId="12" xfId="2" applyNumberFormat="1" applyFont="1" applyFill="1" applyBorder="1" applyAlignment="1">
      <alignment vertical="center" wrapText="1"/>
    </xf>
    <xf numFmtId="3" fontId="27" fillId="2" borderId="8" xfId="2" applyNumberFormat="1" applyFont="1" applyFill="1" applyBorder="1" applyAlignment="1">
      <alignment horizontal="right" vertical="center" wrapText="1"/>
    </xf>
    <xf numFmtId="175" fontId="30" fillId="0" borderId="10" xfId="0" applyNumberFormat="1" applyFont="1" applyBorder="1" applyAlignment="1">
      <alignment horizontal="right" vertical="center" wrapText="1"/>
    </xf>
    <xf numFmtId="175" fontId="30" fillId="0" borderId="10" xfId="1" applyNumberFormat="1" applyFont="1" applyFill="1" applyBorder="1" applyAlignment="1" applyProtection="1">
      <alignment vertical="center"/>
    </xf>
    <xf numFmtId="0" fontId="28" fillId="0" borderId="3" xfId="52" applyFont="1" applyBorder="1" applyAlignment="1">
      <alignment horizontal="center" vertical="center"/>
    </xf>
    <xf numFmtId="0" fontId="28" fillId="0" borderId="12" xfId="52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43" xfId="52" applyFont="1" applyBorder="1" applyAlignment="1">
      <alignment horizontal="center" vertical="center"/>
    </xf>
    <xf numFmtId="37" fontId="26" fillId="0" borderId="9" xfId="52" applyNumberFormat="1" applyFont="1" applyBorder="1" applyAlignment="1">
      <alignment horizontal="center" vertical="center"/>
    </xf>
    <xf numFmtId="37" fontId="27" fillId="0" borderId="46" xfId="52" applyNumberFormat="1" applyFont="1" applyBorder="1" applyAlignment="1">
      <alignment horizontal="center" vertical="center"/>
    </xf>
    <xf numFmtId="176" fontId="26" fillId="0" borderId="39" xfId="52" applyNumberFormat="1" applyFont="1" applyBorder="1" applyAlignment="1">
      <alignment horizontal="center" vertical="top"/>
    </xf>
    <xf numFmtId="175" fontId="28" fillId="0" borderId="3" xfId="52" applyNumberFormat="1" applyFont="1" applyBorder="1" applyAlignment="1">
      <alignment vertical="center" wrapText="1"/>
    </xf>
    <xf numFmtId="175" fontId="26" fillId="0" borderId="3" xfId="1" applyNumberFormat="1" applyFont="1" applyFill="1" applyBorder="1" applyAlignment="1" applyProtection="1">
      <alignment vertical="center"/>
    </xf>
    <xf numFmtId="14" fontId="26" fillId="0" borderId="3" xfId="52" applyNumberFormat="1" applyFont="1" applyBorder="1" applyAlignment="1">
      <alignment vertical="center"/>
    </xf>
    <xf numFmtId="175" fontId="28" fillId="0" borderId="12" xfId="52" applyNumberFormat="1" applyFont="1" applyBorder="1" applyAlignment="1">
      <alignment vertical="center" wrapText="1"/>
    </xf>
    <xf numFmtId="175" fontId="29" fillId="0" borderId="12" xfId="0" applyNumberFormat="1" applyFont="1" applyBorder="1" applyAlignment="1">
      <alignment horizontal="right" vertical="center" wrapText="1"/>
    </xf>
    <xf numFmtId="175" fontId="28" fillId="0" borderId="12" xfId="19" applyNumberFormat="1" applyFont="1" applyFill="1" applyBorder="1" applyAlignment="1" applyProtection="1">
      <alignment vertical="center"/>
    </xf>
    <xf numFmtId="175" fontId="26" fillId="0" borderId="12" xfId="52" applyNumberFormat="1" applyFont="1" applyBorder="1" applyAlignment="1">
      <alignment vertical="center"/>
    </xf>
    <xf numFmtId="14" fontId="26" fillId="0" borderId="12" xfId="52" applyNumberFormat="1" applyFont="1" applyBorder="1" applyAlignment="1">
      <alignment vertical="center"/>
    </xf>
    <xf numFmtId="3" fontId="26" fillId="0" borderId="3" xfId="2" applyNumberFormat="1" applyFont="1" applyFill="1" applyBorder="1" applyAlignment="1">
      <alignment horizontal="right" vertical="center" wrapText="1"/>
    </xf>
    <xf numFmtId="3" fontId="26" fillId="0" borderId="10" xfId="2" applyNumberFormat="1" applyFont="1" applyFill="1" applyBorder="1" applyAlignment="1">
      <alignment horizontal="right" vertical="center" wrapText="1"/>
    </xf>
    <xf numFmtId="3" fontId="28" fillId="0" borderId="12" xfId="2" applyNumberFormat="1" applyFont="1" applyFill="1" applyBorder="1" applyAlignment="1" applyProtection="1">
      <alignment horizontal="right" vertical="center"/>
    </xf>
    <xf numFmtId="3" fontId="28" fillId="0" borderId="3" xfId="2" applyNumberFormat="1" applyFont="1" applyFill="1" applyBorder="1" applyAlignment="1" applyProtection="1">
      <alignment horizontal="right" vertical="center"/>
    </xf>
    <xf numFmtId="0" fontId="36" fillId="2" borderId="0" xfId="52" applyFont="1" applyFill="1"/>
    <xf numFmtId="14" fontId="26" fillId="2" borderId="8" xfId="52" applyNumberFormat="1" applyFont="1" applyFill="1" applyBorder="1" applyAlignment="1">
      <alignment vertical="center"/>
    </xf>
    <xf numFmtId="174" fontId="26" fillId="2" borderId="0" xfId="52" applyNumberFormat="1" applyFont="1" applyFill="1"/>
    <xf numFmtId="0" fontId="26" fillId="0" borderId="65" xfId="53" applyFont="1" applyBorder="1" applyAlignment="1">
      <alignment horizontal="center" vertical="center" wrapText="1"/>
    </xf>
    <xf numFmtId="175" fontId="26" fillId="2" borderId="12" xfId="52" applyNumberFormat="1" applyFont="1" applyFill="1" applyBorder="1" applyAlignment="1">
      <alignment vertical="center"/>
    </xf>
    <xf numFmtId="14" fontId="26" fillId="2" borderId="12" xfId="52" applyNumberFormat="1" applyFont="1" applyFill="1" applyBorder="1" applyAlignment="1">
      <alignment vertical="center"/>
    </xf>
    <xf numFmtId="0" fontId="26" fillId="2" borderId="21" xfId="52" applyFont="1" applyFill="1" applyBorder="1" applyAlignment="1">
      <alignment horizontal="center" vertical="center"/>
    </xf>
    <xf numFmtId="175" fontId="26" fillId="2" borderId="0" xfId="52" applyNumberFormat="1" applyFont="1" applyFill="1" applyAlignment="1">
      <alignment horizontal="left" vertical="center"/>
    </xf>
    <xf numFmtId="10" fontId="36" fillId="2" borderId="0" xfId="58" applyNumberFormat="1" applyFont="1" applyFill="1" applyBorder="1" applyProtection="1"/>
    <xf numFmtId="176" fontId="26" fillId="2" borderId="0" xfId="52" applyNumberFormat="1" applyFont="1" applyFill="1"/>
    <xf numFmtId="39" fontId="36" fillId="2" borderId="0" xfId="52" applyNumberFormat="1" applyFont="1" applyFill="1"/>
    <xf numFmtId="39" fontId="36" fillId="2" borderId="33" xfId="52" applyNumberFormat="1" applyFont="1" applyFill="1" applyBorder="1"/>
    <xf numFmtId="176" fontId="36" fillId="2" borderId="77" xfId="52" applyNumberFormat="1" applyFont="1" applyFill="1" applyBorder="1" applyAlignment="1">
      <alignment vertical="top"/>
    </xf>
    <xf numFmtId="176" fontId="26" fillId="2" borderId="3" xfId="52" applyNumberFormat="1" applyFont="1" applyFill="1" applyBorder="1" applyAlignment="1">
      <alignment horizontal="center" vertical="center"/>
    </xf>
    <xf numFmtId="37" fontId="36" fillId="0" borderId="62" xfId="52" applyNumberFormat="1" applyFont="1" applyBorder="1" applyAlignment="1">
      <alignment horizontal="center" vertical="center"/>
    </xf>
    <xf numFmtId="37" fontId="45" fillId="0" borderId="63" xfId="52" applyNumberFormat="1" applyFont="1" applyBorder="1" applyAlignment="1">
      <alignment horizontal="center" vertical="center"/>
    </xf>
    <xf numFmtId="0" fontId="26" fillId="2" borderId="29" xfId="53" applyFont="1" applyFill="1" applyBorder="1" applyAlignment="1">
      <alignment horizontal="left" vertical="center" wrapText="1"/>
    </xf>
    <xf numFmtId="0" fontId="26" fillId="2" borderId="84" xfId="53" applyFont="1" applyFill="1" applyBorder="1" applyAlignment="1">
      <alignment horizontal="left" vertical="center" wrapText="1"/>
    </xf>
    <xf numFmtId="0" fontId="26" fillId="2" borderId="31" xfId="53" applyFont="1" applyFill="1" applyBorder="1" applyAlignment="1">
      <alignment horizontal="left" vertical="center" wrapText="1"/>
    </xf>
    <xf numFmtId="0" fontId="26" fillId="2" borderId="0" xfId="52" applyFont="1" applyFill="1" applyAlignment="1">
      <alignment horizontal="justify" vertical="center"/>
    </xf>
    <xf numFmtId="10" fontId="36" fillId="2" borderId="0" xfId="58" applyNumberFormat="1" applyFont="1" applyFill="1" applyBorder="1"/>
    <xf numFmtId="0" fontId="28" fillId="2" borderId="24" xfId="52" applyFont="1" applyFill="1" applyBorder="1" applyAlignment="1">
      <alignment horizontal="center" vertical="center"/>
    </xf>
    <xf numFmtId="3" fontId="28" fillId="2" borderId="3" xfId="52" applyNumberFormat="1" applyFont="1" applyFill="1" applyBorder="1" applyAlignment="1">
      <alignment horizontal="right" vertical="center"/>
    </xf>
    <xf numFmtId="3" fontId="28" fillId="2" borderId="10" xfId="52" applyNumberFormat="1" applyFont="1" applyFill="1" applyBorder="1" applyAlignment="1">
      <alignment horizontal="right" vertical="center"/>
    </xf>
    <xf numFmtId="3" fontId="26" fillId="0" borderId="10" xfId="0" applyNumberFormat="1" applyFont="1" applyBorder="1" applyAlignment="1">
      <alignment horizontal="right" vertical="center" wrapText="1"/>
    </xf>
    <xf numFmtId="3" fontId="28" fillId="0" borderId="10" xfId="2" applyNumberFormat="1" applyFont="1" applyFill="1" applyBorder="1" applyAlignment="1">
      <alignment horizontal="right" vertical="center" wrapText="1"/>
    </xf>
    <xf numFmtId="3" fontId="28" fillId="0" borderId="10" xfId="0" applyNumberFormat="1" applyFont="1" applyBorder="1" applyAlignment="1">
      <alignment horizontal="right" vertical="center" wrapText="1"/>
    </xf>
    <xf numFmtId="3" fontId="42" fillId="0" borderId="10" xfId="4" applyNumberFormat="1" applyFont="1" applyFill="1" applyBorder="1" applyAlignment="1">
      <alignment horizontal="right" vertical="center"/>
    </xf>
    <xf numFmtId="3" fontId="26" fillId="0" borderId="12" xfId="2" applyNumberFormat="1" applyFont="1" applyFill="1" applyBorder="1" applyAlignment="1">
      <alignment horizontal="right" vertical="center" wrapText="1"/>
    </xf>
    <xf numFmtId="3" fontId="28" fillId="2" borderId="12" xfId="52" applyNumberFormat="1" applyFont="1" applyFill="1" applyBorder="1" applyAlignment="1">
      <alignment horizontal="right" vertical="center"/>
    </xf>
    <xf numFmtId="3" fontId="28" fillId="0" borderId="8" xfId="2" applyNumberFormat="1" applyFont="1" applyFill="1" applyBorder="1" applyAlignment="1" applyProtection="1">
      <alignment horizontal="right" vertical="center"/>
    </xf>
    <xf numFmtId="3" fontId="26" fillId="0" borderId="8" xfId="2" applyNumberFormat="1" applyFont="1" applyFill="1" applyBorder="1" applyAlignment="1" applyProtection="1">
      <alignment horizontal="right" vertical="center"/>
    </xf>
    <xf numFmtId="3" fontId="41" fillId="0" borderId="10" xfId="2" applyNumberFormat="1" applyFont="1" applyFill="1" applyBorder="1" applyAlignment="1">
      <alignment horizontal="right" vertical="center" wrapText="1"/>
    </xf>
    <xf numFmtId="3" fontId="46" fillId="0" borderId="10" xfId="2" applyNumberFormat="1" applyFont="1" applyFill="1" applyBorder="1" applyAlignment="1">
      <alignment horizontal="right" vertical="center" wrapText="1"/>
    </xf>
    <xf numFmtId="3" fontId="43" fillId="0" borderId="10" xfId="4" applyNumberFormat="1" applyFont="1" applyFill="1" applyBorder="1" applyAlignment="1">
      <alignment horizontal="right" vertical="center"/>
    </xf>
    <xf numFmtId="0" fontId="28" fillId="2" borderId="22" xfId="53" applyFont="1" applyFill="1" applyBorder="1" applyAlignment="1">
      <alignment vertical="center" wrapText="1"/>
    </xf>
    <xf numFmtId="2" fontId="28" fillId="2" borderId="10" xfId="53" applyNumberFormat="1" applyFont="1" applyFill="1" applyBorder="1" applyAlignment="1">
      <alignment horizontal="center" vertical="center"/>
    </xf>
    <xf numFmtId="0" fontId="28" fillId="2" borderId="24" xfId="53" applyFont="1" applyFill="1" applyBorder="1" applyAlignment="1">
      <alignment horizontal="center" vertical="center" wrapText="1"/>
    </xf>
    <xf numFmtId="0" fontId="28" fillId="2" borderId="27" xfId="53" applyFont="1" applyFill="1" applyBorder="1" applyAlignment="1">
      <alignment horizontal="left" vertical="center" wrapText="1"/>
    </xf>
    <xf numFmtId="0" fontId="26" fillId="0" borderId="3" xfId="53" applyFont="1" applyBorder="1" applyAlignment="1">
      <alignment horizontal="center" vertical="center" wrapText="1"/>
    </xf>
    <xf numFmtId="0" fontId="28" fillId="0" borderId="10" xfId="53" applyFont="1" applyBorder="1" applyAlignment="1">
      <alignment horizontal="center" vertical="center" wrapText="1"/>
    </xf>
    <xf numFmtId="0" fontId="26" fillId="0" borderId="10" xfId="53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2" borderId="24" xfId="53" applyFont="1" applyFill="1" applyBorder="1" applyAlignment="1">
      <alignment horizontal="center" vertical="center"/>
    </xf>
    <xf numFmtId="0" fontId="26" fillId="2" borderId="43" xfId="53" applyFont="1" applyFill="1" applyBorder="1" applyAlignment="1">
      <alignment horizontal="center" vertical="center"/>
    </xf>
    <xf numFmtId="0" fontId="16" fillId="0" borderId="24" xfId="52" applyFont="1" applyBorder="1" applyAlignment="1">
      <alignment horizontal="center" vertical="center" wrapText="1"/>
    </xf>
    <xf numFmtId="0" fontId="26" fillId="0" borderId="70" xfId="53" applyFont="1" applyBorder="1" applyAlignment="1">
      <alignment horizontal="center" vertical="center" wrapText="1"/>
    </xf>
    <xf numFmtId="2" fontId="28" fillId="0" borderId="10" xfId="52" applyNumberFormat="1" applyFont="1" applyBorder="1" applyAlignment="1">
      <alignment horizontal="center" vertical="center"/>
    </xf>
    <xf numFmtId="0" fontId="26" fillId="0" borderId="24" xfId="52" applyFont="1" applyBorder="1" applyAlignment="1">
      <alignment horizontal="center" vertical="center"/>
    </xf>
    <xf numFmtId="0" fontId="28" fillId="0" borderId="12" xfId="52" applyFont="1" applyBorder="1" applyAlignment="1">
      <alignment horizontal="center" vertical="center" wrapText="1"/>
    </xf>
    <xf numFmtId="0" fontId="26" fillId="0" borderId="3" xfId="52" applyFont="1" applyBorder="1" applyAlignment="1">
      <alignment horizontal="center" vertical="center" wrapText="1"/>
    </xf>
    <xf numFmtId="176" fontId="28" fillId="0" borderId="37" xfId="52" applyNumberFormat="1" applyFont="1" applyBorder="1" applyAlignment="1">
      <alignment horizontal="center" vertical="center"/>
    </xf>
    <xf numFmtId="2" fontId="28" fillId="2" borderId="44" xfId="52" applyNumberFormat="1" applyFont="1" applyFill="1" applyBorder="1" applyAlignment="1">
      <alignment horizontal="center" vertical="center"/>
    </xf>
    <xf numFmtId="2" fontId="28" fillId="2" borderId="10" xfId="52" applyNumberFormat="1" applyFont="1" applyFill="1" applyBorder="1" applyAlignment="1">
      <alignment horizontal="center" vertical="center"/>
    </xf>
    <xf numFmtId="0" fontId="28" fillId="2" borderId="24" xfId="52" applyFont="1" applyFill="1" applyBorder="1" applyAlignment="1">
      <alignment horizontal="center" vertical="center" wrapText="1"/>
    </xf>
    <xf numFmtId="176" fontId="16" fillId="2" borderId="35" xfId="52" applyNumberFormat="1" applyFont="1" applyFill="1" applyBorder="1" applyAlignment="1">
      <alignment horizontal="center" vertical="center"/>
    </xf>
    <xf numFmtId="176" fontId="26" fillId="2" borderId="10" xfId="52" applyNumberFormat="1" applyFont="1" applyFill="1" applyBorder="1" applyAlignment="1">
      <alignment horizontal="center" vertical="center"/>
    </xf>
    <xf numFmtId="37" fontId="36" fillId="0" borderId="63" xfId="52" applyNumberFormat="1" applyFont="1" applyBorder="1" applyAlignment="1">
      <alignment horizontal="center" vertical="center"/>
    </xf>
    <xf numFmtId="49" fontId="45" fillId="0" borderId="63" xfId="52" applyNumberFormat="1" applyFont="1" applyBorder="1" applyAlignment="1">
      <alignment horizontal="center" vertical="center"/>
    </xf>
    <xf numFmtId="9" fontId="27" fillId="2" borderId="10" xfId="3" applyFont="1" applyFill="1" applyBorder="1" applyAlignment="1" applyProtection="1">
      <alignment horizontal="center" vertical="center"/>
    </xf>
    <xf numFmtId="0" fontId="26" fillId="2" borderId="10" xfId="53" applyFont="1" applyFill="1" applyBorder="1" applyAlignment="1">
      <alignment horizontal="center" vertical="center" wrapText="1"/>
    </xf>
    <xf numFmtId="176" fontId="26" fillId="2" borderId="10" xfId="53" applyNumberFormat="1" applyFont="1" applyFill="1" applyBorder="1" applyAlignment="1">
      <alignment horizontal="center" vertical="center"/>
    </xf>
    <xf numFmtId="0" fontId="26" fillId="2" borderId="3" xfId="53" applyFont="1" applyFill="1" applyBorder="1" applyAlignment="1">
      <alignment horizontal="center" vertical="center" wrapText="1"/>
    </xf>
    <xf numFmtId="0" fontId="28" fillId="2" borderId="3" xfId="53" applyFont="1" applyFill="1" applyBorder="1" applyAlignment="1">
      <alignment horizontal="center" vertical="center" wrapText="1"/>
    </xf>
    <xf numFmtId="0" fontId="28" fillId="2" borderId="10" xfId="53" applyFont="1" applyFill="1" applyBorder="1" applyAlignment="1">
      <alignment horizontal="center" vertical="center" wrapText="1"/>
    </xf>
    <xf numFmtId="0" fontId="28" fillId="2" borderId="76" xfId="53" applyFont="1" applyFill="1" applyBorder="1" applyAlignment="1">
      <alignment horizontal="center" vertical="center" wrapText="1"/>
    </xf>
    <xf numFmtId="0" fontId="28" fillId="2" borderId="77" xfId="53" applyFont="1" applyFill="1" applyBorder="1" applyAlignment="1">
      <alignment horizontal="center" vertical="center" wrapText="1"/>
    </xf>
    <xf numFmtId="0" fontId="28" fillId="2" borderId="81" xfId="53" applyFont="1" applyFill="1" applyBorder="1" applyAlignment="1">
      <alignment horizontal="center" vertical="center" wrapText="1"/>
    </xf>
    <xf numFmtId="0" fontId="28" fillId="2" borderId="66" xfId="53" applyFont="1" applyFill="1" applyBorder="1" applyAlignment="1">
      <alignment horizontal="center" vertical="center" wrapText="1"/>
    </xf>
    <xf numFmtId="0" fontId="28" fillId="2" borderId="69" xfId="53" applyFont="1" applyFill="1" applyBorder="1" applyAlignment="1">
      <alignment horizontal="center" vertical="center" wrapText="1"/>
    </xf>
    <xf numFmtId="0" fontId="28" fillId="2" borderId="70" xfId="53" applyFont="1" applyFill="1" applyBorder="1" applyAlignment="1">
      <alignment horizontal="center" vertical="center" wrapText="1"/>
    </xf>
    <xf numFmtId="9" fontId="27" fillId="2" borderId="12" xfId="3" applyFont="1" applyFill="1" applyBorder="1" applyAlignment="1" applyProtection="1">
      <alignment horizontal="center" vertical="center"/>
    </xf>
    <xf numFmtId="9" fontId="30" fillId="2" borderId="8" xfId="3" applyFont="1" applyFill="1" applyBorder="1" applyAlignment="1">
      <alignment horizontal="center" vertical="center"/>
    </xf>
    <xf numFmtId="9" fontId="30" fillId="2" borderId="10" xfId="3" applyFont="1" applyFill="1" applyBorder="1" applyAlignment="1">
      <alignment horizontal="center" vertical="center"/>
    </xf>
    <xf numFmtId="39" fontId="27" fillId="2" borderId="44" xfId="53" applyNumberFormat="1" applyFont="1" applyFill="1" applyBorder="1" applyAlignment="1">
      <alignment horizontal="center" vertical="center"/>
    </xf>
    <xf numFmtId="0" fontId="26" fillId="2" borderId="67" xfId="53" applyFont="1" applyFill="1" applyBorder="1" applyAlignment="1">
      <alignment horizontal="center" vertical="center" wrapText="1"/>
    </xf>
    <xf numFmtId="0" fontId="26" fillId="2" borderId="68" xfId="53" applyFont="1" applyFill="1" applyBorder="1" applyAlignment="1">
      <alignment horizontal="center" vertical="center" wrapText="1"/>
    </xf>
    <xf numFmtId="0" fontId="26" fillId="2" borderId="64" xfId="53" applyFont="1" applyFill="1" applyBorder="1" applyAlignment="1">
      <alignment horizontal="center" vertical="center" wrapText="1"/>
    </xf>
    <xf numFmtId="0" fontId="26" fillId="2" borderId="66" xfId="53" applyFont="1" applyFill="1" applyBorder="1" applyAlignment="1">
      <alignment horizontal="center" vertical="center" wrapText="1"/>
    </xf>
    <xf numFmtId="0" fontId="26" fillId="2" borderId="69" xfId="53" applyFont="1" applyFill="1" applyBorder="1" applyAlignment="1">
      <alignment horizontal="center" vertical="center" wrapText="1"/>
    </xf>
    <xf numFmtId="0" fontId="26" fillId="2" borderId="70" xfId="53" applyFont="1" applyFill="1" applyBorder="1" applyAlignment="1">
      <alignment horizontal="center" vertical="center" wrapText="1"/>
    </xf>
    <xf numFmtId="0" fontId="26" fillId="2" borderId="12" xfId="53" applyFont="1" applyFill="1" applyBorder="1" applyAlignment="1">
      <alignment horizontal="center" vertical="center" wrapText="1"/>
    </xf>
    <xf numFmtId="0" fontId="26" fillId="2" borderId="8" xfId="53" applyFont="1" applyFill="1" applyBorder="1" applyAlignment="1">
      <alignment horizontal="center" vertical="center" wrapText="1"/>
    </xf>
    <xf numFmtId="2" fontId="27" fillId="2" borderId="44" xfId="53" applyNumberFormat="1" applyFont="1" applyFill="1" applyBorder="1" applyAlignment="1">
      <alignment horizontal="center" vertical="center"/>
    </xf>
    <xf numFmtId="2" fontId="28" fillId="2" borderId="35" xfId="53" applyNumberFormat="1" applyFont="1" applyFill="1" applyBorder="1" applyAlignment="1">
      <alignment horizontal="center" vertical="center"/>
    </xf>
    <xf numFmtId="2" fontId="28" fillId="2" borderId="77" xfId="53" applyNumberFormat="1" applyFont="1" applyFill="1" applyBorder="1" applyAlignment="1">
      <alignment horizontal="center" vertical="center"/>
    </xf>
    <xf numFmtId="2" fontId="28" fillId="2" borderId="5" xfId="53" applyNumberFormat="1" applyFont="1" applyFill="1" applyBorder="1" applyAlignment="1">
      <alignment horizontal="center" vertical="center"/>
    </xf>
    <xf numFmtId="2" fontId="28" fillId="2" borderId="21" xfId="53" applyNumberFormat="1" applyFont="1" applyFill="1" applyBorder="1" applyAlignment="1">
      <alignment horizontal="center" vertical="center"/>
    </xf>
    <xf numFmtId="2" fontId="28" fillId="2" borderId="0" xfId="53" applyNumberFormat="1" applyFont="1" applyFill="1" applyAlignment="1">
      <alignment horizontal="center" vertical="center"/>
    </xf>
    <xf numFmtId="2" fontId="28" fillId="2" borderId="33" xfId="53" applyNumberFormat="1" applyFont="1" applyFill="1" applyBorder="1" applyAlignment="1">
      <alignment horizontal="center" vertical="center"/>
    </xf>
    <xf numFmtId="2" fontId="28" fillId="2" borderId="72" xfId="53" applyNumberFormat="1" applyFont="1" applyFill="1" applyBorder="1" applyAlignment="1">
      <alignment horizontal="center" vertical="center"/>
    </xf>
    <xf numFmtId="2" fontId="28" fillId="2" borderId="69" xfId="53" applyNumberFormat="1" applyFont="1" applyFill="1" applyBorder="1" applyAlignment="1">
      <alignment horizontal="center" vertical="center"/>
    </xf>
    <xf numFmtId="2" fontId="28" fillId="2" borderId="48" xfId="53" applyNumberFormat="1" applyFont="1" applyFill="1" applyBorder="1" applyAlignment="1">
      <alignment horizontal="center" vertical="center"/>
    </xf>
    <xf numFmtId="39" fontId="30" fillId="2" borderId="4" xfId="53" applyNumberFormat="1" applyFont="1" applyFill="1" applyBorder="1" applyAlignment="1">
      <alignment horizontal="center" vertical="center"/>
    </xf>
    <xf numFmtId="39" fontId="30" fillId="2" borderId="44" xfId="53" applyNumberFormat="1" applyFont="1" applyFill="1" applyBorder="1" applyAlignment="1">
      <alignment horizontal="center" vertical="center"/>
    </xf>
    <xf numFmtId="39" fontId="27" fillId="2" borderId="42" xfId="53" applyNumberFormat="1" applyFont="1" applyFill="1" applyBorder="1" applyAlignment="1">
      <alignment horizontal="center" vertical="center"/>
    </xf>
    <xf numFmtId="0" fontId="26" fillId="2" borderId="24" xfId="53" applyFont="1" applyFill="1" applyBorder="1" applyAlignment="1">
      <alignment horizontal="center" vertical="center"/>
    </xf>
    <xf numFmtId="0" fontId="26" fillId="2" borderId="43" xfId="53" applyFont="1" applyFill="1" applyBorder="1" applyAlignment="1">
      <alignment horizontal="center" vertical="center"/>
    </xf>
    <xf numFmtId="2" fontId="28" fillId="2" borderId="24" xfId="53" applyNumberFormat="1" applyFont="1" applyFill="1" applyBorder="1" applyAlignment="1">
      <alignment horizontal="center" vertical="center"/>
    </xf>
    <xf numFmtId="2" fontId="28" fillId="2" borderId="43" xfId="53" applyNumberFormat="1" applyFont="1" applyFill="1" applyBorder="1" applyAlignment="1">
      <alignment horizontal="center" vertical="center"/>
    </xf>
    <xf numFmtId="2" fontId="28" fillId="2" borderId="78" xfId="53" applyNumberFormat="1" applyFont="1" applyFill="1" applyBorder="1" applyAlignment="1">
      <alignment horizontal="center" vertical="center"/>
    </xf>
    <xf numFmtId="0" fontId="28" fillId="2" borderId="24" xfId="53" applyFont="1" applyFill="1" applyBorder="1" applyAlignment="1">
      <alignment horizontal="center" vertical="center" wrapText="1"/>
    </xf>
    <xf numFmtId="9" fontId="27" fillId="2" borderId="3" xfId="3" applyFont="1" applyFill="1" applyBorder="1" applyAlignment="1">
      <alignment horizontal="center" vertical="center" wrapText="1"/>
    </xf>
    <xf numFmtId="9" fontId="27" fillId="2" borderId="10" xfId="3" applyFont="1" applyFill="1" applyBorder="1" applyAlignment="1">
      <alignment horizontal="center" vertical="center" wrapText="1"/>
    </xf>
    <xf numFmtId="10" fontId="30" fillId="2" borderId="8" xfId="3" applyNumberFormat="1" applyFont="1" applyFill="1" applyBorder="1" applyAlignment="1">
      <alignment horizontal="center" vertical="center"/>
    </xf>
    <xf numFmtId="10" fontId="30" fillId="2" borderId="10" xfId="3" applyNumberFormat="1" applyFont="1" applyFill="1" applyBorder="1" applyAlignment="1">
      <alignment horizontal="center" vertical="center"/>
    </xf>
    <xf numFmtId="0" fontId="26" fillId="2" borderId="27" xfId="53" applyFont="1" applyFill="1" applyBorder="1" applyAlignment="1">
      <alignment horizontal="left" vertical="center" wrapText="1"/>
    </xf>
    <xf numFmtId="0" fontId="26" fillId="2" borderId="71" xfId="53" applyFont="1" applyFill="1" applyBorder="1" applyAlignment="1">
      <alignment horizontal="left" vertical="center" wrapText="1"/>
    </xf>
    <xf numFmtId="0" fontId="26" fillId="2" borderId="28" xfId="53" applyFont="1" applyFill="1" applyBorder="1" applyAlignment="1">
      <alignment horizontal="left" vertical="center" wrapText="1"/>
    </xf>
    <xf numFmtId="0" fontId="28" fillId="2" borderId="2" xfId="53" applyFont="1" applyFill="1" applyBorder="1" applyAlignment="1">
      <alignment horizontal="center" vertical="center" wrapText="1"/>
    </xf>
    <xf numFmtId="0" fontId="28" fillId="2" borderId="7" xfId="53" applyFont="1" applyFill="1" applyBorder="1" applyAlignment="1">
      <alignment horizontal="center" vertical="center" wrapText="1"/>
    </xf>
    <xf numFmtId="0" fontId="28" fillId="2" borderId="11" xfId="53" applyFont="1" applyFill="1" applyBorder="1" applyAlignment="1">
      <alignment horizontal="center" vertical="center" wrapText="1"/>
    </xf>
    <xf numFmtId="0" fontId="28" fillId="2" borderId="47" xfId="53" applyFont="1" applyFill="1" applyBorder="1" applyAlignment="1">
      <alignment horizontal="center" vertical="center" wrapText="1"/>
    </xf>
    <xf numFmtId="0" fontId="26" fillId="0" borderId="3" xfId="53" applyFont="1" applyBorder="1" applyAlignment="1">
      <alignment horizontal="center" vertical="center" wrapText="1"/>
    </xf>
    <xf numFmtId="0" fontId="28" fillId="0" borderId="10" xfId="53" applyFont="1" applyBorder="1" applyAlignment="1">
      <alignment horizontal="center" vertical="center" wrapText="1"/>
    </xf>
    <xf numFmtId="0" fontId="26" fillId="0" borderId="10" xfId="53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8" fillId="2" borderId="51" xfId="53" applyFont="1" applyFill="1" applyBorder="1" applyAlignment="1">
      <alignment horizontal="left" vertical="center"/>
    </xf>
    <xf numFmtId="0" fontId="28" fillId="2" borderId="52" xfId="53" applyFont="1" applyFill="1" applyBorder="1" applyAlignment="1">
      <alignment horizontal="left" vertical="center"/>
    </xf>
    <xf numFmtId="0" fontId="28" fillId="2" borderId="53" xfId="53" applyFont="1" applyFill="1" applyBorder="1" applyAlignment="1">
      <alignment horizontal="left" vertical="center"/>
    </xf>
    <xf numFmtId="0" fontId="28" fillId="2" borderId="40" xfId="53" applyFont="1" applyFill="1" applyBorder="1" applyAlignment="1">
      <alignment horizontal="center" vertical="center"/>
    </xf>
    <xf numFmtId="0" fontId="28" fillId="2" borderId="22" xfId="53" applyFont="1" applyFill="1" applyBorder="1" applyAlignment="1">
      <alignment horizontal="center" vertical="center"/>
    </xf>
    <xf numFmtId="0" fontId="28" fillId="2" borderId="23" xfId="53" applyFont="1" applyFill="1" applyBorder="1" applyAlignment="1">
      <alignment horizontal="center" vertical="center"/>
    </xf>
    <xf numFmtId="0" fontId="26" fillId="0" borderId="40" xfId="53" applyFont="1" applyBorder="1" applyAlignment="1">
      <alignment horizontal="justify" vertical="center" wrapText="1"/>
    </xf>
    <xf numFmtId="0" fontId="26" fillId="0" borderId="22" xfId="53" applyFont="1" applyBorder="1" applyAlignment="1">
      <alignment horizontal="justify" vertical="center" wrapText="1"/>
    </xf>
    <xf numFmtId="0" fontId="26" fillId="0" borderId="22" xfId="53" applyFont="1" applyBorder="1" applyAlignment="1">
      <alignment horizontal="justify" vertical="center"/>
    </xf>
    <xf numFmtId="0" fontId="26" fillId="0" borderId="22" xfId="53" applyFont="1" applyBorder="1" applyAlignment="1">
      <alignment horizontal="left" vertical="center" wrapText="1"/>
    </xf>
    <xf numFmtId="0" fontId="26" fillId="0" borderId="22" xfId="0" applyFont="1" applyBorder="1" applyAlignment="1">
      <alignment horizontal="justify" vertical="center" wrapText="1"/>
    </xf>
    <xf numFmtId="0" fontId="26" fillId="0" borderId="22" xfId="0" applyFont="1" applyBorder="1" applyAlignment="1">
      <alignment horizontal="justify" vertical="center"/>
    </xf>
    <xf numFmtId="0" fontId="26" fillId="0" borderId="22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justify" vertical="center" wrapText="1"/>
    </xf>
    <xf numFmtId="0" fontId="28" fillId="0" borderId="47" xfId="53" applyFont="1" applyBorder="1" applyAlignment="1">
      <alignment horizontal="center" vertical="center"/>
    </xf>
    <xf numFmtId="0" fontId="28" fillId="0" borderId="22" xfId="53" applyFont="1" applyBorder="1" applyAlignment="1">
      <alignment horizontal="center" vertical="center"/>
    </xf>
    <xf numFmtId="0" fontId="28" fillId="2" borderId="27" xfId="53" applyFont="1" applyFill="1" applyBorder="1" applyAlignment="1">
      <alignment horizontal="left" vertical="center" wrapText="1"/>
    </xf>
    <xf numFmtId="0" fontId="28" fillId="2" borderId="71" xfId="53" applyFont="1" applyFill="1" applyBorder="1" applyAlignment="1">
      <alignment horizontal="left" vertical="center" wrapText="1"/>
    </xf>
    <xf numFmtId="0" fontId="28" fillId="2" borderId="28" xfId="53" applyFont="1" applyFill="1" applyBorder="1" applyAlignment="1">
      <alignment horizontal="left" vertical="center" wrapText="1"/>
    </xf>
    <xf numFmtId="0" fontId="26" fillId="2" borderId="22" xfId="53" applyFont="1" applyFill="1" applyBorder="1" applyAlignment="1">
      <alignment horizontal="left" vertical="center" wrapText="1"/>
    </xf>
    <xf numFmtId="0" fontId="26" fillId="2" borderId="10" xfId="53" applyFont="1" applyFill="1" applyBorder="1" applyAlignment="1">
      <alignment horizontal="left" vertical="center" wrapText="1"/>
    </xf>
    <xf numFmtId="0" fontId="26" fillId="2" borderId="44" xfId="53" applyFont="1" applyFill="1" applyBorder="1" applyAlignment="1">
      <alignment horizontal="left" vertical="center" wrapText="1"/>
    </xf>
    <xf numFmtId="0" fontId="28" fillId="2" borderId="22" xfId="53" applyFont="1" applyFill="1" applyBorder="1" applyAlignment="1">
      <alignment vertical="center" wrapText="1"/>
    </xf>
    <xf numFmtId="0" fontId="28" fillId="2" borderId="10" xfId="53" applyFont="1" applyFill="1" applyBorder="1" applyAlignment="1">
      <alignment vertical="center" wrapText="1"/>
    </xf>
    <xf numFmtId="0" fontId="28" fillId="2" borderId="44" xfId="53" applyFont="1" applyFill="1" applyBorder="1" applyAlignment="1">
      <alignment vertical="center" wrapText="1"/>
    </xf>
    <xf numFmtId="0" fontId="26" fillId="2" borderId="37" xfId="53" applyFont="1" applyFill="1" applyBorder="1" applyAlignment="1">
      <alignment horizontal="left" vertical="center" wrapText="1"/>
    </xf>
    <xf numFmtId="0" fontId="26" fillId="2" borderId="1" xfId="53" applyFont="1" applyFill="1" applyBorder="1" applyAlignment="1">
      <alignment horizontal="left" vertical="center" wrapText="1"/>
    </xf>
    <xf numFmtId="0" fontId="26" fillId="2" borderId="39" xfId="53" applyFont="1" applyFill="1" applyBorder="1" applyAlignment="1">
      <alignment horizontal="left" vertical="center" wrapText="1"/>
    </xf>
    <xf numFmtId="2" fontId="28" fillId="2" borderId="10" xfId="53" applyNumberFormat="1" applyFont="1" applyFill="1" applyBorder="1" applyAlignment="1">
      <alignment horizontal="center" vertical="center"/>
    </xf>
    <xf numFmtId="0" fontId="28" fillId="2" borderId="3" xfId="53" applyFont="1" applyFill="1" applyBorder="1" applyAlignment="1">
      <alignment horizontal="center" vertical="center"/>
    </xf>
    <xf numFmtId="0" fontId="28" fillId="2" borderId="32" xfId="53" applyFont="1" applyFill="1" applyBorder="1" applyAlignment="1">
      <alignment horizontal="center" vertical="center"/>
    </xf>
    <xf numFmtId="0" fontId="28" fillId="2" borderId="51" xfId="53" applyFont="1" applyFill="1" applyBorder="1" applyAlignment="1">
      <alignment horizontal="center" vertical="center"/>
    </xf>
    <xf numFmtId="0" fontId="28" fillId="2" borderId="52" xfId="53" applyFont="1" applyFill="1" applyBorder="1" applyAlignment="1">
      <alignment horizontal="center" vertical="center"/>
    </xf>
    <xf numFmtId="0" fontId="28" fillId="2" borderId="53" xfId="53" applyFont="1" applyFill="1" applyBorder="1" applyAlignment="1">
      <alignment horizontal="center" vertical="center"/>
    </xf>
    <xf numFmtId="176" fontId="28" fillId="2" borderId="51" xfId="53" applyNumberFormat="1" applyFont="1" applyFill="1" applyBorder="1" applyAlignment="1">
      <alignment horizontal="center" vertical="center"/>
    </xf>
    <xf numFmtId="176" fontId="28" fillId="2" borderId="52" xfId="53" applyNumberFormat="1" applyFont="1" applyFill="1" applyBorder="1" applyAlignment="1">
      <alignment horizontal="center" vertical="center"/>
    </xf>
    <xf numFmtId="176" fontId="28" fillId="2" borderId="53" xfId="53" applyNumberFormat="1" applyFont="1" applyFill="1" applyBorder="1" applyAlignment="1">
      <alignment horizontal="center" vertical="center"/>
    </xf>
    <xf numFmtId="2" fontId="28" fillId="2" borderId="38" xfId="53" applyNumberFormat="1" applyFont="1" applyFill="1" applyBorder="1" applyAlignment="1">
      <alignment horizontal="center" vertical="center"/>
    </xf>
    <xf numFmtId="2" fontId="28" fillId="2" borderId="90" xfId="53" applyNumberFormat="1" applyFont="1" applyFill="1" applyBorder="1" applyAlignment="1">
      <alignment horizontal="center" vertical="center"/>
    </xf>
    <xf numFmtId="2" fontId="28" fillId="2" borderId="91" xfId="53" applyNumberFormat="1" applyFont="1" applyFill="1" applyBorder="1" applyAlignment="1">
      <alignment horizontal="center" vertical="center"/>
    </xf>
    <xf numFmtId="0" fontId="28" fillId="2" borderId="75" xfId="53" applyFont="1" applyFill="1" applyBorder="1" applyAlignment="1">
      <alignment horizontal="center" vertical="center" wrapText="1"/>
    </xf>
    <xf numFmtId="0" fontId="28" fillId="2" borderId="8" xfId="53" applyFont="1" applyFill="1" applyBorder="1" applyAlignment="1">
      <alignment horizontal="center" vertical="center" wrapText="1"/>
    </xf>
    <xf numFmtId="0" fontId="28" fillId="0" borderId="3" xfId="53" applyFont="1" applyFill="1" applyBorder="1" applyAlignment="1">
      <alignment horizontal="center" vertical="center" wrapText="1"/>
    </xf>
    <xf numFmtId="0" fontId="28" fillId="0" borderId="10" xfId="53" applyFont="1" applyFill="1" applyBorder="1" applyAlignment="1">
      <alignment horizontal="center" vertical="center" wrapText="1"/>
    </xf>
    <xf numFmtId="0" fontId="28" fillId="0" borderId="24" xfId="53" applyFont="1" applyFill="1" applyBorder="1" applyAlignment="1">
      <alignment horizontal="center" vertical="center" wrapText="1"/>
    </xf>
    <xf numFmtId="0" fontId="28" fillId="2" borderId="8" xfId="53" applyFont="1" applyFill="1" applyBorder="1" applyAlignment="1">
      <alignment vertical="center" wrapText="1"/>
    </xf>
    <xf numFmtId="0" fontId="28" fillId="2" borderId="4" xfId="53" applyFont="1" applyFill="1" applyBorder="1" applyAlignment="1">
      <alignment vertical="center" wrapText="1"/>
    </xf>
    <xf numFmtId="2" fontId="28" fillId="2" borderId="10" xfId="53" applyNumberFormat="1" applyFont="1" applyFill="1" applyBorder="1" applyAlignment="1">
      <alignment horizontal="center" vertical="center" wrapText="1"/>
    </xf>
    <xf numFmtId="2" fontId="28" fillId="2" borderId="44" xfId="53" applyNumberFormat="1" applyFont="1" applyFill="1" applyBorder="1" applyAlignment="1">
      <alignment horizontal="center" vertical="center" wrapText="1"/>
    </xf>
    <xf numFmtId="2" fontId="28" fillId="2" borderId="46" xfId="53" applyNumberFormat="1" applyFont="1" applyFill="1" applyBorder="1" applyAlignment="1">
      <alignment horizontal="center" vertical="center"/>
    </xf>
    <xf numFmtId="2" fontId="28" fillId="2" borderId="9" xfId="53" applyNumberFormat="1" applyFont="1" applyFill="1" applyBorder="1" applyAlignment="1">
      <alignment horizontal="center" vertical="center"/>
    </xf>
    <xf numFmtId="2" fontId="28" fillId="2" borderId="13" xfId="53" applyNumberFormat="1" applyFont="1" applyFill="1" applyBorder="1" applyAlignment="1">
      <alignment horizontal="center" vertical="center"/>
    </xf>
    <xf numFmtId="0" fontId="28" fillId="2" borderId="44" xfId="53" applyFont="1" applyFill="1" applyBorder="1" applyAlignment="1">
      <alignment horizontal="center" vertical="center"/>
    </xf>
    <xf numFmtId="0" fontId="28" fillId="2" borderId="46" xfId="53" applyFont="1" applyFill="1" applyBorder="1" applyAlignment="1">
      <alignment horizontal="center" vertical="center"/>
    </xf>
    <xf numFmtId="0" fontId="16" fillId="0" borderId="76" xfId="52" applyFont="1" applyBorder="1" applyAlignment="1">
      <alignment horizontal="center" vertical="center" wrapText="1"/>
    </xf>
    <xf numFmtId="0" fontId="16" fillId="0" borderId="77" xfId="52" applyFont="1" applyBorder="1" applyAlignment="1">
      <alignment horizontal="center" vertical="center" wrapText="1"/>
    </xf>
    <xf numFmtId="0" fontId="16" fillId="0" borderId="81" xfId="52" applyFont="1" applyBorder="1" applyAlignment="1">
      <alignment horizontal="center" vertical="center" wrapText="1"/>
    </xf>
    <xf numFmtId="0" fontId="16" fillId="0" borderId="66" xfId="52" applyFont="1" applyBorder="1" applyAlignment="1">
      <alignment horizontal="center" vertical="center" wrapText="1"/>
    </xf>
    <xf numFmtId="0" fontId="16" fillId="0" borderId="69" xfId="52" applyFont="1" applyBorder="1" applyAlignment="1">
      <alignment horizontal="center" vertical="center" wrapText="1"/>
    </xf>
    <xf numFmtId="0" fontId="16" fillId="0" borderId="70" xfId="52" applyFont="1" applyBorder="1" applyAlignment="1">
      <alignment horizontal="center" vertical="center" wrapText="1"/>
    </xf>
    <xf numFmtId="0" fontId="16" fillId="0" borderId="3" xfId="52" applyFont="1" applyBorder="1" applyAlignment="1">
      <alignment horizontal="center" vertical="center" wrapText="1"/>
    </xf>
    <xf numFmtId="0" fontId="16" fillId="0" borderId="10" xfId="52" applyFont="1" applyBorder="1" applyAlignment="1">
      <alignment horizontal="center" vertical="center" wrapText="1"/>
    </xf>
    <xf numFmtId="0" fontId="26" fillId="0" borderId="67" xfId="53" applyFont="1" applyBorder="1" applyAlignment="1">
      <alignment horizontal="center" vertical="center" wrapText="1"/>
    </xf>
    <xf numFmtId="0" fontId="26" fillId="0" borderId="68" xfId="53" applyFont="1" applyBorder="1" applyAlignment="1">
      <alignment horizontal="center" vertical="center" wrapText="1"/>
    </xf>
    <xf numFmtId="0" fontId="26" fillId="0" borderId="64" xfId="53" applyFont="1" applyBorder="1" applyAlignment="1">
      <alignment horizontal="center" vertical="center" wrapText="1"/>
    </xf>
    <xf numFmtId="0" fontId="26" fillId="0" borderId="66" xfId="53" applyFont="1" applyBorder="1" applyAlignment="1">
      <alignment horizontal="center" vertical="center" wrapText="1"/>
    </xf>
    <xf numFmtId="0" fontId="26" fillId="0" borderId="69" xfId="53" applyFont="1" applyBorder="1" applyAlignment="1">
      <alignment horizontal="center" vertical="center" wrapText="1"/>
    </xf>
    <xf numFmtId="0" fontId="26" fillId="0" borderId="70" xfId="53" applyFont="1" applyBorder="1" applyAlignment="1">
      <alignment horizontal="center" vertical="center" wrapText="1"/>
    </xf>
    <xf numFmtId="9" fontId="16" fillId="0" borderId="10" xfId="3" applyFont="1" applyBorder="1" applyAlignment="1" applyProtection="1">
      <alignment horizontal="center" vertical="center"/>
    </xf>
    <xf numFmtId="2" fontId="16" fillId="0" borderId="44" xfId="52" applyNumberFormat="1" applyFont="1" applyBorder="1" applyAlignment="1">
      <alignment horizontal="center" vertical="center"/>
    </xf>
    <xf numFmtId="0" fontId="26" fillId="0" borderId="76" xfId="53" applyFont="1" applyBorder="1" applyAlignment="1">
      <alignment horizontal="center" vertical="center" wrapText="1"/>
    </xf>
    <xf numFmtId="0" fontId="26" fillId="0" borderId="77" xfId="53" applyFont="1" applyBorder="1" applyAlignment="1">
      <alignment horizontal="center" vertical="center" wrapText="1"/>
    </xf>
    <xf numFmtId="0" fontId="26" fillId="0" borderId="81" xfId="53" applyFont="1" applyBorder="1" applyAlignment="1">
      <alignment horizontal="center" vertical="center" wrapText="1"/>
    </xf>
    <xf numFmtId="0" fontId="26" fillId="0" borderId="73" xfId="53" applyFont="1" applyBorder="1" applyAlignment="1">
      <alignment horizontal="center" vertical="center" wrapText="1"/>
    </xf>
    <xf numFmtId="0" fontId="26" fillId="0" borderId="0" xfId="53" applyFont="1" applyAlignment="1">
      <alignment horizontal="center" vertical="center" wrapText="1"/>
    </xf>
    <xf numFmtId="0" fontId="26" fillId="0" borderId="79" xfId="53" applyFont="1" applyBorder="1" applyAlignment="1">
      <alignment horizontal="center" vertical="center" wrapText="1"/>
    </xf>
    <xf numFmtId="0" fontId="28" fillId="2" borderId="35" xfId="53" applyFont="1" applyFill="1" applyBorder="1" applyAlignment="1">
      <alignment horizontal="center" vertical="center" wrapText="1"/>
    </xf>
    <xf numFmtId="0" fontId="28" fillId="2" borderId="5" xfId="53" applyFont="1" applyFill="1" applyBorder="1" applyAlignment="1">
      <alignment horizontal="center" vertical="center" wrapText="1"/>
    </xf>
    <xf numFmtId="0" fontId="28" fillId="2" borderId="21" xfId="53" applyFont="1" applyFill="1" applyBorder="1" applyAlignment="1">
      <alignment horizontal="center" vertical="center" wrapText="1"/>
    </xf>
    <xf numFmtId="0" fontId="28" fillId="2" borderId="0" xfId="53" applyFont="1" applyFill="1" applyAlignment="1">
      <alignment horizontal="center" vertical="center" wrapText="1"/>
    </xf>
    <xf numFmtId="0" fontId="28" fillId="2" borderId="33" xfId="53" applyFont="1" applyFill="1" applyBorder="1" applyAlignment="1">
      <alignment horizontal="center" vertical="center" wrapText="1"/>
    </xf>
    <xf numFmtId="0" fontId="28" fillId="2" borderId="37" xfId="53" applyFont="1" applyFill="1" applyBorder="1" applyAlignment="1">
      <alignment horizontal="center" vertical="center" wrapText="1"/>
    </xf>
    <xf numFmtId="0" fontId="28" fillId="2" borderId="1" xfId="53" applyFont="1" applyFill="1" applyBorder="1" applyAlignment="1">
      <alignment horizontal="center" vertical="center" wrapText="1"/>
    </xf>
    <xf numFmtId="0" fontId="28" fillId="2" borderId="39" xfId="53" applyFont="1" applyFill="1" applyBorder="1" applyAlignment="1">
      <alignment horizontal="center" vertical="center" wrapText="1"/>
    </xf>
    <xf numFmtId="0" fontId="26" fillId="0" borderId="75" xfId="52" applyFont="1" applyBorder="1" applyAlignment="1">
      <alignment horizontal="center" vertical="center"/>
    </xf>
    <xf numFmtId="0" fontId="26" fillId="0" borderId="8" xfId="52" applyFont="1" applyBorder="1" applyAlignment="1">
      <alignment horizontal="center" vertical="center"/>
    </xf>
    <xf numFmtId="0" fontId="26" fillId="0" borderId="24" xfId="52" applyFont="1" applyBorder="1" applyAlignment="1">
      <alignment horizontal="center" vertical="center"/>
    </xf>
    <xf numFmtId="37" fontId="26" fillId="0" borderId="76" xfId="52" applyNumberFormat="1" applyFont="1" applyBorder="1" applyAlignment="1">
      <alignment horizontal="center" vertical="center"/>
    </xf>
    <xf numFmtId="37" fontId="26" fillId="0" borderId="66" xfId="52" applyNumberFormat="1" applyFont="1" applyBorder="1" applyAlignment="1">
      <alignment horizontal="center" vertical="center"/>
    </xf>
    <xf numFmtId="1" fontId="28" fillId="0" borderId="67" xfId="52" applyNumberFormat="1" applyFont="1" applyBorder="1" applyAlignment="1">
      <alignment horizontal="center" vertical="center"/>
    </xf>
    <xf numFmtId="1" fontId="28" fillId="0" borderId="66" xfId="52" applyNumberFormat="1" applyFont="1" applyBorder="1" applyAlignment="1">
      <alignment horizontal="center" vertical="center"/>
    </xf>
    <xf numFmtId="2" fontId="28" fillId="0" borderId="24" xfId="52" applyNumberFormat="1" applyFont="1" applyBorder="1" applyAlignment="1">
      <alignment horizontal="center" vertical="center"/>
    </xf>
    <xf numFmtId="2" fontId="28" fillId="0" borderId="43" xfId="52" applyNumberFormat="1" applyFont="1" applyBorder="1" applyAlignment="1">
      <alignment horizontal="center" vertical="center"/>
    </xf>
    <xf numFmtId="2" fontId="28" fillId="0" borderId="78" xfId="52" applyNumberFormat="1" applyFont="1" applyBorder="1" applyAlignment="1">
      <alignment horizontal="center" vertical="center"/>
    </xf>
    <xf numFmtId="0" fontId="16" fillId="0" borderId="24" xfId="52" applyFont="1" applyBorder="1" applyAlignment="1">
      <alignment horizontal="center" vertical="center" wrapText="1"/>
    </xf>
    <xf numFmtId="9" fontId="16" fillId="0" borderId="3" xfId="3" applyFont="1" applyBorder="1" applyAlignment="1" applyProtection="1">
      <alignment horizontal="center" vertical="center"/>
    </xf>
    <xf numFmtId="0" fontId="16" fillId="0" borderId="3" xfId="52" applyFont="1" applyBorder="1" applyAlignment="1">
      <alignment horizontal="center" vertical="center"/>
    </xf>
    <xf numFmtId="0" fontId="16" fillId="0" borderId="32" xfId="52" applyFont="1" applyBorder="1" applyAlignment="1">
      <alignment horizontal="center" vertical="center"/>
    </xf>
    <xf numFmtId="2" fontId="28" fillId="0" borderId="46" xfId="52" applyNumberFormat="1" applyFont="1" applyBorder="1" applyAlignment="1">
      <alignment horizontal="center" vertical="center"/>
    </xf>
    <xf numFmtId="2" fontId="28" fillId="0" borderId="9" xfId="52" applyNumberFormat="1" applyFont="1" applyBorder="1" applyAlignment="1">
      <alignment horizontal="center" vertical="center"/>
    </xf>
    <xf numFmtId="2" fontId="28" fillId="0" borderId="13" xfId="52" applyNumberFormat="1" applyFont="1" applyBorder="1" applyAlignment="1">
      <alignment horizontal="center" vertical="center"/>
    </xf>
    <xf numFmtId="0" fontId="16" fillId="0" borderId="44" xfId="52" applyFont="1" applyBorder="1" applyAlignment="1">
      <alignment horizontal="center" vertical="center"/>
    </xf>
    <xf numFmtId="0" fontId="16" fillId="0" borderId="46" xfId="52" applyFont="1" applyBorder="1" applyAlignment="1">
      <alignment horizontal="center" vertical="center"/>
    </xf>
    <xf numFmtId="39" fontId="16" fillId="0" borderId="32" xfId="53" applyNumberFormat="1" applyFont="1" applyBorder="1" applyAlignment="1">
      <alignment horizontal="center" vertical="center"/>
    </xf>
    <xf numFmtId="39" fontId="16" fillId="0" borderId="44" xfId="53" applyNumberFormat="1" applyFont="1" applyBorder="1" applyAlignment="1">
      <alignment horizontal="center" vertical="center"/>
    </xf>
    <xf numFmtId="39" fontId="16" fillId="0" borderId="44" xfId="52" applyNumberFormat="1" applyFont="1" applyBorder="1" applyAlignment="1">
      <alignment horizontal="center" vertical="center"/>
    </xf>
    <xf numFmtId="0" fontId="28" fillId="0" borderId="10" xfId="52" applyFont="1" applyBorder="1" applyAlignment="1">
      <alignment horizontal="left" vertical="center"/>
    </xf>
    <xf numFmtId="0" fontId="28" fillId="0" borderId="8" xfId="52" applyFont="1" applyBorder="1" applyAlignment="1">
      <alignment horizontal="left" vertical="center"/>
    </xf>
    <xf numFmtId="0" fontId="16" fillId="0" borderId="40" xfId="52" applyFont="1" applyBorder="1" applyAlignment="1">
      <alignment horizontal="center" vertical="center"/>
    </xf>
    <xf numFmtId="0" fontId="16" fillId="0" borderId="22" xfId="52" applyFont="1" applyBorder="1" applyAlignment="1">
      <alignment horizontal="center" vertical="center"/>
    </xf>
    <xf numFmtId="0" fontId="16" fillId="0" borderId="23" xfId="52" applyFont="1" applyBorder="1" applyAlignment="1">
      <alignment horizontal="center" vertical="center"/>
    </xf>
    <xf numFmtId="0" fontId="26" fillId="0" borderId="40" xfId="52" applyFont="1" applyBorder="1" applyAlignment="1">
      <alignment horizontal="justify" vertical="center" wrapText="1"/>
    </xf>
    <xf numFmtId="0" fontId="26" fillId="0" borderId="22" xfId="52" applyFont="1" applyBorder="1" applyAlignment="1">
      <alignment horizontal="justify" vertical="center" wrapText="1"/>
    </xf>
    <xf numFmtId="0" fontId="43" fillId="0" borderId="22" xfId="0" applyFont="1" applyBorder="1" applyAlignment="1">
      <alignment horizontal="justify" vertical="center" wrapText="1"/>
    </xf>
    <xf numFmtId="0" fontId="26" fillId="0" borderId="22" xfId="52" applyFont="1" applyBorder="1" applyAlignment="1">
      <alignment horizontal="left" vertical="center" wrapText="1"/>
    </xf>
    <xf numFmtId="0" fontId="26" fillId="0" borderId="41" xfId="52" applyFont="1" applyBorder="1" applyAlignment="1">
      <alignment horizontal="left" vertical="center" wrapText="1"/>
    </xf>
    <xf numFmtId="0" fontId="16" fillId="0" borderId="47" xfId="52" applyFont="1" applyBorder="1" applyAlignment="1">
      <alignment horizontal="center" vertical="center"/>
    </xf>
    <xf numFmtId="0" fontId="16" fillId="0" borderId="41" xfId="52" applyFont="1" applyBorder="1" applyAlignment="1">
      <alignment horizontal="center" vertical="center"/>
    </xf>
    <xf numFmtId="0" fontId="30" fillId="0" borderId="3" xfId="52" applyFont="1" applyBorder="1" applyAlignment="1">
      <alignment horizontal="center" vertical="center" wrapText="1"/>
    </xf>
    <xf numFmtId="0" fontId="30" fillId="0" borderId="10" xfId="52" applyFont="1" applyBorder="1" applyAlignment="1">
      <alignment horizontal="center" vertical="center" wrapText="1"/>
    </xf>
    <xf numFmtId="2" fontId="28" fillId="0" borderId="10" xfId="52" applyNumberFormat="1" applyFont="1" applyBorder="1" applyAlignment="1">
      <alignment horizontal="center" vertical="center"/>
    </xf>
    <xf numFmtId="0" fontId="28" fillId="0" borderId="35" xfId="52" applyFont="1" applyBorder="1" applyAlignment="1">
      <alignment horizontal="center" vertical="center"/>
    </xf>
    <xf numFmtId="0" fontId="28" fillId="0" borderId="77" xfId="52" applyFont="1" applyBorder="1" applyAlignment="1">
      <alignment horizontal="center" vertical="center"/>
    </xf>
    <xf numFmtId="0" fontId="28" fillId="0" borderId="5" xfId="52" applyFont="1" applyBorder="1" applyAlignment="1">
      <alignment horizontal="center" vertical="center"/>
    </xf>
    <xf numFmtId="176" fontId="28" fillId="0" borderId="77" xfId="52" applyNumberFormat="1" applyFont="1" applyBorder="1" applyAlignment="1">
      <alignment horizontal="center" vertical="center"/>
    </xf>
    <xf numFmtId="2" fontId="28" fillId="0" borderId="2" xfId="52" applyNumberFormat="1" applyFont="1" applyBorder="1" applyAlignment="1">
      <alignment horizontal="center" vertical="center"/>
    </xf>
    <xf numFmtId="2" fontId="28" fillId="0" borderId="75" xfId="52" applyNumberFormat="1" applyFont="1" applyBorder="1" applyAlignment="1">
      <alignment horizontal="center" vertical="center"/>
    </xf>
    <xf numFmtId="2" fontId="28" fillId="0" borderId="6" xfId="52" applyNumberFormat="1" applyFont="1" applyBorder="1" applyAlignment="1">
      <alignment horizontal="center" vertical="center"/>
    </xf>
    <xf numFmtId="0" fontId="30" fillId="0" borderId="12" xfId="52" applyFont="1" applyBorder="1" applyAlignment="1">
      <alignment horizontal="center" vertical="center" wrapText="1"/>
    </xf>
    <xf numFmtId="0" fontId="16" fillId="0" borderId="75" xfId="52" applyFont="1" applyBorder="1" applyAlignment="1">
      <alignment horizontal="center" vertical="center" wrapText="1"/>
    </xf>
    <xf numFmtId="0" fontId="16" fillId="0" borderId="8" xfId="52" applyFont="1" applyBorder="1" applyAlignment="1">
      <alignment horizontal="center" vertical="center" wrapText="1"/>
    </xf>
    <xf numFmtId="9" fontId="16" fillId="0" borderId="12" xfId="3" applyFont="1" applyBorder="1" applyAlignment="1" applyProtection="1">
      <alignment horizontal="center" vertical="center"/>
    </xf>
    <xf numFmtId="2" fontId="16" fillId="0" borderId="42" xfId="52" applyNumberFormat="1" applyFont="1" applyBorder="1" applyAlignment="1">
      <alignment horizontal="center" vertical="center"/>
    </xf>
    <xf numFmtId="9" fontId="36" fillId="0" borderId="43" xfId="3" applyFont="1" applyBorder="1" applyAlignment="1">
      <alignment horizontal="center" vertical="center"/>
    </xf>
    <xf numFmtId="9" fontId="36" fillId="0" borderId="78" xfId="3" applyFont="1" applyBorder="1" applyAlignment="1">
      <alignment horizontal="center" vertical="center"/>
    </xf>
    <xf numFmtId="39" fontId="36" fillId="0" borderId="9" xfId="53" applyNumberFormat="1" applyFont="1" applyBorder="1" applyAlignment="1">
      <alignment horizontal="center" vertical="center"/>
    </xf>
    <xf numFmtId="39" fontId="36" fillId="0" borderId="13" xfId="53" applyNumberFormat="1" applyFont="1" applyBorder="1" applyAlignment="1">
      <alignment horizontal="center" vertical="center"/>
    </xf>
    <xf numFmtId="0" fontId="28" fillId="2" borderId="66" xfId="52" applyFont="1" applyFill="1" applyBorder="1" applyAlignment="1">
      <alignment horizontal="left" vertical="center" wrapText="1"/>
    </xf>
    <xf numFmtId="0" fontId="28" fillId="2" borderId="69" xfId="52" applyFont="1" applyFill="1" applyBorder="1" applyAlignment="1">
      <alignment horizontal="left" vertical="center" wrapText="1"/>
    </xf>
    <xf numFmtId="0" fontId="28" fillId="2" borderId="48" xfId="52" applyFont="1" applyFill="1" applyBorder="1" applyAlignment="1">
      <alignment horizontal="left" vertical="center" wrapText="1"/>
    </xf>
    <xf numFmtId="2" fontId="28" fillId="0" borderId="10" xfId="52" applyNumberFormat="1" applyFont="1" applyBorder="1" applyAlignment="1">
      <alignment horizontal="center" vertical="center" wrapText="1"/>
    </xf>
    <xf numFmtId="2" fontId="28" fillId="0" borderId="44" xfId="52" applyNumberFormat="1" applyFont="1" applyBorder="1" applyAlignment="1">
      <alignment horizontal="center" vertical="center" wrapText="1"/>
    </xf>
    <xf numFmtId="2" fontId="27" fillId="0" borderId="44" xfId="53" applyNumberFormat="1" applyFont="1" applyBorder="1" applyAlignment="1">
      <alignment horizontal="center" vertical="center"/>
    </xf>
    <xf numFmtId="2" fontId="27" fillId="0" borderId="42" xfId="53" applyNumberFormat="1" applyFont="1" applyBorder="1" applyAlignment="1">
      <alignment horizontal="center" vertical="center"/>
    </xf>
    <xf numFmtId="0" fontId="26" fillId="0" borderId="10" xfId="52" applyFont="1" applyBorder="1" applyAlignment="1">
      <alignment horizontal="center" vertical="center" wrapText="1"/>
    </xf>
    <xf numFmtId="0" fontId="28" fillId="0" borderId="76" xfId="52" applyFont="1" applyBorder="1" applyAlignment="1">
      <alignment horizontal="center" vertical="center" wrapText="1"/>
    </xf>
    <xf numFmtId="0" fontId="28" fillId="0" borderId="77" xfId="52" applyFont="1" applyBorder="1" applyAlignment="1">
      <alignment horizontal="center" vertical="center" wrapText="1"/>
    </xf>
    <xf numFmtId="0" fontId="28" fillId="0" borderId="81" xfId="52" applyFont="1" applyBorder="1" applyAlignment="1">
      <alignment horizontal="center" vertical="center" wrapText="1"/>
    </xf>
    <xf numFmtId="0" fontId="28" fillId="0" borderId="66" xfId="52" applyFont="1" applyBorder="1" applyAlignment="1">
      <alignment horizontal="center" vertical="center" wrapText="1"/>
    </xf>
    <xf numFmtId="0" fontId="28" fillId="0" borderId="69" xfId="52" applyFont="1" applyBorder="1" applyAlignment="1">
      <alignment horizontal="center" vertical="center" wrapText="1"/>
    </xf>
    <xf numFmtId="0" fontId="28" fillId="0" borderId="70" xfId="52" applyFont="1" applyBorder="1" applyAlignment="1">
      <alignment horizontal="center" vertical="center" wrapText="1"/>
    </xf>
    <xf numFmtId="0" fontId="26" fillId="0" borderId="41" xfId="0" applyFont="1" applyBorder="1" applyAlignment="1">
      <alignment horizontal="justify" vertical="center"/>
    </xf>
    <xf numFmtId="0" fontId="26" fillId="0" borderId="12" xfId="53" applyFont="1" applyBorder="1" applyAlignment="1">
      <alignment horizontal="center" vertical="center" wrapText="1"/>
    </xf>
    <xf numFmtId="0" fontId="28" fillId="0" borderId="44" xfId="52" applyFont="1" applyBorder="1" applyAlignment="1">
      <alignment horizontal="center" vertical="center"/>
    </xf>
    <xf numFmtId="0" fontId="28" fillId="0" borderId="42" xfId="52" applyFont="1" applyBorder="1" applyAlignment="1">
      <alignment horizontal="center" vertical="center"/>
    </xf>
    <xf numFmtId="39" fontId="28" fillId="0" borderId="32" xfId="52" applyNumberFormat="1" applyFont="1" applyBorder="1" applyAlignment="1">
      <alignment horizontal="center" vertical="center"/>
    </xf>
    <xf numFmtId="39" fontId="28" fillId="0" borderId="44" xfId="52" applyNumberFormat="1" applyFont="1" applyBorder="1" applyAlignment="1">
      <alignment horizontal="center" vertical="center"/>
    </xf>
    <xf numFmtId="2" fontId="28" fillId="0" borderId="63" xfId="52" applyNumberFormat="1" applyFont="1" applyBorder="1" applyAlignment="1">
      <alignment horizontal="center" vertical="center"/>
    </xf>
    <xf numFmtId="2" fontId="28" fillId="0" borderId="71" xfId="52" applyNumberFormat="1" applyFont="1" applyBorder="1" applyAlignment="1">
      <alignment horizontal="center" vertical="center"/>
    </xf>
    <xf numFmtId="2" fontId="28" fillId="0" borderId="45" xfId="52" applyNumberFormat="1" applyFont="1" applyBorder="1" applyAlignment="1">
      <alignment horizontal="center" vertical="center"/>
    </xf>
    <xf numFmtId="177" fontId="28" fillId="0" borderId="27" xfId="52" applyNumberFormat="1" applyFont="1" applyBorder="1" applyAlignment="1">
      <alignment horizontal="left" vertical="center"/>
    </xf>
    <xf numFmtId="177" fontId="28" fillId="0" borderId="71" xfId="52" applyNumberFormat="1" applyFont="1" applyBorder="1" applyAlignment="1">
      <alignment horizontal="left" vertical="center"/>
    </xf>
    <xf numFmtId="177" fontId="28" fillId="0" borderId="28" xfId="52" applyNumberFormat="1" applyFont="1" applyBorder="1" applyAlignment="1">
      <alignment horizontal="left" vertical="center"/>
    </xf>
    <xf numFmtId="0" fontId="28" fillId="0" borderId="37" xfId="52" applyFont="1" applyBorder="1" applyAlignment="1">
      <alignment horizontal="center" vertical="center"/>
    </xf>
    <xf numFmtId="0" fontId="28" fillId="0" borderId="1" xfId="52" applyFont="1" applyBorder="1" applyAlignment="1">
      <alignment horizontal="center" vertical="center"/>
    </xf>
    <xf numFmtId="0" fontId="28" fillId="0" borderId="39" xfId="52" applyFont="1" applyBorder="1" applyAlignment="1">
      <alignment horizontal="center" vertical="center"/>
    </xf>
    <xf numFmtId="0" fontId="28" fillId="0" borderId="55" xfId="52" applyFont="1" applyBorder="1" applyAlignment="1">
      <alignment horizontal="center" vertical="center"/>
    </xf>
    <xf numFmtId="0" fontId="28" fillId="0" borderId="56" xfId="52" applyFont="1" applyBorder="1" applyAlignment="1">
      <alignment horizontal="center" vertical="center"/>
    </xf>
    <xf numFmtId="0" fontId="28" fillId="0" borderId="88" xfId="52" applyFont="1" applyBorder="1" applyAlignment="1">
      <alignment horizontal="center" vertical="center"/>
    </xf>
    <xf numFmtId="0" fontId="26" fillId="0" borderId="40" xfId="52" applyFont="1" applyBorder="1" applyAlignment="1">
      <alignment horizontal="left" vertical="center" wrapText="1"/>
    </xf>
    <xf numFmtId="0" fontId="28" fillId="0" borderId="2" xfId="52" applyFont="1" applyBorder="1" applyAlignment="1">
      <alignment horizontal="center" vertical="center"/>
    </xf>
    <xf numFmtId="0" fontId="28" fillId="0" borderId="11" xfId="52" applyFont="1" applyBorder="1" applyAlignment="1">
      <alignment horizontal="center" vertical="center"/>
    </xf>
    <xf numFmtId="0" fontId="26" fillId="2" borderId="2" xfId="53" applyFont="1" applyFill="1" applyBorder="1" applyAlignment="1">
      <alignment horizontal="left" vertical="center" wrapText="1"/>
    </xf>
    <xf numFmtId="0" fontId="26" fillId="2" borderId="47" xfId="53" applyFont="1" applyFill="1" applyBorder="1" applyAlignment="1">
      <alignment horizontal="left" vertical="center" wrapText="1"/>
    </xf>
    <xf numFmtId="0" fontId="28" fillId="0" borderId="79" xfId="52" applyFont="1" applyBorder="1" applyAlignment="1">
      <alignment horizontal="center" vertical="center" wrapText="1"/>
    </xf>
    <xf numFmtId="0" fontId="28" fillId="0" borderId="80" xfId="52" applyFont="1" applyBorder="1" applyAlignment="1">
      <alignment horizontal="center" vertical="center" wrapText="1"/>
    </xf>
    <xf numFmtId="0" fontId="26" fillId="0" borderId="3" xfId="52" applyFont="1" applyBorder="1" applyAlignment="1">
      <alignment horizontal="center" vertical="center" wrapText="1"/>
    </xf>
    <xf numFmtId="0" fontId="28" fillId="0" borderId="75" xfId="52" applyFont="1" applyBorder="1" applyAlignment="1">
      <alignment horizontal="center" vertical="center" wrapText="1"/>
    </xf>
    <xf numFmtId="0" fontId="28" fillId="0" borderId="78" xfId="52" applyFont="1" applyBorder="1" applyAlignment="1">
      <alignment horizontal="center" vertical="center" wrapText="1"/>
    </xf>
    <xf numFmtId="0" fontId="28" fillId="0" borderId="8" xfId="52" applyFont="1" applyBorder="1" applyAlignment="1">
      <alignment horizontal="center" vertical="center" wrapText="1"/>
    </xf>
    <xf numFmtId="0" fontId="28" fillId="0" borderId="62" xfId="52" applyFont="1" applyBorder="1" applyAlignment="1">
      <alignment horizontal="center" vertical="center"/>
    </xf>
    <xf numFmtId="0" fontId="28" fillId="0" borderId="83" xfId="52" applyFont="1" applyBorder="1" applyAlignment="1">
      <alignment horizontal="center" vertical="center"/>
    </xf>
    <xf numFmtId="0" fontId="28" fillId="0" borderId="26" xfId="52" applyFont="1" applyBorder="1" applyAlignment="1">
      <alignment horizontal="center" vertical="center"/>
    </xf>
    <xf numFmtId="176" fontId="28" fillId="0" borderId="37" xfId="52" applyNumberFormat="1" applyFont="1" applyBorder="1" applyAlignment="1">
      <alignment horizontal="center" vertical="center"/>
    </xf>
    <xf numFmtId="176" fontId="28" fillId="0" borderId="1" xfId="52" applyNumberFormat="1" applyFont="1" applyBorder="1" applyAlignment="1">
      <alignment horizontal="center" vertical="center"/>
    </xf>
    <xf numFmtId="2" fontId="28" fillId="0" borderId="37" xfId="52" applyNumberFormat="1" applyFont="1" applyBorder="1" applyAlignment="1">
      <alignment horizontal="center" vertical="center"/>
    </xf>
    <xf numFmtId="2" fontId="28" fillId="0" borderId="1" xfId="52" applyNumberFormat="1" applyFont="1" applyBorder="1" applyAlignment="1">
      <alignment horizontal="center" vertical="center"/>
    </xf>
    <xf numFmtId="2" fontId="28" fillId="0" borderId="39" xfId="52" applyNumberFormat="1" applyFont="1" applyBorder="1" applyAlignment="1">
      <alignment horizontal="center" vertical="center"/>
    </xf>
    <xf numFmtId="9" fontId="27" fillId="0" borderId="10" xfId="3" applyFont="1" applyFill="1" applyBorder="1" applyAlignment="1" applyProtection="1">
      <alignment horizontal="center" vertical="center"/>
    </xf>
    <xf numFmtId="9" fontId="27" fillId="0" borderId="12" xfId="3" applyFont="1" applyFill="1" applyBorder="1" applyAlignment="1" applyProtection="1">
      <alignment horizontal="center" vertical="center"/>
    </xf>
    <xf numFmtId="0" fontId="28" fillId="0" borderId="43" xfId="52" applyFont="1" applyBorder="1" applyAlignment="1">
      <alignment horizontal="center" vertical="center" wrapText="1"/>
    </xf>
    <xf numFmtId="0" fontId="28" fillId="0" borderId="10" xfId="52" applyFont="1" applyBorder="1" applyAlignment="1">
      <alignment horizontal="center" vertical="center" wrapText="1"/>
    </xf>
    <xf numFmtId="0" fontId="28" fillId="0" borderId="12" xfId="52" applyFont="1" applyBorder="1" applyAlignment="1">
      <alignment horizontal="center" vertical="center" wrapText="1"/>
    </xf>
    <xf numFmtId="9" fontId="28" fillId="0" borderId="3" xfId="3" applyFont="1" applyBorder="1" applyAlignment="1" applyProtection="1">
      <alignment horizontal="center" vertical="center"/>
    </xf>
    <xf numFmtId="9" fontId="28" fillId="0" borderId="10" xfId="3" applyFont="1" applyBorder="1" applyAlignment="1" applyProtection="1">
      <alignment horizontal="center" vertical="center"/>
    </xf>
    <xf numFmtId="9" fontId="28" fillId="0" borderId="24" xfId="3" applyFont="1" applyBorder="1" applyAlignment="1" applyProtection="1">
      <alignment horizontal="center" vertical="center"/>
    </xf>
    <xf numFmtId="9" fontId="28" fillId="0" borderId="8" xfId="3" applyFont="1" applyBorder="1" applyAlignment="1" applyProtection="1">
      <alignment horizontal="center" vertical="center"/>
    </xf>
    <xf numFmtId="39" fontId="28" fillId="0" borderId="46" xfId="52" applyNumberFormat="1" applyFont="1" applyBorder="1" applyAlignment="1">
      <alignment horizontal="center" vertical="center"/>
    </xf>
    <xf numFmtId="39" fontId="28" fillId="0" borderId="4" xfId="52" applyNumberFormat="1" applyFont="1" applyBorder="1" applyAlignment="1">
      <alignment horizontal="center" vertical="center"/>
    </xf>
    <xf numFmtId="39" fontId="26" fillId="0" borderId="75" xfId="52" applyNumberFormat="1" applyFont="1" applyBorder="1" applyAlignment="1">
      <alignment horizontal="center" vertical="center"/>
    </xf>
    <xf numFmtId="39" fontId="26" fillId="0" borderId="78" xfId="52" applyNumberFormat="1" applyFont="1" applyBorder="1" applyAlignment="1">
      <alignment horizontal="center" vertical="center"/>
    </xf>
    <xf numFmtId="39" fontId="26" fillId="0" borderId="6" xfId="52" applyNumberFormat="1" applyFont="1" applyBorder="1" applyAlignment="1">
      <alignment horizontal="center" vertical="center"/>
    </xf>
    <xf numFmtId="39" fontId="26" fillId="0" borderId="13" xfId="52" applyNumberFormat="1" applyFont="1" applyBorder="1" applyAlignment="1">
      <alignment horizontal="center" vertical="center"/>
    </xf>
    <xf numFmtId="176" fontId="26" fillId="2" borderId="10" xfId="52" applyNumberFormat="1" applyFont="1" applyFill="1" applyBorder="1" applyAlignment="1">
      <alignment horizontal="center" vertical="center"/>
    </xf>
    <xf numFmtId="0" fontId="26" fillId="2" borderId="3" xfId="52" applyFont="1" applyFill="1" applyBorder="1" applyAlignment="1">
      <alignment horizontal="center" vertical="center" wrapText="1"/>
    </xf>
    <xf numFmtId="0" fontId="26" fillId="2" borderId="10" xfId="52" applyFont="1" applyFill="1" applyBorder="1" applyAlignment="1">
      <alignment horizontal="center" vertical="center" wrapText="1"/>
    </xf>
    <xf numFmtId="176" fontId="26" fillId="2" borderId="3" xfId="52" applyNumberFormat="1" applyFont="1" applyFill="1" applyBorder="1" applyAlignment="1">
      <alignment horizontal="center" vertical="center" wrapText="1"/>
    </xf>
    <xf numFmtId="176" fontId="26" fillId="2" borderId="10" xfId="52" applyNumberFormat="1" applyFont="1" applyFill="1" applyBorder="1" applyAlignment="1">
      <alignment horizontal="center" vertical="center" wrapText="1"/>
    </xf>
    <xf numFmtId="0" fontId="26" fillId="2" borderId="24" xfId="53" applyFont="1" applyFill="1" applyBorder="1" applyAlignment="1">
      <alignment horizontal="center" vertical="center" wrapText="1"/>
    </xf>
    <xf numFmtId="0" fontId="28" fillId="2" borderId="76" xfId="52" applyFont="1" applyFill="1" applyBorder="1" applyAlignment="1">
      <alignment horizontal="center" vertical="center" wrapText="1"/>
    </xf>
    <xf numFmtId="0" fontId="28" fillId="2" borderId="77" xfId="52" applyFont="1" applyFill="1" applyBorder="1" applyAlignment="1">
      <alignment horizontal="center" vertical="center" wrapText="1"/>
    </xf>
    <xf numFmtId="0" fontId="28" fillId="2" borderId="81" xfId="52" applyFont="1" applyFill="1" applyBorder="1" applyAlignment="1">
      <alignment horizontal="center" vertical="center" wrapText="1"/>
    </xf>
    <xf numFmtId="0" fontId="28" fillId="2" borderId="66" xfId="52" applyFont="1" applyFill="1" applyBorder="1" applyAlignment="1">
      <alignment horizontal="center" vertical="center" wrapText="1"/>
    </xf>
    <xf numFmtId="0" fontId="28" fillId="2" borderId="69" xfId="52" applyFont="1" applyFill="1" applyBorder="1" applyAlignment="1">
      <alignment horizontal="center" vertical="center" wrapText="1"/>
    </xf>
    <xf numFmtId="0" fontId="28" fillId="2" borderId="70" xfId="52" applyFont="1" applyFill="1" applyBorder="1" applyAlignment="1">
      <alignment horizontal="center" vertical="center" wrapText="1"/>
    </xf>
    <xf numFmtId="0" fontId="26" fillId="2" borderId="10" xfId="52" applyFont="1" applyFill="1" applyBorder="1" applyAlignment="1">
      <alignment horizontal="center" vertical="center"/>
    </xf>
    <xf numFmtId="0" fontId="26" fillId="2" borderId="24" xfId="52" applyFont="1" applyFill="1" applyBorder="1" applyAlignment="1">
      <alignment horizontal="center" vertical="center"/>
    </xf>
    <xf numFmtId="37" fontId="36" fillId="0" borderId="63" xfId="52" applyNumberFormat="1" applyFont="1" applyBorder="1" applyAlignment="1">
      <alignment horizontal="center" vertical="center"/>
    </xf>
    <xf numFmtId="49" fontId="45" fillId="0" borderId="63" xfId="52" applyNumberFormat="1" applyFont="1" applyBorder="1" applyAlignment="1">
      <alignment horizontal="center" vertical="center"/>
    </xf>
    <xf numFmtId="49" fontId="45" fillId="0" borderId="24" xfId="52" applyNumberFormat="1" applyFont="1" applyBorder="1" applyAlignment="1">
      <alignment horizontal="center" vertical="center"/>
    </xf>
    <xf numFmtId="9" fontId="28" fillId="2" borderId="3" xfId="3" applyFont="1" applyFill="1" applyBorder="1" applyAlignment="1">
      <alignment horizontal="center" vertical="center" wrapText="1"/>
    </xf>
    <xf numFmtId="9" fontId="28" fillId="2" borderId="10" xfId="3" applyFont="1" applyFill="1" applyBorder="1" applyAlignment="1">
      <alignment horizontal="center" vertical="center" wrapText="1"/>
    </xf>
    <xf numFmtId="2" fontId="16" fillId="2" borderId="35" xfId="52" applyNumberFormat="1" applyFont="1" applyFill="1" applyBorder="1" applyAlignment="1">
      <alignment horizontal="center" vertical="center"/>
    </xf>
    <xf numFmtId="2" fontId="16" fillId="2" borderId="77" xfId="52" applyNumberFormat="1" applyFont="1" applyFill="1" applyBorder="1" applyAlignment="1">
      <alignment horizontal="center" vertical="center"/>
    </xf>
    <xf numFmtId="2" fontId="16" fillId="2" borderId="5" xfId="52" applyNumberFormat="1" applyFont="1" applyFill="1" applyBorder="1" applyAlignment="1">
      <alignment horizontal="center" vertical="center"/>
    </xf>
    <xf numFmtId="2" fontId="16" fillId="2" borderId="21" xfId="52" applyNumberFormat="1" applyFont="1" applyFill="1" applyBorder="1" applyAlignment="1">
      <alignment horizontal="center" vertical="center"/>
    </xf>
    <xf numFmtId="2" fontId="16" fillId="2" borderId="0" xfId="52" applyNumberFormat="1" applyFont="1" applyFill="1" applyAlignment="1">
      <alignment horizontal="center" vertical="center"/>
    </xf>
    <xf numFmtId="2" fontId="16" fillId="2" borderId="33" xfId="52" applyNumberFormat="1" applyFont="1" applyFill="1" applyBorder="1" applyAlignment="1">
      <alignment horizontal="center" vertical="center"/>
    </xf>
    <xf numFmtId="2" fontId="16" fillId="2" borderId="72" xfId="52" applyNumberFormat="1" applyFont="1" applyFill="1" applyBorder="1" applyAlignment="1">
      <alignment horizontal="center" vertical="center"/>
    </xf>
    <xf numFmtId="2" fontId="16" fillId="2" borderId="69" xfId="52" applyNumberFormat="1" applyFont="1" applyFill="1" applyBorder="1" applyAlignment="1">
      <alignment horizontal="center" vertical="center"/>
    </xf>
    <xf numFmtId="2" fontId="16" fillId="2" borderId="48" xfId="52" applyNumberFormat="1" applyFont="1" applyFill="1" applyBorder="1" applyAlignment="1">
      <alignment horizontal="center" vertical="center"/>
    </xf>
    <xf numFmtId="0" fontId="28" fillId="2" borderId="3" xfId="52" applyFont="1" applyFill="1" applyBorder="1" applyAlignment="1">
      <alignment horizontal="center" vertical="center" wrapText="1"/>
    </xf>
    <xf numFmtId="0" fontId="28" fillId="2" borderId="10" xfId="52" applyFont="1" applyFill="1" applyBorder="1" applyAlignment="1">
      <alignment horizontal="center" vertical="center" wrapText="1"/>
    </xf>
    <xf numFmtId="9" fontId="28" fillId="2" borderId="12" xfId="3" applyFont="1" applyFill="1" applyBorder="1" applyAlignment="1">
      <alignment horizontal="center" vertical="center" wrapText="1"/>
    </xf>
    <xf numFmtId="177" fontId="30" fillId="2" borderId="8" xfId="3" applyNumberFormat="1" applyFont="1" applyFill="1" applyBorder="1" applyAlignment="1">
      <alignment horizontal="center" vertical="center"/>
    </xf>
    <xf numFmtId="177" fontId="30" fillId="2" borderId="12" xfId="3" applyNumberFormat="1" applyFont="1" applyFill="1" applyBorder="1" applyAlignment="1">
      <alignment horizontal="center" vertical="center"/>
    </xf>
    <xf numFmtId="2" fontId="28" fillId="2" borderId="46" xfId="52" applyNumberFormat="1" applyFont="1" applyFill="1" applyBorder="1" applyAlignment="1">
      <alignment horizontal="center" vertical="center"/>
    </xf>
    <xf numFmtId="2" fontId="28" fillId="2" borderId="9" xfId="52" applyNumberFormat="1" applyFont="1" applyFill="1" applyBorder="1" applyAlignment="1">
      <alignment horizontal="center" vertical="center"/>
    </xf>
    <xf numFmtId="2" fontId="28" fillId="2" borderId="13" xfId="52" applyNumberFormat="1" applyFont="1" applyFill="1" applyBorder="1" applyAlignment="1">
      <alignment horizontal="center" vertical="center"/>
    </xf>
    <xf numFmtId="0" fontId="28" fillId="2" borderId="44" xfId="52" applyFont="1" applyFill="1" applyBorder="1" applyAlignment="1">
      <alignment horizontal="center" vertical="center"/>
    </xf>
    <xf numFmtId="0" fontId="28" fillId="2" borderId="46" xfId="52" applyFont="1" applyFill="1" applyBorder="1" applyAlignment="1">
      <alignment horizontal="center" vertical="center"/>
    </xf>
    <xf numFmtId="2" fontId="28" fillId="2" borderId="32" xfId="52" applyNumberFormat="1" applyFont="1" applyFill="1" applyBorder="1" applyAlignment="1">
      <alignment horizontal="center" vertical="center"/>
    </xf>
    <xf numFmtId="2" fontId="28" fillId="2" borderId="44" xfId="52" applyNumberFormat="1" applyFont="1" applyFill="1" applyBorder="1" applyAlignment="1">
      <alignment horizontal="center" vertical="center"/>
    </xf>
    <xf numFmtId="178" fontId="28" fillId="2" borderId="44" xfId="52" applyNumberFormat="1" applyFont="1" applyFill="1" applyBorder="1" applyAlignment="1">
      <alignment horizontal="center" vertical="center"/>
    </xf>
    <xf numFmtId="178" fontId="28" fillId="2" borderId="42" xfId="52" applyNumberFormat="1" applyFont="1" applyFill="1" applyBorder="1" applyAlignment="1">
      <alignment horizontal="center" vertical="center"/>
    </xf>
    <xf numFmtId="177" fontId="30" fillId="2" borderId="4" xfId="3" applyNumberFormat="1" applyFont="1" applyFill="1" applyBorder="1" applyAlignment="1">
      <alignment horizontal="center" vertical="center"/>
    </xf>
    <xf numFmtId="177" fontId="30" fillId="2" borderId="42" xfId="3" applyNumberFormat="1" applyFont="1" applyFill="1" applyBorder="1" applyAlignment="1">
      <alignment horizontal="center" vertical="center"/>
    </xf>
    <xf numFmtId="2" fontId="28" fillId="2" borderId="24" xfId="52" applyNumberFormat="1" applyFont="1" applyFill="1" applyBorder="1" applyAlignment="1">
      <alignment horizontal="center" vertical="center"/>
    </xf>
    <xf numFmtId="2" fontId="28" fillId="2" borderId="43" xfId="52" applyNumberFormat="1" applyFont="1" applyFill="1" applyBorder="1" applyAlignment="1">
      <alignment horizontal="center" vertical="center"/>
    </xf>
    <xf numFmtId="2" fontId="28" fillId="2" borderId="78" xfId="52" applyNumberFormat="1" applyFont="1" applyFill="1" applyBorder="1" applyAlignment="1">
      <alignment horizontal="center" vertical="center"/>
    </xf>
    <xf numFmtId="0" fontId="28" fillId="2" borderId="24" xfId="52" applyFont="1" applyFill="1" applyBorder="1" applyAlignment="1">
      <alignment horizontal="center" vertical="center" wrapText="1"/>
    </xf>
    <xf numFmtId="176" fontId="26" fillId="2" borderId="40" xfId="52" applyNumberFormat="1" applyFont="1" applyFill="1" applyBorder="1" applyAlignment="1">
      <alignment horizontal="center" vertical="center" wrapText="1"/>
    </xf>
    <xf numFmtId="176" fontId="26" fillId="2" borderId="22" xfId="52" applyNumberFormat="1" applyFont="1" applyFill="1" applyBorder="1" applyAlignment="1">
      <alignment horizontal="center" vertical="center" wrapText="1"/>
    </xf>
    <xf numFmtId="176" fontId="26" fillId="2" borderId="23" xfId="52" applyNumberFormat="1" applyFont="1" applyFill="1" applyBorder="1" applyAlignment="1">
      <alignment horizontal="center" vertical="center" wrapText="1"/>
    </xf>
    <xf numFmtId="0" fontId="36" fillId="2" borderId="27" xfId="53" applyFont="1" applyFill="1" applyBorder="1" applyAlignment="1">
      <alignment horizontal="left" vertical="center" wrapText="1"/>
    </xf>
    <xf numFmtId="0" fontId="36" fillId="2" borderId="71" xfId="53" applyFont="1" applyFill="1" applyBorder="1" applyAlignment="1">
      <alignment horizontal="left" vertical="center" wrapText="1"/>
    </xf>
    <xf numFmtId="0" fontId="36" fillId="2" borderId="28" xfId="53" applyFont="1" applyFill="1" applyBorder="1" applyAlignment="1">
      <alignment horizontal="left" vertical="center" wrapText="1"/>
    </xf>
    <xf numFmtId="0" fontId="28" fillId="0" borderId="67" xfId="52" applyFont="1" applyBorder="1" applyAlignment="1">
      <alignment horizontal="left" vertical="center" wrapText="1"/>
    </xf>
    <xf numFmtId="0" fontId="28" fillId="0" borderId="68" xfId="52" applyFont="1" applyBorder="1" applyAlignment="1">
      <alignment horizontal="left" vertical="center" wrapText="1"/>
    </xf>
    <xf numFmtId="0" fontId="28" fillId="0" borderId="49" xfId="52" applyFont="1" applyBorder="1" applyAlignment="1">
      <alignment horizontal="left" vertical="center" wrapText="1"/>
    </xf>
    <xf numFmtId="0" fontId="16" fillId="2" borderId="0" xfId="52" applyFont="1" applyFill="1" applyAlignment="1">
      <alignment horizontal="justify" vertical="center" wrapText="1"/>
    </xf>
    <xf numFmtId="0" fontId="36" fillId="2" borderId="0" xfId="52" applyFont="1" applyFill="1" applyAlignment="1">
      <alignment horizontal="justify" vertical="center" wrapText="1"/>
    </xf>
    <xf numFmtId="0" fontId="36" fillId="2" borderId="33" xfId="52" applyFont="1" applyFill="1" applyBorder="1" applyAlignment="1">
      <alignment horizontal="justify" vertical="center" wrapText="1"/>
    </xf>
    <xf numFmtId="0" fontId="16" fillId="2" borderId="63" xfId="52" applyFont="1" applyFill="1" applyBorder="1" applyAlignment="1">
      <alignment horizontal="center" vertical="center"/>
    </xf>
    <xf numFmtId="0" fontId="16" fillId="2" borderId="71" xfId="52" applyFont="1" applyFill="1" applyBorder="1" applyAlignment="1">
      <alignment horizontal="center" vertical="center"/>
    </xf>
    <xf numFmtId="0" fontId="16" fillId="2" borderId="45" xfId="52" applyFont="1" applyFill="1" applyBorder="1" applyAlignment="1">
      <alignment horizontal="center" vertical="center"/>
    </xf>
    <xf numFmtId="0" fontId="28" fillId="2" borderId="40" xfId="52" applyFont="1" applyFill="1" applyBorder="1" applyAlignment="1">
      <alignment horizontal="center" vertical="center"/>
    </xf>
    <xf numFmtId="0" fontId="28" fillId="2" borderId="22" xfId="52" applyFont="1" applyFill="1" applyBorder="1" applyAlignment="1">
      <alignment horizontal="center" vertical="center"/>
    </xf>
    <xf numFmtId="0" fontId="28" fillId="2" borderId="23" xfId="52" applyFont="1" applyFill="1" applyBorder="1" applyAlignment="1">
      <alignment horizontal="center" vertical="center"/>
    </xf>
    <xf numFmtId="0" fontId="26" fillId="0" borderId="41" xfId="53" applyFont="1" applyBorder="1" applyAlignment="1">
      <alignment horizontal="justify" vertical="center"/>
    </xf>
    <xf numFmtId="0" fontId="28" fillId="0" borderId="85" xfId="53" applyFont="1" applyBorder="1" applyAlignment="1">
      <alignment horizontal="center" vertical="center"/>
    </xf>
    <xf numFmtId="0" fontId="28" fillId="0" borderId="86" xfId="53" applyFont="1" applyBorder="1" applyAlignment="1">
      <alignment horizontal="center" vertical="center"/>
    </xf>
    <xf numFmtId="0" fontId="28" fillId="2" borderId="3" xfId="52" applyFont="1" applyFill="1" applyBorder="1" applyAlignment="1">
      <alignment horizontal="center" vertical="center"/>
    </xf>
    <xf numFmtId="0" fontId="28" fillId="2" borderId="32" xfId="52" applyFont="1" applyFill="1" applyBorder="1" applyAlignment="1">
      <alignment horizontal="center" vertical="center"/>
    </xf>
    <xf numFmtId="0" fontId="26" fillId="2" borderId="66" xfId="0" applyFont="1" applyFill="1" applyBorder="1" applyAlignment="1">
      <alignment horizontal="center" vertical="center" wrapText="1"/>
    </xf>
    <xf numFmtId="0" fontId="26" fillId="2" borderId="70" xfId="0" applyFont="1" applyFill="1" applyBorder="1" applyAlignment="1">
      <alignment horizontal="center" vertical="center" wrapText="1"/>
    </xf>
    <xf numFmtId="0" fontId="26" fillId="2" borderId="87" xfId="0" applyFont="1" applyFill="1" applyBorder="1" applyAlignment="1">
      <alignment horizontal="center" vertical="center" wrapText="1"/>
    </xf>
    <xf numFmtId="0" fontId="26" fillId="2" borderId="65" xfId="0" applyFont="1" applyFill="1" applyBorder="1" applyAlignment="1">
      <alignment horizontal="center" vertical="center" wrapText="1"/>
    </xf>
    <xf numFmtId="0" fontId="28" fillId="2" borderId="35" xfId="52" applyFont="1" applyFill="1" applyBorder="1" applyAlignment="1">
      <alignment horizontal="center" vertical="center"/>
    </xf>
    <xf numFmtId="0" fontId="28" fillId="2" borderId="77" xfId="52" applyFont="1" applyFill="1" applyBorder="1" applyAlignment="1">
      <alignment horizontal="center" vertical="center"/>
    </xf>
    <xf numFmtId="176" fontId="16" fillId="2" borderId="35" xfId="52" applyNumberFormat="1" applyFont="1" applyFill="1" applyBorder="1" applyAlignment="1">
      <alignment horizontal="center" vertical="center"/>
    </xf>
    <xf numFmtId="176" fontId="16" fillId="2" borderId="77" xfId="52" applyNumberFormat="1" applyFont="1" applyFill="1" applyBorder="1" applyAlignment="1">
      <alignment horizontal="center" vertical="center"/>
    </xf>
    <xf numFmtId="2" fontId="16" fillId="2" borderId="2" xfId="52" applyNumberFormat="1" applyFont="1" applyFill="1" applyBorder="1" applyAlignment="1">
      <alignment horizontal="center" vertical="center"/>
    </xf>
    <xf numFmtId="2" fontId="16" fillId="2" borderId="75" xfId="52" applyNumberFormat="1" applyFont="1" applyFill="1" applyBorder="1" applyAlignment="1">
      <alignment horizontal="center" vertical="center"/>
    </xf>
    <xf numFmtId="2" fontId="16" fillId="2" borderId="6" xfId="52" applyNumberFormat="1" applyFont="1" applyFill="1" applyBorder="1" applyAlignment="1">
      <alignment horizontal="center" vertical="center"/>
    </xf>
    <xf numFmtId="0" fontId="28" fillId="2" borderId="75" xfId="52" applyFont="1" applyFill="1" applyBorder="1" applyAlignment="1">
      <alignment horizontal="center" vertical="center" wrapText="1"/>
    </xf>
    <xf numFmtId="0" fontId="28" fillId="2" borderId="8" xfId="52" applyFont="1" applyFill="1" applyBorder="1" applyAlignment="1">
      <alignment horizontal="center" vertical="center" wrapText="1"/>
    </xf>
    <xf numFmtId="2" fontId="28" fillId="2" borderId="10" xfId="52" applyNumberFormat="1" applyFont="1" applyFill="1" applyBorder="1" applyAlignment="1">
      <alignment horizontal="center" vertical="center" wrapText="1"/>
    </xf>
    <xf numFmtId="2" fontId="28" fillId="2" borderId="44" xfId="52" applyNumberFormat="1" applyFont="1" applyFill="1" applyBorder="1" applyAlignment="1">
      <alignment horizontal="center" vertical="center" wrapText="1"/>
    </xf>
    <xf numFmtId="2" fontId="28" fillId="2" borderId="10" xfId="52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172" fontId="0" fillId="0" borderId="5" xfId="0" applyNumberFormat="1" applyBorder="1" applyAlignment="1">
      <alignment horizontal="center" vertical="center"/>
    </xf>
    <xf numFmtId="172" fontId="0" fillId="0" borderId="33" xfId="0" applyNumberFormat="1" applyBorder="1" applyAlignment="1">
      <alignment horizontal="center" vertical="center"/>
    </xf>
    <xf numFmtId="172" fontId="0" fillId="0" borderId="39" xfId="0" applyNumberFormat="1" applyBorder="1" applyAlignment="1">
      <alignment horizontal="center" vertical="center"/>
    </xf>
    <xf numFmtId="0" fontId="3" fillId="0" borderId="92" xfId="0" applyFont="1" applyBorder="1" applyAlignment="1">
      <alignment horizontal="center" vertical="center" wrapText="1"/>
    </xf>
    <xf numFmtId="172" fontId="0" fillId="0" borderId="93" xfId="0" applyNumberFormat="1" applyBorder="1" applyAlignment="1">
      <alignment horizontal="center" vertical="center"/>
    </xf>
    <xf numFmtId="172" fontId="0" fillId="0" borderId="9" xfId="0" applyNumberFormat="1" applyBorder="1" applyAlignment="1">
      <alignment horizontal="center" vertical="center"/>
    </xf>
    <xf numFmtId="172" fontId="0" fillId="0" borderId="13" xfId="0" applyNumberForma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172" fontId="0" fillId="0" borderId="57" xfId="0" applyNumberFormat="1" applyBorder="1" applyAlignment="1">
      <alignment horizontal="center" vertical="center"/>
    </xf>
    <xf numFmtId="172" fontId="0" fillId="0" borderId="58" xfId="0" applyNumberFormat="1" applyBorder="1" applyAlignment="1">
      <alignment horizontal="center" vertical="center"/>
    </xf>
    <xf numFmtId="172" fontId="0" fillId="0" borderId="59" xfId="0" applyNumberFormat="1" applyBorder="1" applyAlignment="1">
      <alignment horizontal="center" vertical="center"/>
    </xf>
    <xf numFmtId="172" fontId="0" fillId="0" borderId="0" xfId="0" applyNumberFormat="1" applyAlignment="1">
      <alignment horizontal="center"/>
    </xf>
    <xf numFmtId="172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26" fillId="2" borderId="24" xfId="31" applyFont="1" applyFill="1" applyBorder="1" applyAlignment="1">
      <alignment horizontal="justify" vertical="center"/>
    </xf>
    <xf numFmtId="0" fontId="26" fillId="2" borderId="10" xfId="31" applyFont="1" applyFill="1" applyBorder="1" applyAlignment="1">
      <alignment horizontal="center" vertical="center"/>
    </xf>
    <xf numFmtId="0" fontId="26" fillId="2" borderId="63" xfId="31" applyFont="1" applyFill="1" applyBorder="1" applyAlignment="1">
      <alignment horizontal="center" vertical="center"/>
    </xf>
    <xf numFmtId="0" fontId="28" fillId="2" borderId="63" xfId="31" applyFont="1" applyFill="1" applyBorder="1" applyAlignment="1">
      <alignment horizontal="left"/>
    </xf>
    <xf numFmtId="0" fontId="28" fillId="2" borderId="71" xfId="31" applyFont="1" applyFill="1" applyBorder="1" applyAlignment="1">
      <alignment horizontal="left"/>
    </xf>
    <xf numFmtId="0" fontId="28" fillId="2" borderId="45" xfId="31" applyFont="1" applyFill="1" applyBorder="1" applyAlignment="1">
      <alignment horizontal="left"/>
    </xf>
    <xf numFmtId="0" fontId="26" fillId="2" borderId="67" xfId="31" applyFont="1" applyFill="1" applyBorder="1" applyAlignment="1">
      <alignment horizontal="center"/>
    </xf>
    <xf numFmtId="0" fontId="26" fillId="2" borderId="64" xfId="31" applyFont="1" applyFill="1" applyBorder="1" applyAlignment="1">
      <alignment horizontal="center"/>
    </xf>
    <xf numFmtId="0" fontId="26" fillId="2" borderId="43" xfId="31" applyFont="1" applyFill="1" applyBorder="1" applyAlignment="1">
      <alignment horizontal="justify" vertical="center"/>
    </xf>
    <xf numFmtId="0" fontId="26" fillId="2" borderId="73" xfId="31" applyFont="1" applyFill="1" applyBorder="1" applyAlignment="1">
      <alignment horizontal="center"/>
    </xf>
    <xf numFmtId="0" fontId="26" fillId="2" borderId="79" xfId="31" applyFont="1" applyFill="1" applyBorder="1" applyAlignment="1">
      <alignment horizontal="center"/>
    </xf>
    <xf numFmtId="0" fontId="26" fillId="2" borderId="67" xfId="31" applyFont="1" applyFill="1" applyBorder="1" applyAlignment="1">
      <alignment horizontal="center" vertical="center"/>
    </xf>
    <xf numFmtId="0" fontId="26" fillId="2" borderId="68" xfId="31" applyFont="1" applyFill="1" applyBorder="1" applyAlignment="1">
      <alignment horizontal="center" vertical="center"/>
    </xf>
    <xf numFmtId="0" fontId="26" fillId="2" borderId="8" xfId="31" applyFont="1" applyFill="1" applyBorder="1" applyAlignment="1">
      <alignment horizontal="justify" vertical="center"/>
    </xf>
    <xf numFmtId="0" fontId="26" fillId="2" borderId="66" xfId="31" applyFont="1" applyFill="1" applyBorder="1" applyAlignment="1">
      <alignment horizontal="center" vertical="center"/>
    </xf>
    <xf numFmtId="0" fontId="26" fillId="2" borderId="69" xfId="31" applyFont="1" applyFill="1" applyBorder="1" applyAlignment="1">
      <alignment horizontal="center" vertical="center"/>
    </xf>
    <xf numFmtId="0" fontId="26" fillId="2" borderId="66" xfId="31" applyFont="1" applyFill="1" applyBorder="1" applyAlignment="1">
      <alignment horizontal="center"/>
    </xf>
    <xf numFmtId="0" fontId="26" fillId="2" borderId="70" xfId="31" applyFont="1" applyFill="1" applyBorder="1" applyAlignment="1">
      <alignment horizontal="center"/>
    </xf>
    <xf numFmtId="0" fontId="28" fillId="2" borderId="10" xfId="52" applyFont="1" applyFill="1" applyBorder="1" applyAlignment="1">
      <alignment horizontal="left" vertical="center"/>
    </xf>
    <xf numFmtId="0" fontId="26" fillId="2" borderId="0" xfId="52" applyFont="1" applyFill="1" applyAlignment="1">
      <alignment vertical="center"/>
    </xf>
    <xf numFmtId="0" fontId="28" fillId="2" borderId="27" xfId="53" applyFont="1" applyFill="1" applyBorder="1" applyAlignment="1">
      <alignment horizontal="justify" vertical="center"/>
    </xf>
    <xf numFmtId="0" fontId="28" fillId="2" borderId="71" xfId="53" applyFont="1" applyFill="1" applyBorder="1" applyAlignment="1">
      <alignment horizontal="left" vertical="center"/>
    </xf>
    <xf numFmtId="0" fontId="26" fillId="2" borderId="71" xfId="52" applyFont="1" applyFill="1" applyBorder="1"/>
    <xf numFmtId="0" fontId="26" fillId="2" borderId="45" xfId="52" applyFont="1" applyFill="1" applyBorder="1"/>
    <xf numFmtId="0" fontId="28" fillId="2" borderId="47" xfId="52" applyFont="1" applyFill="1" applyBorder="1" applyAlignment="1">
      <alignment horizontal="left" vertical="center" wrapText="1"/>
    </xf>
    <xf numFmtId="0" fontId="28" fillId="2" borderId="8" xfId="52" applyFont="1" applyFill="1" applyBorder="1" applyAlignment="1">
      <alignment horizontal="left" vertical="center" wrapText="1"/>
    </xf>
    <xf numFmtId="0" fontId="28" fillId="2" borderId="22" xfId="53" applyFont="1" applyFill="1" applyBorder="1" applyAlignment="1">
      <alignment horizontal="left" vertical="center"/>
    </xf>
    <xf numFmtId="0" fontId="28" fillId="2" borderId="10" xfId="53" applyFont="1" applyFill="1" applyBorder="1" applyAlignment="1">
      <alignment horizontal="left" vertical="center"/>
    </xf>
    <xf numFmtId="0" fontId="28" fillId="2" borderId="67" xfId="52" applyFont="1" applyFill="1" applyBorder="1" applyAlignment="1">
      <alignment horizontal="left" vertical="center" wrapText="1"/>
    </xf>
    <xf numFmtId="0" fontId="28" fillId="2" borderId="68" xfId="52" applyFont="1" applyFill="1" applyBorder="1" applyAlignment="1">
      <alignment horizontal="left" vertical="center" wrapText="1"/>
    </xf>
    <xf numFmtId="0" fontId="28" fillId="2" borderId="64" xfId="52" applyFont="1" applyFill="1" applyBorder="1" applyAlignment="1">
      <alignment horizontal="left" vertical="center" wrapText="1"/>
    </xf>
    <xf numFmtId="0" fontId="28" fillId="2" borderId="22" xfId="53" applyFont="1" applyFill="1" applyBorder="1" applyAlignment="1">
      <alignment horizontal="left" vertical="center" wrapText="1"/>
    </xf>
    <xf numFmtId="0" fontId="28" fillId="2" borderId="10" xfId="53" applyFont="1" applyFill="1" applyBorder="1" applyAlignment="1">
      <alignment horizontal="left" vertical="center" wrapText="1"/>
    </xf>
    <xf numFmtId="0" fontId="28" fillId="2" borderId="73" xfId="52" applyFont="1" applyFill="1" applyBorder="1" applyAlignment="1">
      <alignment horizontal="left" vertical="center" wrapText="1"/>
    </xf>
    <xf numFmtId="0" fontId="28" fillId="2" borderId="0" xfId="52" applyFont="1" applyFill="1" applyAlignment="1">
      <alignment horizontal="left" vertical="center" wrapText="1"/>
    </xf>
    <xf numFmtId="0" fontId="28" fillId="2" borderId="79" xfId="52" applyFont="1" applyFill="1" applyBorder="1" applyAlignment="1">
      <alignment horizontal="left" vertical="center" wrapText="1"/>
    </xf>
    <xf numFmtId="0" fontId="28" fillId="2" borderId="22" xfId="53" applyFont="1" applyFill="1" applyBorder="1" applyAlignment="1">
      <alignment horizontal="justify" vertical="center" wrapText="1"/>
    </xf>
    <xf numFmtId="0" fontId="28" fillId="2" borderId="10" xfId="53" applyFont="1" applyFill="1" applyBorder="1" applyAlignment="1">
      <alignment horizontal="justify" vertical="center" wrapText="1"/>
    </xf>
    <xf numFmtId="2" fontId="28" fillId="2" borderId="67" xfId="52" applyNumberFormat="1" applyFont="1" applyFill="1" applyBorder="1" applyAlignment="1">
      <alignment horizontal="center" vertical="center"/>
    </xf>
    <xf numFmtId="2" fontId="28" fillId="2" borderId="68" xfId="52" applyNumberFormat="1" applyFont="1" applyFill="1" applyBorder="1" applyAlignment="1">
      <alignment horizontal="center" vertical="center"/>
    </xf>
    <xf numFmtId="2" fontId="28" fillId="2" borderId="64" xfId="52" applyNumberFormat="1" applyFont="1" applyFill="1" applyBorder="1" applyAlignment="1">
      <alignment horizontal="center" vertical="center"/>
    </xf>
    <xf numFmtId="0" fontId="28" fillId="2" borderId="45" xfId="53" applyFont="1" applyFill="1" applyBorder="1" applyAlignment="1">
      <alignment horizontal="left" vertical="center" wrapText="1"/>
    </xf>
    <xf numFmtId="2" fontId="28" fillId="2" borderId="73" xfId="52" applyNumberFormat="1" applyFont="1" applyFill="1" applyBorder="1" applyAlignment="1">
      <alignment horizontal="center" vertical="center"/>
    </xf>
    <xf numFmtId="2" fontId="28" fillId="2" borderId="0" xfId="52" applyNumberFormat="1" applyFont="1" applyFill="1" applyAlignment="1">
      <alignment horizontal="center" vertical="center"/>
    </xf>
    <xf numFmtId="2" fontId="28" fillId="2" borderId="79" xfId="52" applyNumberFormat="1" applyFont="1" applyFill="1" applyBorder="1" applyAlignment="1">
      <alignment horizontal="center" vertical="center"/>
    </xf>
    <xf numFmtId="0" fontId="26" fillId="2" borderId="45" xfId="53" applyFont="1" applyFill="1" applyBorder="1" applyAlignment="1">
      <alignment horizontal="left" vertical="center" wrapText="1"/>
    </xf>
    <xf numFmtId="0" fontId="26" fillId="2" borderId="71" xfId="53" applyFont="1" applyFill="1" applyBorder="1" applyAlignment="1">
      <alignment vertical="center" wrapText="1"/>
    </xf>
    <xf numFmtId="0" fontId="26" fillId="2" borderId="45" xfId="53" applyFont="1" applyFill="1" applyBorder="1" applyAlignment="1">
      <alignment vertical="center" wrapText="1"/>
    </xf>
    <xf numFmtId="0" fontId="28" fillId="0" borderId="72" xfId="53" applyFont="1" applyBorder="1" applyAlignment="1">
      <alignment horizontal="left" vertical="center" wrapText="1"/>
    </xf>
    <xf numFmtId="0" fontId="26" fillId="0" borderId="1" xfId="53" applyFont="1" applyBorder="1" applyAlignment="1">
      <alignment horizontal="left" vertical="center" wrapText="1"/>
    </xf>
    <xf numFmtId="0" fontId="26" fillId="0" borderId="80" xfId="53" applyFont="1" applyBorder="1" applyAlignment="1">
      <alignment horizontal="left" vertical="center" wrapText="1"/>
    </xf>
    <xf numFmtId="0" fontId="28" fillId="2" borderId="82" xfId="52" applyFont="1" applyFill="1" applyBorder="1" applyAlignment="1">
      <alignment horizontal="left" vertical="center" wrapText="1"/>
    </xf>
    <xf numFmtId="0" fontId="28" fillId="2" borderId="1" xfId="52" applyFont="1" applyFill="1" applyBorder="1" applyAlignment="1">
      <alignment horizontal="left" vertical="center" wrapText="1"/>
    </xf>
    <xf numFmtId="0" fontId="28" fillId="2" borderId="80" xfId="52" applyFont="1" applyFill="1" applyBorder="1" applyAlignment="1">
      <alignment horizontal="left" vertical="center" wrapText="1"/>
    </xf>
    <xf numFmtId="2" fontId="28" fillId="2" borderId="82" xfId="52" applyNumberFormat="1" applyFont="1" applyFill="1" applyBorder="1" applyAlignment="1">
      <alignment horizontal="center" vertical="center"/>
    </xf>
    <xf numFmtId="2" fontId="28" fillId="2" borderId="1" xfId="52" applyNumberFormat="1" applyFont="1" applyFill="1" applyBorder="1" applyAlignment="1">
      <alignment horizontal="center" vertical="center"/>
    </xf>
    <xf numFmtId="2" fontId="28" fillId="2" borderId="80" xfId="52" applyNumberFormat="1" applyFont="1" applyFill="1" applyBorder="1" applyAlignment="1">
      <alignment horizontal="center" vertical="center"/>
    </xf>
    <xf numFmtId="10" fontId="36" fillId="2" borderId="0" xfId="58" applyNumberFormat="1" applyFont="1" applyFill="1"/>
    <xf numFmtId="0" fontId="26" fillId="2" borderId="2" xfId="31" applyFont="1" applyFill="1" applyBorder="1" applyAlignment="1">
      <alignment horizontal="justify" vertical="justify"/>
    </xf>
    <xf numFmtId="0" fontId="26" fillId="2" borderId="3" xfId="31" applyFont="1" applyFill="1" applyBorder="1" applyAlignment="1">
      <alignment horizontal="center" vertical="center"/>
    </xf>
    <xf numFmtId="0" fontId="26" fillId="2" borderId="62" xfId="31" applyFont="1" applyFill="1" applyBorder="1" applyAlignment="1">
      <alignment horizontal="center" vertical="center"/>
    </xf>
    <xf numFmtId="0" fontId="28" fillId="2" borderId="62" xfId="31" applyFont="1" applyFill="1" applyBorder="1" applyAlignment="1">
      <alignment horizontal="left"/>
    </xf>
    <xf numFmtId="0" fontId="28" fillId="2" borderId="83" xfId="31" applyFont="1" applyFill="1" applyBorder="1" applyAlignment="1">
      <alignment horizontal="left"/>
    </xf>
    <xf numFmtId="0" fontId="28" fillId="2" borderId="36" xfId="31" applyFont="1" applyFill="1" applyBorder="1" applyAlignment="1">
      <alignment horizontal="left"/>
    </xf>
    <xf numFmtId="0" fontId="26" fillId="2" borderId="76" xfId="31" applyFont="1" applyFill="1" applyBorder="1" applyAlignment="1">
      <alignment horizontal="center"/>
    </xf>
    <xf numFmtId="0" fontId="26" fillId="2" borderId="5" xfId="31" applyFont="1" applyFill="1" applyBorder="1" applyAlignment="1">
      <alignment horizontal="center"/>
    </xf>
    <xf numFmtId="0" fontId="26" fillId="2" borderId="7" xfId="31" applyFont="1" applyFill="1" applyBorder="1" applyAlignment="1">
      <alignment horizontal="justify" vertical="justify"/>
    </xf>
    <xf numFmtId="0" fontId="26" fillId="2" borderId="33" xfId="31" applyFont="1" applyFill="1" applyBorder="1" applyAlignment="1">
      <alignment horizontal="center"/>
    </xf>
    <xf numFmtId="0" fontId="26" fillId="2" borderId="73" xfId="31" applyFont="1" applyFill="1" applyBorder="1" applyAlignment="1">
      <alignment horizontal="center" vertical="center"/>
    </xf>
    <xf numFmtId="0" fontId="26" fillId="2" borderId="0" xfId="31" applyFont="1" applyFill="1" applyAlignment="1">
      <alignment horizontal="center" vertical="center"/>
    </xf>
    <xf numFmtId="0" fontId="28" fillId="2" borderId="67" xfId="31" applyFont="1" applyFill="1" applyBorder="1" applyAlignment="1">
      <alignment horizontal="left"/>
    </xf>
    <xf numFmtId="0" fontId="28" fillId="2" borderId="68" xfId="31" applyFont="1" applyFill="1" applyBorder="1" applyAlignment="1">
      <alignment horizontal="left"/>
    </xf>
    <xf numFmtId="0" fontId="28" fillId="2" borderId="64" xfId="31" applyFont="1" applyFill="1" applyBorder="1" applyAlignment="1">
      <alignment horizontal="left"/>
    </xf>
    <xf numFmtId="0" fontId="28" fillId="2" borderId="25" xfId="53" applyFont="1" applyFill="1" applyBorder="1" applyAlignment="1">
      <alignment vertical="center"/>
    </xf>
    <xf numFmtId="0" fontId="28" fillId="2" borderId="83" xfId="53" applyFont="1" applyFill="1" applyBorder="1" applyAlignment="1">
      <alignment vertical="center"/>
    </xf>
    <xf numFmtId="0" fontId="28" fillId="2" borderId="26" xfId="53" applyFont="1" applyFill="1" applyBorder="1" applyAlignment="1">
      <alignment vertical="center"/>
    </xf>
    <xf numFmtId="0" fontId="26" fillId="2" borderId="0" xfId="53" applyFont="1" applyFill="1" applyAlignment="1">
      <alignment vertical="center"/>
    </xf>
    <xf numFmtId="0" fontId="26" fillId="2" borderId="71" xfId="53" applyFont="1" applyFill="1" applyBorder="1" applyAlignment="1">
      <alignment vertical="center"/>
    </xf>
    <xf numFmtId="0" fontId="26" fillId="2" borderId="28" xfId="53" applyFont="1" applyFill="1" applyBorder="1" applyAlignment="1">
      <alignment vertical="center"/>
    </xf>
    <xf numFmtId="0" fontId="28" fillId="2" borderId="47" xfId="53" applyFont="1" applyFill="1" applyBorder="1" applyAlignment="1">
      <alignment horizontal="left" vertical="center" wrapText="1"/>
    </xf>
    <xf numFmtId="0" fontId="28" fillId="2" borderId="8" xfId="53" applyFont="1" applyFill="1" applyBorder="1" applyAlignment="1">
      <alignment horizontal="left" vertical="center" wrapText="1"/>
    </xf>
    <xf numFmtId="0" fontId="28" fillId="2" borderId="8" xfId="53" applyFont="1" applyFill="1" applyBorder="1" applyAlignment="1">
      <alignment horizontal="left" vertical="center" wrapText="1"/>
    </xf>
    <xf numFmtId="0" fontId="28" fillId="2" borderId="67" xfId="53" applyFont="1" applyFill="1" applyBorder="1" applyAlignment="1">
      <alignment horizontal="justify" vertical="center" wrapText="1"/>
    </xf>
    <xf numFmtId="0" fontId="28" fillId="2" borderId="68" xfId="53" applyFont="1" applyFill="1" applyBorder="1" applyAlignment="1">
      <alignment horizontal="justify" vertical="center" wrapText="1"/>
    </xf>
    <xf numFmtId="0" fontId="28" fillId="2" borderId="64" xfId="53" applyFont="1" applyFill="1" applyBorder="1" applyAlignment="1">
      <alignment horizontal="justify" vertical="center" wrapText="1"/>
    </xf>
    <xf numFmtId="0" fontId="28" fillId="2" borderId="73" xfId="53" applyFont="1" applyFill="1" applyBorder="1" applyAlignment="1">
      <alignment horizontal="justify" vertical="center" wrapText="1"/>
    </xf>
    <xf numFmtId="0" fontId="28" fillId="2" borderId="0" xfId="53" applyFont="1" applyFill="1" applyAlignment="1">
      <alignment horizontal="justify" vertical="center" wrapText="1"/>
    </xf>
    <xf numFmtId="0" fontId="28" fillId="2" borderId="79" xfId="53" applyFont="1" applyFill="1" applyBorder="1" applyAlignment="1">
      <alignment horizontal="justify" vertical="center" wrapText="1"/>
    </xf>
    <xf numFmtId="2" fontId="28" fillId="2" borderId="67" xfId="53" applyNumberFormat="1" applyFont="1" applyFill="1" applyBorder="1" applyAlignment="1">
      <alignment horizontal="center" vertical="center"/>
    </xf>
    <xf numFmtId="2" fontId="28" fillId="2" borderId="68" xfId="53" applyNumberFormat="1" applyFont="1" applyFill="1" applyBorder="1" applyAlignment="1">
      <alignment horizontal="center" vertical="center"/>
    </xf>
    <xf numFmtId="2" fontId="28" fillId="2" borderId="64" xfId="53" applyNumberFormat="1" applyFont="1" applyFill="1" applyBorder="1" applyAlignment="1">
      <alignment horizontal="center" vertical="center"/>
    </xf>
    <xf numFmtId="2" fontId="28" fillId="2" borderId="73" xfId="53" applyNumberFormat="1" applyFont="1" applyFill="1" applyBorder="1" applyAlignment="1">
      <alignment horizontal="center" vertical="center"/>
    </xf>
    <xf numFmtId="2" fontId="28" fillId="2" borderId="79" xfId="53" applyNumberFormat="1" applyFont="1" applyFill="1" applyBorder="1" applyAlignment="1">
      <alignment horizontal="center" vertical="center"/>
    </xf>
    <xf numFmtId="0" fontId="28" fillId="2" borderId="22" xfId="53" applyFont="1" applyFill="1" applyBorder="1" applyAlignment="1">
      <alignment horizontal="left" vertical="center" wrapText="1"/>
    </xf>
    <xf numFmtId="0" fontId="28" fillId="2" borderId="23" xfId="53" applyFont="1" applyFill="1" applyBorder="1" applyAlignment="1">
      <alignment horizontal="left" vertical="center" wrapText="1"/>
    </xf>
    <xf numFmtId="0" fontId="26" fillId="2" borderId="68" xfId="53" applyFont="1" applyFill="1" applyBorder="1" applyAlignment="1">
      <alignment horizontal="left" vertical="center" wrapText="1"/>
    </xf>
    <xf numFmtId="0" fontId="26" fillId="2" borderId="64" xfId="53" applyFont="1" applyFill="1" applyBorder="1" applyAlignment="1">
      <alignment horizontal="left" vertical="center" wrapText="1"/>
    </xf>
    <xf numFmtId="0" fontId="28" fillId="2" borderId="10" xfId="53" applyFont="1" applyFill="1" applyBorder="1" applyAlignment="1">
      <alignment horizontal="left" vertical="center" wrapText="1"/>
    </xf>
    <xf numFmtId="0" fontId="28" fillId="2" borderId="0" xfId="53" applyFont="1" applyFill="1" applyBorder="1" applyAlignment="1">
      <alignment horizontal="justify" vertical="center" wrapText="1"/>
    </xf>
    <xf numFmtId="0" fontId="28" fillId="2" borderId="11" xfId="53" applyFont="1" applyFill="1" applyBorder="1" applyAlignment="1">
      <alignment horizontal="left" vertical="center" wrapText="1"/>
    </xf>
    <xf numFmtId="0" fontId="26" fillId="2" borderId="80" xfId="53" applyFont="1" applyFill="1" applyBorder="1" applyAlignment="1">
      <alignment horizontal="left" vertical="center" wrapText="1"/>
    </xf>
    <xf numFmtId="0" fontId="28" fillId="2" borderId="82" xfId="53" applyFont="1" applyFill="1" applyBorder="1" applyAlignment="1">
      <alignment horizontal="justify" vertical="center" wrapText="1"/>
    </xf>
    <xf numFmtId="0" fontId="28" fillId="2" borderId="1" xfId="53" applyFont="1" applyFill="1" applyBorder="1" applyAlignment="1">
      <alignment horizontal="justify" vertical="center" wrapText="1"/>
    </xf>
    <xf numFmtId="0" fontId="28" fillId="2" borderId="80" xfId="53" applyFont="1" applyFill="1" applyBorder="1" applyAlignment="1">
      <alignment horizontal="justify" vertical="center" wrapText="1"/>
    </xf>
    <xf numFmtId="2" fontId="28" fillId="2" borderId="82" xfId="53" applyNumberFormat="1" applyFont="1" applyFill="1" applyBorder="1" applyAlignment="1">
      <alignment horizontal="center" vertical="center"/>
    </xf>
    <xf numFmtId="2" fontId="28" fillId="2" borderId="1" xfId="53" applyNumberFormat="1" applyFont="1" applyFill="1" applyBorder="1" applyAlignment="1">
      <alignment horizontal="center" vertical="center"/>
    </xf>
    <xf numFmtId="2" fontId="28" fillId="2" borderId="80" xfId="53" applyNumberFormat="1" applyFont="1" applyFill="1" applyBorder="1" applyAlignment="1">
      <alignment horizontal="center" vertical="center"/>
    </xf>
    <xf numFmtId="0" fontId="26" fillId="2" borderId="0" xfId="53" applyFont="1" applyFill="1" applyAlignment="1">
      <alignment horizontal="justify" vertical="justify"/>
    </xf>
    <xf numFmtId="0" fontId="26" fillId="0" borderId="0" xfId="53" applyFont="1" applyFill="1"/>
    <xf numFmtId="0" fontId="26" fillId="0" borderId="40" xfId="31" applyFont="1" applyBorder="1" applyAlignment="1">
      <alignment horizontal="justify"/>
    </xf>
    <xf numFmtId="0" fontId="26" fillId="0" borderId="3" xfId="31" applyFont="1" applyBorder="1" applyAlignment="1">
      <alignment horizontal="center" vertical="center"/>
    </xf>
    <xf numFmtId="0" fontId="28" fillId="0" borderId="3" xfId="31" applyFont="1" applyBorder="1" applyAlignment="1">
      <alignment horizontal="left"/>
    </xf>
    <xf numFmtId="0" fontId="26" fillId="0" borderId="3" xfId="31" applyFont="1" applyBorder="1" applyAlignment="1">
      <alignment horizontal="center"/>
    </xf>
    <xf numFmtId="0" fontId="26" fillId="0" borderId="32" xfId="31" applyFont="1" applyBorder="1" applyAlignment="1">
      <alignment horizontal="center"/>
    </xf>
    <xf numFmtId="0" fontId="26" fillId="0" borderId="22" xfId="31" applyFont="1" applyBorder="1" applyAlignment="1">
      <alignment horizontal="justify"/>
    </xf>
    <xf numFmtId="0" fontId="26" fillId="0" borderId="10" xfId="31" applyFont="1" applyBorder="1" applyAlignment="1">
      <alignment horizontal="center" vertical="center"/>
    </xf>
    <xf numFmtId="0" fontId="28" fillId="0" borderId="10" xfId="31" applyFont="1" applyBorder="1" applyAlignment="1">
      <alignment horizontal="left"/>
    </xf>
    <xf numFmtId="0" fontId="26" fillId="0" borderId="10" xfId="31" applyFont="1" applyBorder="1" applyAlignment="1">
      <alignment horizontal="center"/>
    </xf>
    <xf numFmtId="0" fontId="26" fillId="0" borderId="44" xfId="31" applyFont="1" applyBorder="1" applyAlignment="1">
      <alignment horizontal="center"/>
    </xf>
    <xf numFmtId="0" fontId="26" fillId="0" borderId="41" xfId="31" applyFont="1" applyBorder="1" applyAlignment="1">
      <alignment horizontal="justify"/>
    </xf>
    <xf numFmtId="0" fontId="26" fillId="0" borderId="12" xfId="31" applyFont="1" applyBorder="1" applyAlignment="1">
      <alignment horizontal="center" vertical="center"/>
    </xf>
    <xf numFmtId="0" fontId="28" fillId="0" borderId="12" xfId="31" applyFont="1" applyBorder="1" applyAlignment="1">
      <alignment horizontal="left"/>
    </xf>
    <xf numFmtId="0" fontId="26" fillId="0" borderId="12" xfId="31" applyFont="1" applyBorder="1" applyAlignment="1">
      <alignment horizontal="center"/>
    </xf>
    <xf numFmtId="0" fontId="26" fillId="0" borderId="42" xfId="31" applyFont="1" applyBorder="1" applyAlignment="1">
      <alignment horizontal="center"/>
    </xf>
    <xf numFmtId="0" fontId="28" fillId="0" borderId="40" xfId="52" applyFont="1" applyBorder="1" applyAlignment="1">
      <alignment vertical="center"/>
    </xf>
    <xf numFmtId="0" fontId="28" fillId="0" borderId="3" xfId="52" applyFont="1" applyBorder="1" applyAlignment="1">
      <alignment vertical="center"/>
    </xf>
    <xf numFmtId="0" fontId="28" fillId="0" borderId="32" xfId="52" applyFont="1" applyBorder="1" applyAlignment="1">
      <alignment vertical="center"/>
    </xf>
    <xf numFmtId="0" fontId="26" fillId="0" borderId="0" xfId="52" applyFont="1" applyAlignment="1">
      <alignment vertical="center"/>
    </xf>
    <xf numFmtId="0" fontId="16" fillId="0" borderId="10" xfId="52" applyFont="1" applyBorder="1" applyAlignment="1">
      <alignment vertical="center"/>
    </xf>
    <xf numFmtId="0" fontId="16" fillId="0" borderId="44" xfId="52" applyFont="1" applyBorder="1" applyAlignment="1">
      <alignment vertical="center"/>
    </xf>
    <xf numFmtId="0" fontId="28" fillId="0" borderId="47" xfId="52" applyFont="1" applyBorder="1" applyAlignment="1">
      <alignment horizontal="left" vertical="center" wrapText="1"/>
    </xf>
    <xf numFmtId="0" fontId="28" fillId="0" borderId="8" xfId="52" applyFont="1" applyBorder="1" applyAlignment="1">
      <alignment horizontal="left" vertical="center" wrapText="1"/>
    </xf>
    <xf numFmtId="0" fontId="28" fillId="0" borderId="67" xfId="52" applyFont="1" applyBorder="1" applyAlignment="1">
      <alignment horizontal="justify" vertical="center" wrapText="1"/>
    </xf>
    <xf numFmtId="0" fontId="28" fillId="0" borderId="68" xfId="52" applyFont="1" applyBorder="1" applyAlignment="1">
      <alignment horizontal="justify" vertical="center" wrapText="1"/>
    </xf>
    <xf numFmtId="0" fontId="28" fillId="0" borderId="64" xfId="52" applyFont="1" applyBorder="1" applyAlignment="1">
      <alignment horizontal="justify" vertical="center" wrapText="1"/>
    </xf>
    <xf numFmtId="0" fontId="28" fillId="0" borderId="73" xfId="52" applyFont="1" applyBorder="1" applyAlignment="1">
      <alignment horizontal="justify" vertical="center" wrapText="1"/>
    </xf>
    <xf numFmtId="0" fontId="28" fillId="0" borderId="0" xfId="52" applyFont="1" applyAlignment="1">
      <alignment horizontal="justify" vertical="center" wrapText="1"/>
    </xf>
    <xf numFmtId="0" fontId="28" fillId="0" borderId="79" xfId="52" applyFont="1" applyBorder="1" applyAlignment="1">
      <alignment horizontal="justify" vertical="center" wrapText="1"/>
    </xf>
    <xf numFmtId="2" fontId="28" fillId="0" borderId="67" xfId="52" applyNumberFormat="1" applyFont="1" applyBorder="1" applyAlignment="1">
      <alignment horizontal="center" vertical="center"/>
    </xf>
    <xf numFmtId="2" fontId="28" fillId="0" borderId="68" xfId="52" applyNumberFormat="1" applyFont="1" applyBorder="1" applyAlignment="1">
      <alignment horizontal="center" vertical="center"/>
    </xf>
    <xf numFmtId="2" fontId="28" fillId="0" borderId="64" xfId="52" applyNumberFormat="1" applyFont="1" applyBorder="1" applyAlignment="1">
      <alignment horizontal="center" vertical="center"/>
    </xf>
    <xf numFmtId="0" fontId="28" fillId="2" borderId="74" xfId="53" applyFont="1" applyFill="1" applyBorder="1" applyAlignment="1">
      <alignment horizontal="justify" vertical="center" wrapText="1"/>
    </xf>
    <xf numFmtId="0" fontId="28" fillId="2" borderId="68" xfId="53" applyFont="1" applyFill="1" applyBorder="1" applyAlignment="1">
      <alignment horizontal="justify" vertical="center" wrapText="1"/>
    </xf>
    <xf numFmtId="0" fontId="28" fillId="2" borderId="64" xfId="53" applyFont="1" applyFill="1" applyBorder="1" applyAlignment="1">
      <alignment horizontal="justify" vertical="center" wrapText="1"/>
    </xf>
    <xf numFmtId="2" fontId="28" fillId="0" borderId="73" xfId="52" applyNumberFormat="1" applyFont="1" applyBorder="1" applyAlignment="1">
      <alignment horizontal="center" vertical="center"/>
    </xf>
    <xf numFmtId="2" fontId="28" fillId="0" borderId="0" xfId="52" applyNumberFormat="1" applyFont="1" applyAlignment="1">
      <alignment horizontal="center" vertical="center"/>
    </xf>
    <xf numFmtId="2" fontId="28" fillId="0" borderId="79" xfId="52" applyNumberFormat="1" applyFont="1" applyBorder="1" applyAlignment="1">
      <alignment horizontal="center" vertical="center"/>
    </xf>
    <xf numFmtId="0" fontId="26" fillId="2" borderId="63" xfId="53" applyFont="1" applyFill="1" applyBorder="1" applyAlignment="1">
      <alignment horizontal="left" vertical="center" wrapText="1"/>
    </xf>
    <xf numFmtId="0" fontId="28" fillId="2" borderId="41" xfId="53" applyFont="1" applyFill="1" applyBorder="1" applyAlignment="1">
      <alignment vertical="center" wrapText="1"/>
    </xf>
    <xf numFmtId="0" fontId="26" fillId="2" borderId="87" xfId="53" applyFont="1" applyFill="1" applyBorder="1" applyAlignment="1">
      <alignment horizontal="left" vertical="center" wrapText="1"/>
    </xf>
    <xf numFmtId="0" fontId="26" fillId="2" borderId="84" xfId="53" applyFont="1" applyFill="1" applyBorder="1" applyAlignment="1">
      <alignment horizontal="left" vertical="center" wrapText="1"/>
    </xf>
    <xf numFmtId="0" fontId="26" fillId="2" borderId="65" xfId="53" applyFont="1" applyFill="1" applyBorder="1" applyAlignment="1">
      <alignment horizontal="left" vertical="center" wrapText="1"/>
    </xf>
    <xf numFmtId="0" fontId="28" fillId="0" borderId="82" xfId="52" applyFont="1" applyBorder="1" applyAlignment="1">
      <alignment horizontal="justify" vertical="center" wrapText="1"/>
    </xf>
    <xf numFmtId="0" fontId="28" fillId="0" borderId="1" xfId="52" applyFont="1" applyBorder="1" applyAlignment="1">
      <alignment horizontal="justify" vertical="center" wrapText="1"/>
    </xf>
    <xf numFmtId="0" fontId="28" fillId="0" borderId="80" xfId="52" applyFont="1" applyBorder="1" applyAlignment="1">
      <alignment horizontal="justify" vertical="center" wrapText="1"/>
    </xf>
    <xf numFmtId="2" fontId="28" fillId="0" borderId="82" xfId="52" applyNumberFormat="1" applyFont="1" applyBorder="1" applyAlignment="1">
      <alignment horizontal="center" vertical="center"/>
    </xf>
    <xf numFmtId="2" fontId="28" fillId="0" borderId="80" xfId="52" applyNumberFormat="1" applyFont="1" applyBorder="1" applyAlignment="1">
      <alignment horizontal="center" vertical="center"/>
    </xf>
    <xf numFmtId="0" fontId="26" fillId="0" borderId="0" xfId="52" applyFont="1" applyAlignment="1">
      <alignment horizontal="justify"/>
    </xf>
    <xf numFmtId="10" fontId="36" fillId="0" borderId="0" xfId="58" applyNumberFormat="1" applyFont="1"/>
    <xf numFmtId="0" fontId="26" fillId="0" borderId="24" xfId="31" applyFont="1" applyBorder="1" applyAlignment="1">
      <alignment horizontal="center"/>
    </xf>
    <xf numFmtId="0" fontId="26" fillId="0" borderId="67" xfId="31" applyFont="1" applyBorder="1" applyAlignment="1">
      <alignment horizontal="center" vertical="center"/>
    </xf>
    <xf numFmtId="0" fontId="26" fillId="0" borderId="68" xfId="31" applyFont="1" applyBorder="1" applyAlignment="1">
      <alignment horizontal="center" vertical="center"/>
    </xf>
    <xf numFmtId="0" fontId="26" fillId="0" borderId="64" xfId="31" applyFont="1" applyBorder="1" applyAlignment="1">
      <alignment horizontal="center" vertical="center"/>
    </xf>
    <xf numFmtId="0" fontId="28" fillId="0" borderId="63" xfId="31" applyFont="1" applyBorder="1" applyAlignment="1">
      <alignment horizontal="left"/>
    </xf>
    <xf numFmtId="0" fontId="28" fillId="0" borderId="71" xfId="31" applyFont="1" applyBorder="1" applyAlignment="1">
      <alignment horizontal="left"/>
    </xf>
    <xf numFmtId="0" fontId="28" fillId="0" borderId="45" xfId="31" applyFont="1" applyBorder="1" applyAlignment="1">
      <alignment horizontal="left"/>
    </xf>
    <xf numFmtId="0" fontId="26" fillId="0" borderId="67" xfId="31" applyFont="1" applyBorder="1" applyAlignment="1">
      <alignment horizontal="center"/>
    </xf>
    <xf numFmtId="0" fontId="26" fillId="0" borderId="64" xfId="31" applyFont="1" applyBorder="1" applyAlignment="1">
      <alignment horizontal="center"/>
    </xf>
    <xf numFmtId="0" fontId="26" fillId="0" borderId="43" xfId="31" applyFont="1" applyBorder="1" applyAlignment="1">
      <alignment horizontal="center"/>
    </xf>
    <xf numFmtId="0" fontId="26" fillId="0" borderId="66" xfId="31" applyFont="1" applyBorder="1" applyAlignment="1">
      <alignment horizontal="center" vertical="center"/>
    </xf>
    <xf numFmtId="0" fontId="26" fillId="0" borderId="69" xfId="31" applyFont="1" applyBorder="1" applyAlignment="1">
      <alignment horizontal="center" vertical="center"/>
    </xf>
    <xf numFmtId="0" fontId="26" fillId="0" borderId="70" xfId="31" applyFont="1" applyBorder="1" applyAlignment="1">
      <alignment horizontal="center" vertical="center"/>
    </xf>
    <xf numFmtId="0" fontId="26" fillId="0" borderId="73" xfId="31" applyFont="1" applyBorder="1" applyAlignment="1">
      <alignment horizontal="center"/>
    </xf>
    <xf numFmtId="0" fontId="26" fillId="0" borderId="79" xfId="31" applyFont="1" applyBorder="1" applyAlignment="1">
      <alignment horizontal="center"/>
    </xf>
    <xf numFmtId="0" fontId="26" fillId="0" borderId="8" xfId="31" applyFont="1" applyBorder="1" applyAlignment="1">
      <alignment horizontal="center"/>
    </xf>
    <xf numFmtId="0" fontId="26" fillId="0" borderId="66" xfId="31" applyFont="1" applyBorder="1" applyAlignment="1">
      <alignment horizontal="center"/>
    </xf>
    <xf numFmtId="0" fontId="26" fillId="0" borderId="70" xfId="31" applyFont="1" applyBorder="1" applyAlignment="1">
      <alignment horizontal="center"/>
    </xf>
    <xf numFmtId="0" fontId="28" fillId="0" borderId="63" xfId="52" applyFont="1" applyBorder="1" applyAlignment="1">
      <alignment vertical="center"/>
    </xf>
    <xf numFmtId="0" fontId="28" fillId="0" borderId="71" xfId="52" applyFont="1" applyBorder="1" applyAlignment="1">
      <alignment vertical="center"/>
    </xf>
    <xf numFmtId="0" fontId="28" fillId="0" borderId="45" xfId="52" applyFont="1" applyBorder="1" applyAlignment="1">
      <alignment vertical="center"/>
    </xf>
    <xf numFmtId="0" fontId="28" fillId="0" borderId="69" xfId="52" applyFont="1" applyBorder="1" applyAlignment="1">
      <alignment vertical="center"/>
    </xf>
    <xf numFmtId="0" fontId="28" fillId="0" borderId="70" xfId="52" applyFont="1" applyBorder="1" applyAlignment="1">
      <alignment vertical="center"/>
    </xf>
    <xf numFmtId="0" fontId="28" fillId="0" borderId="72" xfId="52" applyFont="1" applyBorder="1" applyAlignment="1">
      <alignment horizontal="left" vertical="center" wrapText="1"/>
    </xf>
    <xf numFmtId="0" fontId="28" fillId="0" borderId="70" xfId="52" applyFont="1" applyBorder="1" applyAlignment="1">
      <alignment horizontal="left" vertical="center" wrapText="1"/>
    </xf>
    <xf numFmtId="0" fontId="28" fillId="2" borderId="27" xfId="53" applyFont="1" applyFill="1" applyBorder="1" applyAlignment="1">
      <alignment horizontal="left" vertical="center"/>
    </xf>
    <xf numFmtId="0" fontId="28" fillId="2" borderId="45" xfId="53" applyFont="1" applyFill="1" applyBorder="1" applyAlignment="1">
      <alignment horizontal="left" vertical="center"/>
    </xf>
    <xf numFmtId="2" fontId="28" fillId="0" borderId="63" xfId="52" applyNumberFormat="1" applyFont="1" applyBorder="1" applyAlignment="1">
      <alignment horizontal="center" vertical="center" wrapText="1"/>
    </xf>
    <xf numFmtId="2" fontId="28" fillId="0" borderId="71" xfId="52" applyNumberFormat="1" applyFont="1" applyBorder="1" applyAlignment="1">
      <alignment horizontal="center" vertical="center" wrapText="1"/>
    </xf>
    <xf numFmtId="2" fontId="28" fillId="0" borderId="28" xfId="52" applyNumberFormat="1" applyFont="1" applyBorder="1" applyAlignment="1">
      <alignment horizontal="center" vertical="center" wrapText="1"/>
    </xf>
    <xf numFmtId="0" fontId="28" fillId="2" borderId="27" xfId="53" applyFont="1" applyFill="1" applyBorder="1" applyAlignment="1">
      <alignment horizontal="justify" vertical="center" wrapText="1"/>
    </xf>
    <xf numFmtId="0" fontId="28" fillId="2" borderId="71" xfId="53" applyFont="1" applyFill="1" applyBorder="1" applyAlignment="1">
      <alignment horizontal="justify" vertical="center" wrapText="1"/>
    </xf>
    <xf numFmtId="0" fontId="28" fillId="2" borderId="45" xfId="53" applyFont="1" applyFill="1" applyBorder="1" applyAlignment="1">
      <alignment horizontal="justify" vertical="center" wrapText="1"/>
    </xf>
  </cellXfs>
  <cellStyles count="60">
    <cellStyle name="Euro" xfId="5"/>
    <cellStyle name="Millares" xfId="1" builtinId="3"/>
    <cellStyle name="Millares [0] 2" xfId="6"/>
    <cellStyle name="Millares 10" xfId="7"/>
    <cellStyle name="Millares 11" xfId="8"/>
    <cellStyle name="Millares 12" xfId="9"/>
    <cellStyle name="Millares 13" xfId="10"/>
    <cellStyle name="Millares 2" xfId="11"/>
    <cellStyle name="Millares 2 2" xfId="12"/>
    <cellStyle name="Millares 3" xfId="13"/>
    <cellStyle name="Millares 4" xfId="14"/>
    <cellStyle name="Millares 5" xfId="15"/>
    <cellStyle name="Millares 6" xfId="16"/>
    <cellStyle name="Millares 7" xfId="17"/>
    <cellStyle name="Millares 8" xfId="18"/>
    <cellStyle name="Millares 9" xfId="19"/>
    <cellStyle name="Millares 9 2" xfId="20"/>
    <cellStyle name="Moneda" xfId="2" builtinId="4"/>
    <cellStyle name="Moneda [0]" xfId="4" builtinId="7"/>
    <cellStyle name="Moneda 3" xfId="21"/>
    <cellStyle name="Normal" xfId="0" builtinId="0"/>
    <cellStyle name="Normal 10" xfId="22"/>
    <cellStyle name="Normal 11" xfId="23"/>
    <cellStyle name="Normal 12" xfId="24"/>
    <cellStyle name="Normal 13" xfId="25"/>
    <cellStyle name="Normal 14" xfId="26"/>
    <cellStyle name="Normal 15" xfId="27"/>
    <cellStyle name="Normal 17" xfId="28"/>
    <cellStyle name="Normal 18" xfId="29"/>
    <cellStyle name="Normal 2" xfId="30"/>
    <cellStyle name="Normal 2 2" xfId="31"/>
    <cellStyle name="Normal 2 3" xfId="32"/>
    <cellStyle name="Normal 21" xfId="33"/>
    <cellStyle name="Normal 22" xfId="34"/>
    <cellStyle name="Normal 23" xfId="35"/>
    <cellStyle name="Normal 24" xfId="36"/>
    <cellStyle name="Normal 25" xfId="37"/>
    <cellStyle name="Normal 26" xfId="38"/>
    <cellStyle name="Normal 29" xfId="39"/>
    <cellStyle name="Normal 3" xfId="40"/>
    <cellStyle name="Normal 3 16" xfId="41"/>
    <cellStyle name="Normal 3 2" xfId="42"/>
    <cellStyle name="Normal 30" xfId="43"/>
    <cellStyle name="Normal 4" xfId="44"/>
    <cellStyle name="Normal 4 2" xfId="45"/>
    <cellStyle name="Normal 42" xfId="46"/>
    <cellStyle name="Normal 45" xfId="47"/>
    <cellStyle name="Normal 46" xfId="48"/>
    <cellStyle name="Normal 5" xfId="49"/>
    <cellStyle name="Normal 6" xfId="50"/>
    <cellStyle name="Normal 7" xfId="51"/>
    <cellStyle name="Normal 8" xfId="52"/>
    <cellStyle name="Normal 8 2" xfId="53"/>
    <cellStyle name="Normal 9" xfId="54"/>
    <cellStyle name="Porcentaje" xfId="3" builtinId="5"/>
    <cellStyle name="Porcentual 2" xfId="55"/>
    <cellStyle name="Porcentual 2 2" xfId="56"/>
    <cellStyle name="Porcentual 3" xfId="57"/>
    <cellStyle name="Porcentual 4" xfId="58"/>
    <cellStyle name="Porcentual 4 2" xfId="5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0</xdr:row>
      <xdr:rowOff>9525</xdr:rowOff>
    </xdr:from>
    <xdr:to>
      <xdr:col>14</xdr:col>
      <xdr:colOff>666750</xdr:colOff>
      <xdr:row>3</xdr:row>
      <xdr:rowOff>266700</xdr:rowOff>
    </xdr:to>
    <xdr:pic>
      <xdr:nvPicPr>
        <xdr:cNvPr id="43012" name="Imagen 1" descr="CAPITAL">
          <a:extLst>
            <a:ext uri="{FF2B5EF4-FFF2-40B4-BE49-F238E27FC236}">
              <a16:creationId xmlns:a16="http://schemas.microsoft.com/office/drawing/2014/main" id="{00000000-0008-0000-0000-000004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936075" y="9525"/>
          <a:ext cx="13049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546100</xdr:colOff>
      <xdr:row>0</xdr:row>
      <xdr:rowOff>101600</xdr:rowOff>
    </xdr:from>
    <xdr:to>
      <xdr:col>1</xdr:col>
      <xdr:colOff>6654800</xdr:colOff>
      <xdr:row>3</xdr:row>
      <xdr:rowOff>317500</xdr:rowOff>
    </xdr:to>
    <xdr:pic>
      <xdr:nvPicPr>
        <xdr:cNvPr id="18433" name="Picture 1">
          <a:extLst>
            <a:ext uri="{FF2B5EF4-FFF2-40B4-BE49-F238E27FC236}">
              <a16:creationId xmlns:a16="http://schemas.microsoft.com/office/drawing/2014/main" id="{00000000-0008-0000-0000-000001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6100" y="101600"/>
          <a:ext cx="568325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0</xdr:row>
      <xdr:rowOff>9525</xdr:rowOff>
    </xdr:from>
    <xdr:to>
      <xdr:col>14</xdr:col>
      <xdr:colOff>666750</xdr:colOff>
      <xdr:row>3</xdr:row>
      <xdr:rowOff>266700</xdr:rowOff>
    </xdr:to>
    <xdr:pic>
      <xdr:nvPicPr>
        <xdr:cNvPr id="44036" name="Imagen 1" descr="CAPITAL">
          <a:extLst>
            <a:ext uri="{FF2B5EF4-FFF2-40B4-BE49-F238E27FC236}">
              <a16:creationId xmlns:a16="http://schemas.microsoft.com/office/drawing/2014/main" id="{00000000-0008-0000-0100-000004A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078825" y="9525"/>
          <a:ext cx="16764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546100</xdr:colOff>
      <xdr:row>0</xdr:row>
      <xdr:rowOff>101600</xdr:rowOff>
    </xdr:from>
    <xdr:to>
      <xdr:col>1</xdr:col>
      <xdr:colOff>6680200</xdr:colOff>
      <xdr:row>3</xdr:row>
      <xdr:rowOff>317500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00000000-0008-0000-01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6100" y="101600"/>
          <a:ext cx="568325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0</xdr:row>
      <xdr:rowOff>9525</xdr:rowOff>
    </xdr:from>
    <xdr:to>
      <xdr:col>13</xdr:col>
      <xdr:colOff>676275</xdr:colOff>
      <xdr:row>3</xdr:row>
      <xdr:rowOff>266700</xdr:rowOff>
    </xdr:to>
    <xdr:pic>
      <xdr:nvPicPr>
        <xdr:cNvPr id="45060" name="Imagen 1" descr="CAPITAL">
          <a:extLst>
            <a:ext uri="{FF2B5EF4-FFF2-40B4-BE49-F238E27FC236}">
              <a16:creationId xmlns:a16="http://schemas.microsoft.com/office/drawing/2014/main" id="{00000000-0008-0000-0200-000004B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631150" y="9525"/>
          <a:ext cx="14478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546100</xdr:colOff>
      <xdr:row>0</xdr:row>
      <xdr:rowOff>101600</xdr:rowOff>
    </xdr:from>
    <xdr:to>
      <xdr:col>0</xdr:col>
      <xdr:colOff>6654800</xdr:colOff>
      <xdr:row>3</xdr:row>
      <xdr:rowOff>317500</xdr:rowOff>
    </xdr:to>
    <xdr:pic>
      <xdr:nvPicPr>
        <xdr:cNvPr id="16385" name="Picture 1">
          <a:extLst>
            <a:ext uri="{FF2B5EF4-FFF2-40B4-BE49-F238E27FC236}">
              <a16:creationId xmlns:a16="http://schemas.microsoft.com/office/drawing/2014/main" id="{00000000-0008-0000-02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6100" y="101600"/>
          <a:ext cx="568325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0</xdr:row>
      <xdr:rowOff>9525</xdr:rowOff>
    </xdr:from>
    <xdr:to>
      <xdr:col>13</xdr:col>
      <xdr:colOff>657225</xdr:colOff>
      <xdr:row>3</xdr:row>
      <xdr:rowOff>266700</xdr:rowOff>
    </xdr:to>
    <xdr:pic>
      <xdr:nvPicPr>
        <xdr:cNvPr id="28088" name="Imagen 1" descr="CAPITAL">
          <a:extLst>
            <a:ext uri="{FF2B5EF4-FFF2-40B4-BE49-F238E27FC236}">
              <a16:creationId xmlns:a16="http://schemas.microsoft.com/office/drawing/2014/main" id="{00000000-0008-0000-0300-0000B86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793575" y="9525"/>
          <a:ext cx="15240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546100</xdr:colOff>
      <xdr:row>0</xdr:row>
      <xdr:rowOff>101600</xdr:rowOff>
    </xdr:from>
    <xdr:to>
      <xdr:col>0</xdr:col>
      <xdr:colOff>6654800</xdr:colOff>
      <xdr:row>3</xdr:row>
      <xdr:rowOff>317500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00000000-0008-0000-03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6100" y="101600"/>
          <a:ext cx="568325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waccache\59811073-516d-4aa2-be62-1924f4fdb395\file:\F:\ARCHIVOS%20YAMILE\INFORME%20DICIEMBRE%202018\SEGUIMIENTO%20AL%20PLAN%20INDICATIVO\SEGUIMIENTO%20PLAN%20INDIC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SOCIAL"/>
      <sheetName val="ECONOMICA"/>
      <sheetName val="listas"/>
      <sheetName val="Población"/>
      <sheetName val="PLAN INDICATIVO"/>
      <sheetName val="seguimiento 2018"/>
      <sheetName val="REPORTE TOTAL 2018"/>
      <sheetName val="REPORTE POR MES"/>
      <sheetName val="AMBIENTAL"/>
      <sheetName val="INSTITUCI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4506668294322"/>
    <pageSetUpPr fitToPage="1"/>
  </sheetPr>
  <dimension ref="A1:O96"/>
  <sheetViews>
    <sheetView topLeftCell="B82" zoomScale="68" zoomScaleNormal="68" zoomScaleSheetLayoutView="68" workbookViewId="0">
      <selection activeCell="C14" sqref="C14:G14"/>
    </sheetView>
  </sheetViews>
  <sheetFormatPr baseColWidth="10" defaultColWidth="9.625" defaultRowHeight="15"/>
  <cols>
    <col min="1" max="1" width="4.375" style="186" hidden="1" customWidth="1"/>
    <col min="2" max="2" width="72.625" style="832" customWidth="1"/>
    <col min="3" max="3" width="21" style="186" customWidth="1"/>
    <col min="4" max="4" width="16.375" style="186" customWidth="1"/>
    <col min="5" max="5" width="10.375" style="186" customWidth="1"/>
    <col min="6" max="6" width="23" style="833" customWidth="1"/>
    <col min="7" max="7" width="24" style="833" customWidth="1"/>
    <col min="8" max="8" width="12.625" style="186" customWidth="1"/>
    <col min="9" max="9" width="12.375" style="186" customWidth="1"/>
    <col min="10" max="10" width="16.375" style="186" customWidth="1"/>
    <col min="11" max="11" width="15.375" style="177" customWidth="1"/>
    <col min="12" max="12" width="16.125" style="177" customWidth="1"/>
    <col min="13" max="13" width="13.375" style="186" customWidth="1"/>
    <col min="14" max="14" width="12.375" style="186" customWidth="1"/>
    <col min="15" max="15" width="28.625" style="186" customWidth="1"/>
    <col min="16" max="16" width="9.625" style="186"/>
    <col min="17" max="17" width="13.375" style="186" customWidth="1"/>
    <col min="18" max="18" width="36.125" style="186" customWidth="1"/>
    <col min="19" max="16384" width="9.625" style="186"/>
  </cols>
  <sheetData>
    <row r="1" spans="2:15" ht="27" customHeight="1">
      <c r="B1" s="783"/>
      <c r="C1" s="784" t="s">
        <v>314</v>
      </c>
      <c r="D1" s="784"/>
      <c r="E1" s="784"/>
      <c r="F1" s="784"/>
      <c r="G1" s="784"/>
      <c r="H1" s="784"/>
      <c r="I1" s="785"/>
      <c r="J1" s="786" t="s">
        <v>315</v>
      </c>
      <c r="K1" s="787"/>
      <c r="L1" s="787"/>
      <c r="M1" s="788"/>
      <c r="N1" s="789"/>
      <c r="O1" s="790"/>
    </row>
    <row r="2" spans="2:15" ht="27" customHeight="1">
      <c r="B2" s="791"/>
      <c r="C2" s="726"/>
      <c r="D2" s="726"/>
      <c r="E2" s="726"/>
      <c r="F2" s="726"/>
      <c r="G2" s="726"/>
      <c r="H2" s="726"/>
      <c r="I2" s="727"/>
      <c r="J2" s="728" t="s">
        <v>316</v>
      </c>
      <c r="K2" s="729"/>
      <c r="L2" s="729"/>
      <c r="M2" s="730"/>
      <c r="N2" s="734"/>
      <c r="O2" s="792"/>
    </row>
    <row r="3" spans="2:15" ht="48" customHeight="1">
      <c r="B3" s="791"/>
      <c r="C3" s="736" t="s">
        <v>317</v>
      </c>
      <c r="D3" s="737"/>
      <c r="E3" s="737"/>
      <c r="F3" s="737"/>
      <c r="G3" s="737"/>
      <c r="H3" s="737"/>
      <c r="I3" s="737"/>
      <c r="J3" s="728" t="s">
        <v>318</v>
      </c>
      <c r="K3" s="729"/>
      <c r="L3" s="729"/>
      <c r="M3" s="730"/>
      <c r="N3" s="734"/>
      <c r="O3" s="792"/>
    </row>
    <row r="4" spans="2:15" ht="27" customHeight="1" thickBot="1">
      <c r="B4" s="791"/>
      <c r="C4" s="793"/>
      <c r="D4" s="794"/>
      <c r="E4" s="794"/>
      <c r="F4" s="794"/>
      <c r="G4" s="794"/>
      <c r="H4" s="794"/>
      <c r="I4" s="794"/>
      <c r="J4" s="795" t="s">
        <v>319</v>
      </c>
      <c r="K4" s="796"/>
      <c r="L4" s="796"/>
      <c r="M4" s="797"/>
      <c r="N4" s="734"/>
      <c r="O4" s="792"/>
    </row>
    <row r="5" spans="2:15" s="801" customFormat="1" ht="30" customHeight="1">
      <c r="B5" s="798" t="s">
        <v>334</v>
      </c>
      <c r="C5" s="799"/>
      <c r="D5" s="799"/>
      <c r="E5" s="799"/>
      <c r="F5" s="799"/>
      <c r="G5" s="799"/>
      <c r="H5" s="799"/>
      <c r="I5" s="799"/>
      <c r="J5" s="799"/>
      <c r="K5" s="799"/>
      <c r="L5" s="799"/>
      <c r="M5" s="799"/>
      <c r="N5" s="799"/>
      <c r="O5" s="800"/>
    </row>
    <row r="6" spans="2:15" ht="30" customHeight="1">
      <c r="B6" s="745" t="s">
        <v>222</v>
      </c>
      <c r="C6" s="746" t="s">
        <v>223</v>
      </c>
      <c r="D6" s="746"/>
      <c r="E6" s="746"/>
      <c r="F6" s="746"/>
      <c r="G6" s="746"/>
      <c r="H6" s="746"/>
      <c r="I6" s="802"/>
      <c r="J6" s="802"/>
      <c r="K6" s="802"/>
      <c r="L6" s="802"/>
      <c r="M6" s="802"/>
      <c r="N6" s="802"/>
      <c r="O6" s="803"/>
    </row>
    <row r="7" spans="2:15" ht="30" customHeight="1">
      <c r="B7" s="804" t="s">
        <v>321</v>
      </c>
      <c r="C7" s="805"/>
      <c r="D7" s="806"/>
      <c r="E7" s="458" t="s">
        <v>0</v>
      </c>
      <c r="F7" s="458"/>
      <c r="G7" s="458"/>
      <c r="H7" s="458"/>
      <c r="I7" s="458"/>
      <c r="J7" s="458"/>
      <c r="K7" s="458"/>
      <c r="L7" s="458"/>
      <c r="M7" s="458"/>
      <c r="N7" s="458"/>
      <c r="O7" s="459"/>
    </row>
    <row r="8" spans="2:15" ht="30" customHeight="1">
      <c r="B8" s="751" t="s">
        <v>335</v>
      </c>
      <c r="C8" s="752"/>
      <c r="D8" s="752"/>
      <c r="E8" s="752"/>
      <c r="F8" s="752"/>
      <c r="G8" s="752"/>
      <c r="H8" s="807" t="s">
        <v>336</v>
      </c>
      <c r="I8" s="808"/>
      <c r="J8" s="809"/>
      <c r="K8" s="460" t="s">
        <v>1</v>
      </c>
      <c r="L8" s="460"/>
      <c r="M8" s="460"/>
      <c r="N8" s="460"/>
      <c r="O8" s="461"/>
    </row>
    <row r="9" spans="2:15" ht="30" customHeight="1">
      <c r="B9" s="756" t="s">
        <v>337</v>
      </c>
      <c r="C9" s="757"/>
      <c r="D9" s="757"/>
      <c r="E9" s="757"/>
      <c r="F9" s="757"/>
      <c r="G9" s="757"/>
      <c r="H9" s="810"/>
      <c r="I9" s="811"/>
      <c r="J9" s="812"/>
      <c r="K9" s="330" t="s">
        <v>2</v>
      </c>
      <c r="L9" s="441" t="s">
        <v>3</v>
      </c>
      <c r="M9" s="441"/>
      <c r="N9" s="441"/>
      <c r="O9" s="143" t="s">
        <v>4</v>
      </c>
    </row>
    <row r="10" spans="2:15" ht="36" customHeight="1">
      <c r="B10" s="761" t="s">
        <v>338</v>
      </c>
      <c r="C10" s="762"/>
      <c r="D10" s="762"/>
      <c r="E10" s="762"/>
      <c r="F10" s="762"/>
      <c r="G10" s="762"/>
      <c r="H10" s="810"/>
      <c r="I10" s="811"/>
      <c r="J10" s="812"/>
      <c r="K10" s="393"/>
      <c r="L10" s="813" t="s">
        <v>5</v>
      </c>
      <c r="M10" s="814"/>
      <c r="N10" s="815"/>
      <c r="O10" s="462"/>
    </row>
    <row r="11" spans="2:15" ht="30" customHeight="1">
      <c r="B11" s="429" t="s">
        <v>6</v>
      </c>
      <c r="C11" s="430"/>
      <c r="D11" s="430"/>
      <c r="E11" s="430"/>
      <c r="F11" s="430"/>
      <c r="G11" s="766"/>
      <c r="H11" s="810"/>
      <c r="I11" s="811"/>
      <c r="J11" s="812"/>
      <c r="K11" s="394"/>
      <c r="L11" s="816"/>
      <c r="M11" s="383"/>
      <c r="N11" s="817"/>
      <c r="O11" s="463"/>
    </row>
    <row r="12" spans="2:15" ht="36" customHeight="1">
      <c r="B12" s="818" t="s">
        <v>7</v>
      </c>
      <c r="C12" s="402" t="s">
        <v>326</v>
      </c>
      <c r="D12" s="402"/>
      <c r="E12" s="402"/>
      <c r="F12" s="402"/>
      <c r="G12" s="770"/>
      <c r="H12" s="810"/>
      <c r="I12" s="811"/>
      <c r="J12" s="812"/>
      <c r="K12" s="394"/>
      <c r="L12" s="816"/>
      <c r="M12" s="383"/>
      <c r="N12" s="817"/>
      <c r="O12" s="463"/>
    </row>
    <row r="13" spans="2:15" ht="30" customHeight="1">
      <c r="B13" s="819" t="s">
        <v>8</v>
      </c>
      <c r="C13" s="820" t="s">
        <v>339</v>
      </c>
      <c r="D13" s="820"/>
      <c r="E13" s="820"/>
      <c r="F13" s="820"/>
      <c r="G13" s="821"/>
      <c r="H13" s="810"/>
      <c r="I13" s="811"/>
      <c r="J13" s="812"/>
      <c r="K13" s="394"/>
      <c r="L13" s="816"/>
      <c r="M13" s="383"/>
      <c r="N13" s="817"/>
      <c r="O13" s="463"/>
    </row>
    <row r="14" spans="2:15" ht="30" customHeight="1">
      <c r="B14" s="822" t="s">
        <v>9</v>
      </c>
      <c r="C14" s="433" t="s">
        <v>340</v>
      </c>
      <c r="D14" s="433"/>
      <c r="E14" s="433"/>
      <c r="F14" s="433"/>
      <c r="G14" s="433"/>
      <c r="H14" s="823"/>
      <c r="I14" s="811"/>
      <c r="J14" s="812"/>
      <c r="K14" s="394"/>
      <c r="L14" s="816"/>
      <c r="M14" s="383"/>
      <c r="N14" s="817"/>
      <c r="O14" s="463"/>
    </row>
    <row r="15" spans="2:15" ht="30.75" customHeight="1" thickBot="1">
      <c r="B15" s="824" t="s">
        <v>224</v>
      </c>
      <c r="C15" s="439" t="s">
        <v>341</v>
      </c>
      <c r="D15" s="439"/>
      <c r="E15" s="439"/>
      <c r="F15" s="439"/>
      <c r="G15" s="825"/>
      <c r="H15" s="826"/>
      <c r="I15" s="827"/>
      <c r="J15" s="828"/>
      <c r="K15" s="395"/>
      <c r="L15" s="829"/>
      <c r="M15" s="830"/>
      <c r="N15" s="831"/>
      <c r="O15" s="464"/>
    </row>
    <row r="16" spans="2:15" ht="24.95" customHeight="1">
      <c r="B16" s="416" t="s">
        <v>10</v>
      </c>
      <c r="C16" s="358" t="s">
        <v>11</v>
      </c>
      <c r="D16" s="453" t="s">
        <v>12</v>
      </c>
      <c r="E16" s="358" t="s">
        <v>13</v>
      </c>
      <c r="F16" s="455" t="s">
        <v>14</v>
      </c>
      <c r="G16" s="360" t="s">
        <v>15</v>
      </c>
      <c r="H16" s="361"/>
      <c r="I16" s="361"/>
      <c r="J16" s="362"/>
      <c r="K16" s="358" t="s">
        <v>16</v>
      </c>
      <c r="L16" s="358"/>
      <c r="M16" s="442" t="s">
        <v>17</v>
      </c>
      <c r="N16" s="442"/>
      <c r="O16" s="443"/>
    </row>
    <row r="17" spans="1:15" ht="29.25" customHeight="1">
      <c r="B17" s="417"/>
      <c r="C17" s="359"/>
      <c r="D17" s="454"/>
      <c r="E17" s="359"/>
      <c r="F17" s="456"/>
      <c r="G17" s="363"/>
      <c r="H17" s="364"/>
      <c r="I17" s="364"/>
      <c r="J17" s="365"/>
      <c r="K17" s="359"/>
      <c r="L17" s="359"/>
      <c r="M17" s="359" t="s">
        <v>18</v>
      </c>
      <c r="N17" s="359" t="s">
        <v>19</v>
      </c>
      <c r="O17" s="465" t="s">
        <v>20</v>
      </c>
    </row>
    <row r="18" spans="1:15" ht="31.5" customHeight="1" thickBot="1">
      <c r="B18" s="418"/>
      <c r="C18" s="396"/>
      <c r="D18" s="331" t="s">
        <v>21</v>
      </c>
      <c r="E18" s="396"/>
      <c r="F18" s="457"/>
      <c r="G18" s="187" t="s">
        <v>22</v>
      </c>
      <c r="H18" s="188" t="s">
        <v>23</v>
      </c>
      <c r="I18" s="188" t="s">
        <v>24</v>
      </c>
      <c r="J18" s="188" t="s">
        <v>25</v>
      </c>
      <c r="K18" s="188" t="s">
        <v>26</v>
      </c>
      <c r="L18" s="331" t="s">
        <v>27</v>
      </c>
      <c r="M18" s="396"/>
      <c r="N18" s="396"/>
      <c r="O18" s="466"/>
    </row>
    <row r="19" spans="1:15" ht="33.950000000000003" customHeight="1">
      <c r="B19" s="419" t="s">
        <v>28</v>
      </c>
      <c r="C19" s="408" t="s">
        <v>29</v>
      </c>
      <c r="D19" s="189" t="s">
        <v>30</v>
      </c>
      <c r="E19" s="190">
        <v>1</v>
      </c>
      <c r="F19" s="182">
        <v>17436000</v>
      </c>
      <c r="G19" s="182">
        <v>17436000</v>
      </c>
      <c r="H19" s="165"/>
      <c r="I19" s="165"/>
      <c r="J19" s="165"/>
      <c r="K19" s="138">
        <v>45292</v>
      </c>
      <c r="L19" s="138">
        <v>45382</v>
      </c>
      <c r="M19" s="397">
        <f>F20/F19</f>
        <v>0</v>
      </c>
      <c r="N19" s="397">
        <f>F20/F19</f>
        <v>0</v>
      </c>
      <c r="O19" s="378">
        <v>0</v>
      </c>
    </row>
    <row r="20" spans="1:15" ht="33.950000000000003" customHeight="1">
      <c r="B20" s="420"/>
      <c r="C20" s="409"/>
      <c r="D20" s="191" t="s">
        <v>31</v>
      </c>
      <c r="E20" s="192">
        <v>0</v>
      </c>
      <c r="F20" s="178">
        <v>0</v>
      </c>
      <c r="G20" s="178">
        <f>+F20</f>
        <v>0</v>
      </c>
      <c r="H20" s="166"/>
      <c r="I20" s="166"/>
      <c r="J20" s="166"/>
      <c r="K20" s="145">
        <v>45292</v>
      </c>
      <c r="L20" s="145">
        <v>45382</v>
      </c>
      <c r="M20" s="398"/>
      <c r="N20" s="398"/>
      <c r="O20" s="378"/>
    </row>
    <row r="21" spans="1:15" ht="33.950000000000003" customHeight="1">
      <c r="B21" s="421" t="s">
        <v>32</v>
      </c>
      <c r="C21" s="410" t="s">
        <v>33</v>
      </c>
      <c r="D21" s="191" t="s">
        <v>30</v>
      </c>
      <c r="E21" s="193">
        <v>1</v>
      </c>
      <c r="F21" s="183">
        <v>76380000</v>
      </c>
      <c r="G21" s="178">
        <f t="shared" ref="G21:G53" si="0">+F21</f>
        <v>76380000</v>
      </c>
      <c r="H21" s="166"/>
      <c r="I21" s="166"/>
      <c r="J21" s="166"/>
      <c r="K21" s="145">
        <v>45292</v>
      </c>
      <c r="L21" s="145">
        <v>45382</v>
      </c>
      <c r="M21" s="398">
        <f>E22/E21</f>
        <v>0</v>
      </c>
      <c r="N21" s="398">
        <f>F22/F21</f>
        <v>0.76433621366849958</v>
      </c>
      <c r="O21" s="378">
        <f>M21*M21/N21</f>
        <v>0</v>
      </c>
    </row>
    <row r="22" spans="1:15" ht="33.950000000000003" customHeight="1">
      <c r="B22" s="421"/>
      <c r="C22" s="410"/>
      <c r="D22" s="191" t="s">
        <v>31</v>
      </c>
      <c r="E22" s="192">
        <v>0</v>
      </c>
      <c r="F22" s="184">
        <v>58380000</v>
      </c>
      <c r="G22" s="178">
        <f t="shared" si="0"/>
        <v>58380000</v>
      </c>
      <c r="H22" s="166"/>
      <c r="I22" s="166"/>
      <c r="J22" s="166"/>
      <c r="K22" s="145">
        <v>45292</v>
      </c>
      <c r="L22" s="145">
        <v>45382</v>
      </c>
      <c r="M22" s="398"/>
      <c r="N22" s="398"/>
      <c r="O22" s="378"/>
    </row>
    <row r="23" spans="1:15" ht="33.950000000000003" customHeight="1">
      <c r="B23" s="421" t="s">
        <v>34</v>
      </c>
      <c r="C23" s="410" t="s">
        <v>35</v>
      </c>
      <c r="D23" s="191" t="s">
        <v>30</v>
      </c>
      <c r="E23" s="193">
        <v>1</v>
      </c>
      <c r="F23" s="178">
        <v>0</v>
      </c>
      <c r="G23" s="178">
        <f t="shared" si="0"/>
        <v>0</v>
      </c>
      <c r="H23" s="166"/>
      <c r="I23" s="166"/>
      <c r="J23" s="166"/>
      <c r="K23" s="145">
        <v>45292</v>
      </c>
      <c r="L23" s="145">
        <v>45382</v>
      </c>
      <c r="M23" s="398">
        <f>E24/E23</f>
        <v>0</v>
      </c>
      <c r="N23" s="398">
        <v>0</v>
      </c>
      <c r="O23" s="378">
        <v>0</v>
      </c>
    </row>
    <row r="24" spans="1:15" ht="33.950000000000003" customHeight="1">
      <c r="B24" s="421"/>
      <c r="C24" s="410"/>
      <c r="D24" s="191" t="s">
        <v>31</v>
      </c>
      <c r="E24" s="192">
        <v>0</v>
      </c>
      <c r="F24" s="178">
        <v>0</v>
      </c>
      <c r="G24" s="178">
        <f t="shared" si="0"/>
        <v>0</v>
      </c>
      <c r="H24" s="166"/>
      <c r="I24" s="166"/>
      <c r="J24" s="166"/>
      <c r="K24" s="145">
        <v>45292</v>
      </c>
      <c r="L24" s="145">
        <v>45382</v>
      </c>
      <c r="M24" s="398"/>
      <c r="N24" s="398"/>
      <c r="O24" s="378"/>
    </row>
    <row r="25" spans="1:15" ht="33.950000000000003" customHeight="1">
      <c r="B25" s="421" t="s">
        <v>36</v>
      </c>
      <c r="C25" s="410" t="s">
        <v>37</v>
      </c>
      <c r="D25" s="191" t="s">
        <v>30</v>
      </c>
      <c r="E25" s="193">
        <v>1</v>
      </c>
      <c r="F25" s="178">
        <v>0</v>
      </c>
      <c r="G25" s="178">
        <f t="shared" si="0"/>
        <v>0</v>
      </c>
      <c r="H25" s="166"/>
      <c r="I25" s="166"/>
      <c r="J25" s="166"/>
      <c r="K25" s="145">
        <v>45292</v>
      </c>
      <c r="L25" s="145">
        <v>45382</v>
      </c>
      <c r="M25" s="398">
        <f>E26/E25</f>
        <v>0</v>
      </c>
      <c r="N25" s="398">
        <v>0</v>
      </c>
      <c r="O25" s="378">
        <v>0</v>
      </c>
    </row>
    <row r="26" spans="1:15" ht="33.950000000000003" customHeight="1">
      <c r="B26" s="421"/>
      <c r="C26" s="410"/>
      <c r="D26" s="191" t="s">
        <v>31</v>
      </c>
      <c r="E26" s="192">
        <v>0</v>
      </c>
      <c r="F26" s="178">
        <v>0</v>
      </c>
      <c r="G26" s="178">
        <f t="shared" si="0"/>
        <v>0</v>
      </c>
      <c r="H26" s="166"/>
      <c r="I26" s="166"/>
      <c r="J26" s="166"/>
      <c r="K26" s="145">
        <v>45292</v>
      </c>
      <c r="L26" s="145">
        <v>45382</v>
      </c>
      <c r="M26" s="398"/>
      <c r="N26" s="398"/>
      <c r="O26" s="378"/>
    </row>
    <row r="27" spans="1:15" ht="33.950000000000003" customHeight="1">
      <c r="B27" s="422" t="s">
        <v>38</v>
      </c>
      <c r="C27" s="410" t="s">
        <v>39</v>
      </c>
      <c r="D27" s="191" t="s">
        <v>30</v>
      </c>
      <c r="E27" s="193">
        <v>250</v>
      </c>
      <c r="F27" s="183">
        <v>194600000</v>
      </c>
      <c r="G27" s="178">
        <f t="shared" si="0"/>
        <v>194600000</v>
      </c>
      <c r="H27" s="166"/>
      <c r="I27" s="166"/>
      <c r="J27" s="166"/>
      <c r="K27" s="145">
        <v>45292</v>
      </c>
      <c r="L27" s="145">
        <v>45382</v>
      </c>
      <c r="M27" s="398">
        <f>E28/E27</f>
        <v>0</v>
      </c>
      <c r="N27" s="398">
        <f>F28/F27</f>
        <v>0.56474820143884896</v>
      </c>
      <c r="O27" s="378">
        <f>M27+M27/N27</f>
        <v>0</v>
      </c>
    </row>
    <row r="28" spans="1:15" ht="33.950000000000003" customHeight="1">
      <c r="B28" s="422"/>
      <c r="C28" s="410"/>
      <c r="D28" s="191" t="s">
        <v>31</v>
      </c>
      <c r="E28" s="192">
        <v>0</v>
      </c>
      <c r="F28" s="184">
        <v>109900000</v>
      </c>
      <c r="G28" s="178">
        <f t="shared" si="0"/>
        <v>109900000</v>
      </c>
      <c r="H28" s="166"/>
      <c r="I28" s="166"/>
      <c r="J28" s="166"/>
      <c r="K28" s="145">
        <v>45292</v>
      </c>
      <c r="L28" s="145">
        <v>45382</v>
      </c>
      <c r="M28" s="398"/>
      <c r="N28" s="398"/>
      <c r="O28" s="378"/>
    </row>
    <row r="29" spans="1:15" ht="33.950000000000003" customHeight="1">
      <c r="B29" s="421" t="s">
        <v>40</v>
      </c>
      <c r="C29" s="410" t="s">
        <v>41</v>
      </c>
      <c r="D29" s="191" t="s">
        <v>30</v>
      </c>
      <c r="E29" s="193">
        <v>1</v>
      </c>
      <c r="F29" s="179">
        <v>0</v>
      </c>
      <c r="G29" s="178">
        <f t="shared" si="0"/>
        <v>0</v>
      </c>
      <c r="H29" s="166"/>
      <c r="I29" s="166"/>
      <c r="J29" s="166"/>
      <c r="K29" s="145">
        <v>45292</v>
      </c>
      <c r="L29" s="145">
        <v>45382</v>
      </c>
      <c r="M29" s="398">
        <f>E30/E29</f>
        <v>0</v>
      </c>
      <c r="N29" s="398">
        <v>0</v>
      </c>
      <c r="O29" s="378">
        <v>0</v>
      </c>
    </row>
    <row r="30" spans="1:15" ht="33.950000000000003" customHeight="1">
      <c r="B30" s="421"/>
      <c r="C30" s="410"/>
      <c r="D30" s="191" t="s">
        <v>31</v>
      </c>
      <c r="E30" s="192">
        <v>0</v>
      </c>
      <c r="F30" s="179">
        <v>0</v>
      </c>
      <c r="G30" s="178">
        <f t="shared" si="0"/>
        <v>0</v>
      </c>
      <c r="H30" s="166"/>
      <c r="I30" s="166"/>
      <c r="J30" s="166"/>
      <c r="K30" s="145">
        <v>45292</v>
      </c>
      <c r="L30" s="145">
        <v>45382</v>
      </c>
      <c r="M30" s="398"/>
      <c r="N30" s="398"/>
      <c r="O30" s="378"/>
    </row>
    <row r="31" spans="1:15" ht="33.950000000000003" customHeight="1">
      <c r="A31" s="194"/>
      <c r="B31" s="423" t="s">
        <v>43</v>
      </c>
      <c r="C31" s="411" t="s">
        <v>44</v>
      </c>
      <c r="D31" s="191" t="s">
        <v>30</v>
      </c>
      <c r="E31" s="195">
        <v>20</v>
      </c>
      <c r="F31" s="183">
        <v>199150000</v>
      </c>
      <c r="G31" s="178">
        <f t="shared" si="0"/>
        <v>199150000</v>
      </c>
      <c r="H31" s="167"/>
      <c r="I31" s="168"/>
      <c r="J31" s="168"/>
      <c r="K31" s="145">
        <v>45292</v>
      </c>
      <c r="L31" s="145">
        <v>45382</v>
      </c>
      <c r="M31" s="354">
        <f>E32/E31</f>
        <v>0</v>
      </c>
      <c r="N31" s="354">
        <f>F32/F31</f>
        <v>0.49711272909866933</v>
      </c>
      <c r="O31" s="369">
        <f>M31*M31/N31</f>
        <v>0</v>
      </c>
    </row>
    <row r="32" spans="1:15" ht="33.950000000000003" customHeight="1">
      <c r="A32" s="194"/>
      <c r="B32" s="424"/>
      <c r="C32" s="411"/>
      <c r="D32" s="191" t="s">
        <v>31</v>
      </c>
      <c r="E32" s="196">
        <v>0</v>
      </c>
      <c r="F32" s="184">
        <v>99000000</v>
      </c>
      <c r="G32" s="178">
        <f t="shared" si="0"/>
        <v>99000000</v>
      </c>
      <c r="H32" s="167"/>
      <c r="I32" s="168"/>
      <c r="J32" s="168"/>
      <c r="K32" s="145">
        <v>45292</v>
      </c>
      <c r="L32" s="145">
        <v>45382</v>
      </c>
      <c r="M32" s="354"/>
      <c r="N32" s="354"/>
      <c r="O32" s="369"/>
    </row>
    <row r="33" spans="1:15" ht="33.950000000000003" customHeight="1">
      <c r="A33" s="194"/>
      <c r="B33" s="425" t="s">
        <v>45</v>
      </c>
      <c r="C33" s="411" t="s">
        <v>46</v>
      </c>
      <c r="D33" s="191" t="s">
        <v>30</v>
      </c>
      <c r="E33" s="195">
        <v>1</v>
      </c>
      <c r="F33" s="183">
        <v>58000000</v>
      </c>
      <c r="G33" s="178">
        <f t="shared" si="0"/>
        <v>58000000</v>
      </c>
      <c r="H33" s="167"/>
      <c r="I33" s="168"/>
      <c r="J33" s="168"/>
      <c r="K33" s="145">
        <v>45292</v>
      </c>
      <c r="L33" s="145">
        <v>45382</v>
      </c>
      <c r="M33" s="354">
        <f>E34/E33</f>
        <v>0</v>
      </c>
      <c r="N33" s="354">
        <f>F34/F33</f>
        <v>0.48275862068965519</v>
      </c>
      <c r="O33" s="369">
        <f>M33*M33/N33</f>
        <v>0</v>
      </c>
    </row>
    <row r="34" spans="1:15" ht="33.950000000000003" customHeight="1">
      <c r="A34" s="194"/>
      <c r="B34" s="425"/>
      <c r="C34" s="411"/>
      <c r="D34" s="191" t="s">
        <v>31</v>
      </c>
      <c r="E34" s="196">
        <v>0</v>
      </c>
      <c r="F34" s="184">
        <v>28000000</v>
      </c>
      <c r="G34" s="178">
        <f t="shared" si="0"/>
        <v>28000000</v>
      </c>
      <c r="H34" s="167"/>
      <c r="I34" s="168"/>
      <c r="J34" s="168"/>
      <c r="K34" s="145">
        <v>45292</v>
      </c>
      <c r="L34" s="145">
        <v>45382</v>
      </c>
      <c r="M34" s="354"/>
      <c r="N34" s="354"/>
      <c r="O34" s="369"/>
    </row>
    <row r="35" spans="1:15" ht="33.950000000000003" customHeight="1">
      <c r="A35" s="194"/>
      <c r="B35" s="423" t="s">
        <v>47</v>
      </c>
      <c r="C35" s="411" t="s">
        <v>48</v>
      </c>
      <c r="D35" s="191" t="s">
        <v>30</v>
      </c>
      <c r="E35" s="195">
        <v>1</v>
      </c>
      <c r="F35" s="179">
        <v>17400000</v>
      </c>
      <c r="G35" s="178">
        <f t="shared" si="0"/>
        <v>17400000</v>
      </c>
      <c r="H35" s="167"/>
      <c r="I35" s="168"/>
      <c r="J35" s="168"/>
      <c r="K35" s="145">
        <v>45292</v>
      </c>
      <c r="L35" s="145">
        <v>45382</v>
      </c>
      <c r="M35" s="354">
        <f>E36/E35</f>
        <v>0</v>
      </c>
      <c r="N35" s="354">
        <f>F36/F35</f>
        <v>0</v>
      </c>
      <c r="O35" s="369">
        <v>0</v>
      </c>
    </row>
    <row r="36" spans="1:15" ht="33.950000000000003" customHeight="1">
      <c r="A36" s="194"/>
      <c r="B36" s="423"/>
      <c r="C36" s="411"/>
      <c r="D36" s="191" t="s">
        <v>31</v>
      </c>
      <c r="E36" s="196">
        <v>0</v>
      </c>
      <c r="F36" s="179">
        <v>0</v>
      </c>
      <c r="G36" s="178">
        <f t="shared" si="0"/>
        <v>0</v>
      </c>
      <c r="H36" s="167"/>
      <c r="I36" s="168"/>
      <c r="J36" s="168"/>
      <c r="K36" s="145">
        <v>45292</v>
      </c>
      <c r="L36" s="145">
        <v>45382</v>
      </c>
      <c r="M36" s="354"/>
      <c r="N36" s="354"/>
      <c r="O36" s="369"/>
    </row>
    <row r="37" spans="1:15" ht="33.950000000000003" customHeight="1">
      <c r="A37" s="194"/>
      <c r="B37" s="423" t="s">
        <v>49</v>
      </c>
      <c r="C37" s="411" t="s">
        <v>50</v>
      </c>
      <c r="D37" s="191" t="s">
        <v>30</v>
      </c>
      <c r="E37" s="195">
        <v>100</v>
      </c>
      <c r="F37" s="179">
        <v>25500000</v>
      </c>
      <c r="G37" s="178">
        <f t="shared" si="0"/>
        <v>25500000</v>
      </c>
      <c r="H37" s="167"/>
      <c r="I37" s="168"/>
      <c r="J37" s="168"/>
      <c r="K37" s="145">
        <v>45292</v>
      </c>
      <c r="L37" s="145">
        <v>45382</v>
      </c>
      <c r="M37" s="354">
        <f>E38/E37</f>
        <v>0</v>
      </c>
      <c r="N37" s="354">
        <f>F38/F37</f>
        <v>0</v>
      </c>
      <c r="O37" s="369">
        <v>0</v>
      </c>
    </row>
    <row r="38" spans="1:15" ht="33.950000000000003" customHeight="1">
      <c r="A38" s="194"/>
      <c r="B38" s="423"/>
      <c r="C38" s="411"/>
      <c r="D38" s="191" t="s">
        <v>31</v>
      </c>
      <c r="E38" s="196">
        <v>0</v>
      </c>
      <c r="F38" s="179">
        <v>0</v>
      </c>
      <c r="G38" s="178">
        <f t="shared" si="0"/>
        <v>0</v>
      </c>
      <c r="H38" s="167"/>
      <c r="I38" s="168"/>
      <c r="J38" s="168"/>
      <c r="K38" s="145">
        <v>45292</v>
      </c>
      <c r="L38" s="145">
        <v>45382</v>
      </c>
      <c r="M38" s="354"/>
      <c r="N38" s="354"/>
      <c r="O38" s="369"/>
    </row>
    <row r="39" spans="1:15" ht="33.950000000000003" customHeight="1">
      <c r="A39" s="194"/>
      <c r="B39" s="423" t="s">
        <v>51</v>
      </c>
      <c r="C39" s="411" t="s">
        <v>52</v>
      </c>
      <c r="D39" s="191" t="s">
        <v>30</v>
      </c>
      <c r="E39" s="195">
        <v>190</v>
      </c>
      <c r="F39" s="183">
        <v>31234000</v>
      </c>
      <c r="G39" s="178">
        <f t="shared" si="0"/>
        <v>31234000</v>
      </c>
      <c r="H39" s="167"/>
      <c r="I39" s="168"/>
      <c r="J39" s="168"/>
      <c r="K39" s="145">
        <v>45292</v>
      </c>
      <c r="L39" s="145">
        <v>45382</v>
      </c>
      <c r="M39" s="354">
        <f>E40/E39</f>
        <v>0</v>
      </c>
      <c r="N39" s="354">
        <f>F40/F39</f>
        <v>1</v>
      </c>
      <c r="O39" s="369">
        <f>M39*M39/N39</f>
        <v>0</v>
      </c>
    </row>
    <row r="40" spans="1:15" ht="33.950000000000003" customHeight="1">
      <c r="A40" s="194"/>
      <c r="B40" s="423"/>
      <c r="C40" s="411"/>
      <c r="D40" s="191" t="s">
        <v>31</v>
      </c>
      <c r="E40" s="196">
        <v>0</v>
      </c>
      <c r="F40" s="184">
        <v>31234000</v>
      </c>
      <c r="G40" s="178">
        <f t="shared" si="0"/>
        <v>31234000</v>
      </c>
      <c r="H40" s="167"/>
      <c r="I40" s="168"/>
      <c r="J40" s="168"/>
      <c r="K40" s="145">
        <v>45292</v>
      </c>
      <c r="L40" s="145">
        <v>45382</v>
      </c>
      <c r="M40" s="354"/>
      <c r="N40" s="354"/>
      <c r="O40" s="369"/>
    </row>
    <row r="41" spans="1:15" ht="33.950000000000003" customHeight="1">
      <c r="A41" s="194"/>
      <c r="B41" s="423" t="s">
        <v>53</v>
      </c>
      <c r="C41" s="411" t="s">
        <v>54</v>
      </c>
      <c r="D41" s="191" t="s">
        <v>30</v>
      </c>
      <c r="E41" s="195">
        <v>90</v>
      </c>
      <c r="F41" s="179">
        <f>J41</f>
        <v>200000000</v>
      </c>
      <c r="G41" s="178"/>
      <c r="H41" s="167"/>
      <c r="I41" s="168"/>
      <c r="J41" s="168">
        <v>200000000</v>
      </c>
      <c r="K41" s="145">
        <v>45292</v>
      </c>
      <c r="L41" s="145">
        <v>45382</v>
      </c>
      <c r="M41" s="354">
        <f>E42/E41</f>
        <v>0</v>
      </c>
      <c r="N41" s="354">
        <f>F42/F41</f>
        <v>0</v>
      </c>
      <c r="O41" s="369">
        <v>0</v>
      </c>
    </row>
    <row r="42" spans="1:15" ht="33.950000000000003" customHeight="1">
      <c r="A42" s="194"/>
      <c r="B42" s="423"/>
      <c r="C42" s="411"/>
      <c r="D42" s="191" t="s">
        <v>31</v>
      </c>
      <c r="E42" s="196">
        <v>0</v>
      </c>
      <c r="F42" s="179">
        <v>0</v>
      </c>
      <c r="G42" s="178">
        <f t="shared" si="0"/>
        <v>0</v>
      </c>
      <c r="H42" s="167"/>
      <c r="I42" s="168"/>
      <c r="J42" s="168"/>
      <c r="K42" s="145">
        <v>45292</v>
      </c>
      <c r="L42" s="145">
        <v>45382</v>
      </c>
      <c r="M42" s="354"/>
      <c r="N42" s="354"/>
      <c r="O42" s="369"/>
    </row>
    <row r="43" spans="1:15" ht="33.950000000000003" customHeight="1">
      <c r="A43" s="194"/>
      <c r="B43" s="423" t="s">
        <v>55</v>
      </c>
      <c r="C43" s="411" t="s">
        <v>56</v>
      </c>
      <c r="D43" s="191" t="s">
        <v>30</v>
      </c>
      <c r="E43" s="195">
        <v>50</v>
      </c>
      <c r="F43" s="179">
        <v>104800000</v>
      </c>
      <c r="G43" s="178">
        <f t="shared" si="0"/>
        <v>104800000</v>
      </c>
      <c r="H43" s="167"/>
      <c r="I43" s="168"/>
      <c r="J43" s="168"/>
      <c r="K43" s="145">
        <v>45292</v>
      </c>
      <c r="L43" s="145">
        <v>45382</v>
      </c>
      <c r="M43" s="354">
        <f>E44/E43</f>
        <v>0</v>
      </c>
      <c r="N43" s="354">
        <f>F44/F43</f>
        <v>0.22709923664122136</v>
      </c>
      <c r="O43" s="369">
        <f>M43*M43/N43</f>
        <v>0</v>
      </c>
    </row>
    <row r="44" spans="1:15" ht="33.950000000000003" customHeight="1">
      <c r="A44" s="194"/>
      <c r="B44" s="423"/>
      <c r="C44" s="411"/>
      <c r="D44" s="191" t="s">
        <v>31</v>
      </c>
      <c r="E44" s="196">
        <v>0</v>
      </c>
      <c r="F44" s="184">
        <v>23800000</v>
      </c>
      <c r="G44" s="178">
        <f t="shared" si="0"/>
        <v>23800000</v>
      </c>
      <c r="H44" s="167"/>
      <c r="I44" s="168"/>
      <c r="J44" s="168"/>
      <c r="K44" s="145">
        <v>45292</v>
      </c>
      <c r="L44" s="145">
        <v>45382</v>
      </c>
      <c r="M44" s="354"/>
      <c r="N44" s="354"/>
      <c r="O44" s="369"/>
    </row>
    <row r="45" spans="1:15" ht="33.950000000000003" customHeight="1">
      <c r="A45" s="194"/>
      <c r="B45" s="423" t="s">
        <v>57</v>
      </c>
      <c r="C45" s="411" t="s">
        <v>58</v>
      </c>
      <c r="D45" s="191" t="s">
        <v>30</v>
      </c>
      <c r="E45" s="195">
        <v>5</v>
      </c>
      <c r="F45" s="179">
        <f>885000000+500000000</f>
        <v>1385000000</v>
      </c>
      <c r="G45" s="178">
        <f t="shared" si="0"/>
        <v>1385000000</v>
      </c>
      <c r="H45" s="167"/>
      <c r="I45" s="168"/>
      <c r="J45" s="168"/>
      <c r="K45" s="145">
        <v>45292</v>
      </c>
      <c r="L45" s="145">
        <v>45382</v>
      </c>
      <c r="M45" s="354">
        <f>E46/E45</f>
        <v>0</v>
      </c>
      <c r="N45" s="354">
        <f>F46/F45</f>
        <v>0</v>
      </c>
      <c r="O45" s="369">
        <v>0</v>
      </c>
    </row>
    <row r="46" spans="1:15" ht="33.950000000000003" customHeight="1">
      <c r="A46" s="194"/>
      <c r="B46" s="423"/>
      <c r="C46" s="411"/>
      <c r="D46" s="191" t="s">
        <v>31</v>
      </c>
      <c r="E46" s="196">
        <v>0</v>
      </c>
      <c r="F46" s="179">
        <v>0</v>
      </c>
      <c r="G46" s="178">
        <f t="shared" si="0"/>
        <v>0</v>
      </c>
      <c r="H46" s="167"/>
      <c r="I46" s="168"/>
      <c r="J46" s="168"/>
      <c r="K46" s="145">
        <v>45292</v>
      </c>
      <c r="L46" s="145">
        <v>45382</v>
      </c>
      <c r="M46" s="354"/>
      <c r="N46" s="354"/>
      <c r="O46" s="369"/>
    </row>
    <row r="47" spans="1:15" ht="33.950000000000003" customHeight="1">
      <c r="A47" s="194"/>
      <c r="B47" s="423" t="s">
        <v>59</v>
      </c>
      <c r="C47" s="411" t="s">
        <v>60</v>
      </c>
      <c r="D47" s="191" t="s">
        <v>30</v>
      </c>
      <c r="E47" s="195">
        <v>1</v>
      </c>
      <c r="F47" s="179">
        <v>23800000</v>
      </c>
      <c r="G47" s="178">
        <f t="shared" si="0"/>
        <v>23800000</v>
      </c>
      <c r="H47" s="167"/>
      <c r="I47" s="168"/>
      <c r="J47" s="168"/>
      <c r="K47" s="145">
        <v>45292</v>
      </c>
      <c r="L47" s="145">
        <v>45382</v>
      </c>
      <c r="M47" s="354">
        <f>E48/E47</f>
        <v>0</v>
      </c>
      <c r="N47" s="354">
        <f>F48/F47</f>
        <v>1</v>
      </c>
      <c r="O47" s="369">
        <f>M47*M47/N47</f>
        <v>0</v>
      </c>
    </row>
    <row r="48" spans="1:15" ht="33.950000000000003" customHeight="1">
      <c r="A48" s="194"/>
      <c r="B48" s="423"/>
      <c r="C48" s="411"/>
      <c r="D48" s="191" t="s">
        <v>31</v>
      </c>
      <c r="E48" s="196">
        <v>0</v>
      </c>
      <c r="F48" s="184">
        <v>23800000</v>
      </c>
      <c r="G48" s="178">
        <f t="shared" si="0"/>
        <v>23800000</v>
      </c>
      <c r="H48" s="167"/>
      <c r="I48" s="168"/>
      <c r="J48" s="168"/>
      <c r="K48" s="145">
        <v>45292</v>
      </c>
      <c r="L48" s="145">
        <v>45382</v>
      </c>
      <c r="M48" s="354"/>
      <c r="N48" s="354"/>
      <c r="O48" s="369"/>
    </row>
    <row r="49" spans="1:15" ht="33.950000000000003" customHeight="1">
      <c r="A49" s="194"/>
      <c r="B49" s="423" t="s">
        <v>61</v>
      </c>
      <c r="C49" s="411" t="s">
        <v>62</v>
      </c>
      <c r="D49" s="191" t="s">
        <v>30</v>
      </c>
      <c r="E49" s="195">
        <v>1</v>
      </c>
      <c r="F49" s="179">
        <v>21700000</v>
      </c>
      <c r="G49" s="178">
        <f t="shared" si="0"/>
        <v>21700000</v>
      </c>
      <c r="H49" s="167"/>
      <c r="I49" s="168"/>
      <c r="J49" s="168"/>
      <c r="K49" s="145">
        <v>45292</v>
      </c>
      <c r="L49" s="145">
        <v>45382</v>
      </c>
      <c r="M49" s="354">
        <f>E50/E49</f>
        <v>0</v>
      </c>
      <c r="N49" s="354">
        <f>F50/F49</f>
        <v>1</v>
      </c>
      <c r="O49" s="369">
        <f>M49*M49/N49</f>
        <v>0</v>
      </c>
    </row>
    <row r="50" spans="1:15" ht="33.950000000000003" customHeight="1">
      <c r="A50" s="194"/>
      <c r="B50" s="423"/>
      <c r="C50" s="411"/>
      <c r="D50" s="191" t="s">
        <v>31</v>
      </c>
      <c r="E50" s="196">
        <v>0</v>
      </c>
      <c r="F50" s="179">
        <v>21700000</v>
      </c>
      <c r="G50" s="178">
        <f t="shared" si="0"/>
        <v>21700000</v>
      </c>
      <c r="H50" s="167"/>
      <c r="I50" s="168"/>
      <c r="J50" s="168"/>
      <c r="K50" s="145">
        <v>45292</v>
      </c>
      <c r="L50" s="145">
        <v>45382</v>
      </c>
      <c r="M50" s="354"/>
      <c r="N50" s="354"/>
      <c r="O50" s="369"/>
    </row>
    <row r="51" spans="1:15" ht="33.950000000000003" customHeight="1">
      <c r="A51" s="194"/>
      <c r="B51" s="423" t="s">
        <v>63</v>
      </c>
      <c r="C51" s="411" t="s">
        <v>64</v>
      </c>
      <c r="D51" s="191" t="s">
        <v>30</v>
      </c>
      <c r="E51" s="195">
        <v>1</v>
      </c>
      <c r="F51" s="179">
        <v>0</v>
      </c>
      <c r="G51" s="178">
        <f t="shared" si="0"/>
        <v>0</v>
      </c>
      <c r="H51" s="167"/>
      <c r="I51" s="168"/>
      <c r="J51" s="168"/>
      <c r="K51" s="145">
        <v>45292</v>
      </c>
      <c r="L51" s="145">
        <v>45382</v>
      </c>
      <c r="M51" s="354">
        <f>E52/E51</f>
        <v>0</v>
      </c>
      <c r="N51" s="354">
        <v>0</v>
      </c>
      <c r="O51" s="369">
        <v>0</v>
      </c>
    </row>
    <row r="52" spans="1:15" ht="33.950000000000003" customHeight="1" thickBot="1">
      <c r="A52" s="194"/>
      <c r="B52" s="423"/>
      <c r="C52" s="411"/>
      <c r="D52" s="191" t="s">
        <v>31</v>
      </c>
      <c r="E52" s="196">
        <v>0</v>
      </c>
      <c r="F52" s="179">
        <v>0</v>
      </c>
      <c r="G52" s="178">
        <f t="shared" si="0"/>
        <v>0</v>
      </c>
      <c r="H52" s="167"/>
      <c r="I52" s="168"/>
      <c r="J52" s="168"/>
      <c r="K52" s="145">
        <v>45292</v>
      </c>
      <c r="L52" s="145">
        <v>45382</v>
      </c>
      <c r="M52" s="354"/>
      <c r="N52" s="354"/>
      <c r="O52" s="369"/>
    </row>
    <row r="53" spans="1:15" ht="33.950000000000003" customHeight="1">
      <c r="A53" s="197"/>
      <c r="B53" s="423" t="s">
        <v>65</v>
      </c>
      <c r="C53" s="411" t="s">
        <v>64</v>
      </c>
      <c r="D53" s="191" t="s">
        <v>30</v>
      </c>
      <c r="E53" s="195">
        <v>1</v>
      </c>
      <c r="F53" s="179">
        <v>30000000</v>
      </c>
      <c r="G53" s="178">
        <f t="shared" si="0"/>
        <v>30000000</v>
      </c>
      <c r="H53" s="167"/>
      <c r="I53" s="168"/>
      <c r="J53" s="168"/>
      <c r="K53" s="145">
        <v>45292</v>
      </c>
      <c r="L53" s="145">
        <v>45382</v>
      </c>
      <c r="M53" s="354">
        <f>E54/E53</f>
        <v>0</v>
      </c>
      <c r="N53" s="354">
        <f>F54/F53</f>
        <v>0</v>
      </c>
      <c r="O53" s="369">
        <v>0</v>
      </c>
    </row>
    <row r="54" spans="1:15" ht="33.950000000000003" customHeight="1" thickBot="1">
      <c r="A54" s="198"/>
      <c r="B54" s="426"/>
      <c r="C54" s="412"/>
      <c r="D54" s="199" t="s">
        <v>31</v>
      </c>
      <c r="E54" s="200">
        <v>0</v>
      </c>
      <c r="F54" s="185">
        <v>0</v>
      </c>
      <c r="G54" s="185">
        <v>0</v>
      </c>
      <c r="H54" s="169"/>
      <c r="I54" s="170"/>
      <c r="J54" s="170"/>
      <c r="K54" s="164">
        <v>45292</v>
      </c>
      <c r="L54" s="164">
        <v>45382</v>
      </c>
      <c r="M54" s="366"/>
      <c r="N54" s="366"/>
      <c r="O54" s="390"/>
    </row>
    <row r="55" spans="1:15" ht="36" customHeight="1">
      <c r="A55" s="194"/>
      <c r="B55" s="427" t="s">
        <v>66</v>
      </c>
      <c r="C55" s="201"/>
      <c r="D55" s="202" t="s">
        <v>30</v>
      </c>
      <c r="E55" s="203">
        <v>1</v>
      </c>
      <c r="F55" s="231">
        <f t="shared" ref="F55:J56" si="1">SUM(F19+F21+F23+F25+F27+F29+F31+F33+F35+F37+F39+F41+F43+F45+F47+F49+F51+F53)</f>
        <v>2385000000</v>
      </c>
      <c r="G55" s="229">
        <f t="shared" si="1"/>
        <v>2185000000</v>
      </c>
      <c r="H55" s="171">
        <f t="shared" si="1"/>
        <v>0</v>
      </c>
      <c r="I55" s="171">
        <f t="shared" si="1"/>
        <v>0</v>
      </c>
      <c r="J55" s="171">
        <f t="shared" si="1"/>
        <v>200000000</v>
      </c>
      <c r="K55" s="139"/>
      <c r="L55" s="139"/>
      <c r="M55" s="399">
        <f>+(M19+M21+M23+M25+M27+M29+M31+M33+M35+M37+M39+M41+M43+M45+M47+M49+M51+M53)/18</f>
        <v>0</v>
      </c>
      <c r="N55" s="367">
        <f>+F56/F55</f>
        <v>0.16595974842767294</v>
      </c>
      <c r="O55" s="388"/>
    </row>
    <row r="56" spans="1:15" ht="36" customHeight="1" thickBot="1">
      <c r="B56" s="428"/>
      <c r="C56" s="334"/>
      <c r="D56" s="191" t="s">
        <v>31</v>
      </c>
      <c r="E56" s="200">
        <v>0</v>
      </c>
      <c r="F56" s="230">
        <f t="shared" si="1"/>
        <v>395814000</v>
      </c>
      <c r="G56" s="232">
        <f t="shared" si="1"/>
        <v>395814000</v>
      </c>
      <c r="H56" s="172">
        <f t="shared" si="1"/>
        <v>0</v>
      </c>
      <c r="I56" s="172">
        <f t="shared" si="1"/>
        <v>0</v>
      </c>
      <c r="J56" s="172">
        <f t="shared" si="1"/>
        <v>0</v>
      </c>
      <c r="K56" s="146"/>
      <c r="L56" s="145"/>
      <c r="M56" s="400"/>
      <c r="N56" s="368"/>
      <c r="O56" s="389"/>
    </row>
    <row r="57" spans="1:15" ht="20.100000000000001" hidden="1" customHeight="1" thickBot="1">
      <c r="B57" s="204"/>
      <c r="F57" s="205"/>
      <c r="G57" s="205"/>
      <c r="H57" s="206"/>
      <c r="I57" s="173"/>
      <c r="J57" s="173"/>
      <c r="K57" s="174"/>
      <c r="L57" s="174"/>
      <c r="M57" s="207"/>
      <c r="N57" s="208"/>
      <c r="O57" s="209"/>
    </row>
    <row r="58" spans="1:15" ht="30" customHeight="1" thickBot="1">
      <c r="B58" s="210" t="s">
        <v>67</v>
      </c>
      <c r="C58" s="444" t="s">
        <v>68</v>
      </c>
      <c r="D58" s="445"/>
      <c r="E58" s="446"/>
      <c r="F58" s="447" t="s">
        <v>69</v>
      </c>
      <c r="G58" s="448"/>
      <c r="H58" s="448"/>
      <c r="I58" s="448"/>
      <c r="J58" s="449"/>
      <c r="K58" s="450" t="s">
        <v>70</v>
      </c>
      <c r="L58" s="451"/>
      <c r="M58" s="451"/>
      <c r="N58" s="451"/>
      <c r="O58" s="452"/>
    </row>
    <row r="59" spans="1:15" ht="24" customHeight="1">
      <c r="B59" s="404" t="s">
        <v>305</v>
      </c>
      <c r="C59" s="357" t="s">
        <v>71</v>
      </c>
      <c r="D59" s="357"/>
      <c r="E59" s="357"/>
      <c r="F59" s="357" t="s">
        <v>72</v>
      </c>
      <c r="G59" s="357"/>
      <c r="H59" s="357"/>
      <c r="I59" s="211" t="s">
        <v>30</v>
      </c>
      <c r="J59" s="212">
        <v>1</v>
      </c>
      <c r="K59" s="379"/>
      <c r="L59" s="380"/>
      <c r="M59" s="380"/>
      <c r="N59" s="380"/>
      <c r="O59" s="381"/>
    </row>
    <row r="60" spans="1:15" ht="15" customHeight="1">
      <c r="B60" s="405"/>
      <c r="C60" s="355"/>
      <c r="D60" s="355"/>
      <c r="E60" s="355"/>
      <c r="F60" s="355"/>
      <c r="G60" s="355"/>
      <c r="H60" s="355"/>
      <c r="I60" s="213" t="s">
        <v>31</v>
      </c>
      <c r="J60" s="214">
        <v>0</v>
      </c>
      <c r="K60" s="382"/>
      <c r="L60" s="383"/>
      <c r="M60" s="383"/>
      <c r="N60" s="383"/>
      <c r="O60" s="384"/>
    </row>
    <row r="61" spans="1:15" ht="27" customHeight="1">
      <c r="B61" s="405"/>
      <c r="C61" s="355" t="s">
        <v>73</v>
      </c>
      <c r="D61" s="355"/>
      <c r="E61" s="355"/>
      <c r="F61" s="355" t="s">
        <v>74</v>
      </c>
      <c r="G61" s="355"/>
      <c r="H61" s="355"/>
      <c r="I61" s="213" t="s">
        <v>30</v>
      </c>
      <c r="J61" s="215">
        <v>1</v>
      </c>
      <c r="K61" s="382"/>
      <c r="L61" s="383"/>
      <c r="M61" s="383"/>
      <c r="N61" s="383"/>
      <c r="O61" s="384"/>
    </row>
    <row r="62" spans="1:15" ht="21.75" customHeight="1">
      <c r="B62" s="405"/>
      <c r="C62" s="355"/>
      <c r="D62" s="355"/>
      <c r="E62" s="355"/>
      <c r="F62" s="355"/>
      <c r="G62" s="355"/>
      <c r="H62" s="355"/>
      <c r="I62" s="213" t="s">
        <v>31</v>
      </c>
      <c r="J62" s="214">
        <v>0</v>
      </c>
      <c r="K62" s="382"/>
      <c r="L62" s="383"/>
      <c r="M62" s="383"/>
      <c r="N62" s="383"/>
      <c r="O62" s="384"/>
    </row>
    <row r="63" spans="1:15" ht="24" customHeight="1">
      <c r="B63" s="405"/>
      <c r="C63" s="355" t="s">
        <v>75</v>
      </c>
      <c r="D63" s="355"/>
      <c r="E63" s="355"/>
      <c r="F63" s="355" t="s">
        <v>76</v>
      </c>
      <c r="G63" s="355"/>
      <c r="H63" s="355"/>
      <c r="I63" s="213" t="s">
        <v>30</v>
      </c>
      <c r="J63" s="215">
        <v>1</v>
      </c>
      <c r="K63" s="382"/>
      <c r="L63" s="383"/>
      <c r="M63" s="383"/>
      <c r="N63" s="383"/>
      <c r="O63" s="384"/>
    </row>
    <row r="64" spans="1:15" ht="22.5" customHeight="1">
      <c r="B64" s="405"/>
      <c r="C64" s="355"/>
      <c r="D64" s="355"/>
      <c r="E64" s="355"/>
      <c r="F64" s="355"/>
      <c r="G64" s="355"/>
      <c r="H64" s="355"/>
      <c r="I64" s="213" t="s">
        <v>31</v>
      </c>
      <c r="J64" s="214">
        <v>0</v>
      </c>
      <c r="K64" s="382"/>
      <c r="L64" s="383"/>
      <c r="M64" s="383"/>
      <c r="N64" s="383"/>
      <c r="O64" s="384"/>
    </row>
    <row r="65" spans="2:15" ht="26.25" customHeight="1">
      <c r="B65" s="405"/>
      <c r="C65" s="355" t="s">
        <v>77</v>
      </c>
      <c r="D65" s="355"/>
      <c r="E65" s="355"/>
      <c r="F65" s="355" t="s">
        <v>74</v>
      </c>
      <c r="G65" s="355"/>
      <c r="H65" s="355"/>
      <c r="I65" s="213" t="s">
        <v>30</v>
      </c>
      <c r="J65" s="215">
        <v>1</v>
      </c>
      <c r="K65" s="382"/>
      <c r="L65" s="383"/>
      <c r="M65" s="383"/>
      <c r="N65" s="383"/>
      <c r="O65" s="384"/>
    </row>
    <row r="66" spans="2:15" ht="24" customHeight="1">
      <c r="B66" s="405"/>
      <c r="C66" s="355"/>
      <c r="D66" s="355"/>
      <c r="E66" s="355"/>
      <c r="F66" s="355"/>
      <c r="G66" s="355"/>
      <c r="H66" s="355"/>
      <c r="I66" s="213" t="s">
        <v>31</v>
      </c>
      <c r="J66" s="214">
        <v>0</v>
      </c>
      <c r="K66" s="382"/>
      <c r="L66" s="383"/>
      <c r="M66" s="383"/>
      <c r="N66" s="383"/>
      <c r="O66" s="384"/>
    </row>
    <row r="67" spans="2:15" ht="19.5" customHeight="1">
      <c r="B67" s="405"/>
      <c r="C67" s="355" t="s">
        <v>78</v>
      </c>
      <c r="D67" s="355"/>
      <c r="E67" s="355"/>
      <c r="F67" s="355" t="s">
        <v>79</v>
      </c>
      <c r="G67" s="355"/>
      <c r="H67" s="355"/>
      <c r="I67" s="213" t="s">
        <v>30</v>
      </c>
      <c r="J67" s="215">
        <v>250</v>
      </c>
      <c r="K67" s="382"/>
      <c r="L67" s="383"/>
      <c r="M67" s="383"/>
      <c r="N67" s="383"/>
      <c r="O67" s="384"/>
    </row>
    <row r="68" spans="2:15" ht="26.25" customHeight="1">
      <c r="B68" s="405"/>
      <c r="C68" s="355"/>
      <c r="D68" s="355"/>
      <c r="E68" s="355"/>
      <c r="F68" s="355"/>
      <c r="G68" s="355"/>
      <c r="H68" s="355"/>
      <c r="I68" s="213" t="s">
        <v>31</v>
      </c>
      <c r="J68" s="214">
        <v>0</v>
      </c>
      <c r="K68" s="382"/>
      <c r="L68" s="383"/>
      <c r="M68" s="383"/>
      <c r="N68" s="383"/>
      <c r="O68" s="384"/>
    </row>
    <row r="69" spans="2:15" ht="24" customHeight="1">
      <c r="B69" s="405"/>
      <c r="C69" s="355" t="s">
        <v>80</v>
      </c>
      <c r="D69" s="355"/>
      <c r="E69" s="355"/>
      <c r="F69" s="355" t="s">
        <v>81</v>
      </c>
      <c r="G69" s="355"/>
      <c r="H69" s="355"/>
      <c r="I69" s="339" t="s">
        <v>30</v>
      </c>
      <c r="J69" s="215">
        <v>20</v>
      </c>
      <c r="K69" s="382"/>
      <c r="L69" s="383"/>
      <c r="M69" s="383"/>
      <c r="N69" s="383"/>
      <c r="O69" s="384"/>
    </row>
    <row r="70" spans="2:15" ht="21.75" customHeight="1">
      <c r="B70" s="405"/>
      <c r="C70" s="355"/>
      <c r="D70" s="355"/>
      <c r="E70" s="355"/>
      <c r="F70" s="355"/>
      <c r="G70" s="355"/>
      <c r="H70" s="355"/>
      <c r="I70" s="213" t="s">
        <v>31</v>
      </c>
      <c r="J70" s="214">
        <v>0</v>
      </c>
      <c r="K70" s="382"/>
      <c r="L70" s="383"/>
      <c r="M70" s="383"/>
      <c r="N70" s="383"/>
      <c r="O70" s="384"/>
    </row>
    <row r="71" spans="2:15" ht="18" customHeight="1">
      <c r="B71" s="405"/>
      <c r="C71" s="355" t="s">
        <v>82</v>
      </c>
      <c r="D71" s="355"/>
      <c r="E71" s="355"/>
      <c r="F71" s="356" t="s">
        <v>83</v>
      </c>
      <c r="G71" s="356"/>
      <c r="H71" s="356"/>
      <c r="I71" s="213" t="s">
        <v>30</v>
      </c>
      <c r="J71" s="215">
        <v>1</v>
      </c>
      <c r="K71" s="382"/>
      <c r="L71" s="383"/>
      <c r="M71" s="383"/>
      <c r="N71" s="383"/>
      <c r="O71" s="384"/>
    </row>
    <row r="72" spans="2:15" ht="18" customHeight="1">
      <c r="B72" s="405"/>
      <c r="C72" s="355"/>
      <c r="D72" s="355"/>
      <c r="E72" s="355"/>
      <c r="F72" s="356"/>
      <c r="G72" s="356"/>
      <c r="H72" s="356"/>
      <c r="I72" s="213" t="s">
        <v>31</v>
      </c>
      <c r="J72" s="214">
        <v>0</v>
      </c>
      <c r="K72" s="382"/>
      <c r="L72" s="383"/>
      <c r="M72" s="383"/>
      <c r="N72" s="383"/>
      <c r="O72" s="384"/>
    </row>
    <row r="73" spans="2:15" ht="36" customHeight="1">
      <c r="B73" s="405"/>
      <c r="C73" s="355" t="s">
        <v>84</v>
      </c>
      <c r="D73" s="355"/>
      <c r="E73" s="355"/>
      <c r="F73" s="355" t="s">
        <v>85</v>
      </c>
      <c r="G73" s="355"/>
      <c r="H73" s="355"/>
      <c r="I73" s="213" t="s">
        <v>30</v>
      </c>
      <c r="J73" s="215">
        <v>1</v>
      </c>
      <c r="K73" s="382"/>
      <c r="L73" s="383"/>
      <c r="M73" s="383"/>
      <c r="N73" s="383"/>
      <c r="O73" s="384"/>
    </row>
    <row r="74" spans="2:15" ht="36" customHeight="1">
      <c r="B74" s="405"/>
      <c r="C74" s="355"/>
      <c r="D74" s="355"/>
      <c r="E74" s="355"/>
      <c r="F74" s="355"/>
      <c r="G74" s="355"/>
      <c r="H74" s="355"/>
      <c r="I74" s="213" t="s">
        <v>31</v>
      </c>
      <c r="J74" s="214">
        <v>0</v>
      </c>
      <c r="K74" s="382"/>
      <c r="L74" s="383"/>
      <c r="M74" s="383"/>
      <c r="N74" s="383"/>
      <c r="O74" s="384"/>
    </row>
    <row r="75" spans="2:15" ht="36" customHeight="1">
      <c r="B75" s="405"/>
      <c r="C75" s="355" t="s">
        <v>86</v>
      </c>
      <c r="D75" s="355"/>
      <c r="E75" s="355"/>
      <c r="F75" s="356" t="s">
        <v>87</v>
      </c>
      <c r="G75" s="356"/>
      <c r="H75" s="356"/>
      <c r="I75" s="213" t="s">
        <v>30</v>
      </c>
      <c r="J75" s="215">
        <v>100</v>
      </c>
      <c r="K75" s="382"/>
      <c r="L75" s="383"/>
      <c r="M75" s="383"/>
      <c r="N75" s="383"/>
      <c r="O75" s="384"/>
    </row>
    <row r="76" spans="2:15" ht="36" customHeight="1">
      <c r="B76" s="405"/>
      <c r="C76" s="355"/>
      <c r="D76" s="355"/>
      <c r="E76" s="355"/>
      <c r="F76" s="356"/>
      <c r="G76" s="356"/>
      <c r="H76" s="356"/>
      <c r="I76" s="213" t="s">
        <v>31</v>
      </c>
      <c r="J76" s="214">
        <v>0</v>
      </c>
      <c r="K76" s="382"/>
      <c r="L76" s="383"/>
      <c r="M76" s="383"/>
      <c r="N76" s="383"/>
      <c r="O76" s="384"/>
    </row>
    <row r="77" spans="2:15" ht="36" customHeight="1">
      <c r="B77" s="405"/>
      <c r="C77" s="355" t="s">
        <v>88</v>
      </c>
      <c r="D77" s="355"/>
      <c r="E77" s="355"/>
      <c r="F77" s="356" t="s">
        <v>89</v>
      </c>
      <c r="G77" s="356"/>
      <c r="H77" s="356"/>
      <c r="I77" s="213" t="s">
        <v>30</v>
      </c>
      <c r="J77" s="215">
        <v>190</v>
      </c>
      <c r="K77" s="382"/>
      <c r="L77" s="383"/>
      <c r="M77" s="383"/>
      <c r="N77" s="383"/>
      <c r="O77" s="384"/>
    </row>
    <row r="78" spans="2:15" ht="36" customHeight="1">
      <c r="B78" s="405"/>
      <c r="C78" s="355"/>
      <c r="D78" s="355"/>
      <c r="E78" s="355"/>
      <c r="F78" s="356"/>
      <c r="G78" s="356"/>
      <c r="H78" s="356"/>
      <c r="I78" s="213" t="s">
        <v>31</v>
      </c>
      <c r="J78" s="214">
        <v>0</v>
      </c>
      <c r="K78" s="382"/>
      <c r="L78" s="383"/>
      <c r="M78" s="383"/>
      <c r="N78" s="383"/>
      <c r="O78" s="384"/>
    </row>
    <row r="79" spans="2:15" ht="36" customHeight="1">
      <c r="B79" s="405"/>
      <c r="C79" s="355" t="s">
        <v>90</v>
      </c>
      <c r="D79" s="355"/>
      <c r="E79" s="355"/>
      <c r="F79" s="356" t="s">
        <v>89</v>
      </c>
      <c r="G79" s="356"/>
      <c r="H79" s="356"/>
      <c r="I79" s="213" t="s">
        <v>30</v>
      </c>
      <c r="J79" s="215">
        <v>90</v>
      </c>
      <c r="K79" s="382"/>
      <c r="L79" s="383"/>
      <c r="M79" s="383"/>
      <c r="N79" s="383"/>
      <c r="O79" s="384"/>
    </row>
    <row r="80" spans="2:15" ht="36" customHeight="1">
      <c r="B80" s="405"/>
      <c r="C80" s="355"/>
      <c r="D80" s="355"/>
      <c r="E80" s="355"/>
      <c r="F80" s="356"/>
      <c r="G80" s="356"/>
      <c r="H80" s="356"/>
      <c r="I80" s="213" t="s">
        <v>31</v>
      </c>
      <c r="J80" s="214">
        <v>0</v>
      </c>
      <c r="K80" s="382"/>
      <c r="L80" s="383"/>
      <c r="M80" s="383"/>
      <c r="N80" s="383"/>
      <c r="O80" s="384"/>
    </row>
    <row r="81" spans="1:15" ht="36" customHeight="1">
      <c r="B81" s="405"/>
      <c r="C81" s="355" t="s">
        <v>91</v>
      </c>
      <c r="D81" s="355"/>
      <c r="E81" s="355"/>
      <c r="F81" s="355" t="s">
        <v>92</v>
      </c>
      <c r="G81" s="355"/>
      <c r="H81" s="355"/>
      <c r="I81" s="213" t="s">
        <v>30</v>
      </c>
      <c r="J81" s="215">
        <v>70</v>
      </c>
      <c r="K81" s="382"/>
      <c r="L81" s="383"/>
      <c r="M81" s="383"/>
      <c r="N81" s="383"/>
      <c r="O81" s="384"/>
    </row>
    <row r="82" spans="1:15" ht="36" customHeight="1" thickBot="1">
      <c r="B82" s="406"/>
      <c r="C82" s="376"/>
      <c r="D82" s="376"/>
      <c r="E82" s="376"/>
      <c r="F82" s="376"/>
      <c r="G82" s="376"/>
      <c r="H82" s="376"/>
      <c r="I82" s="216" t="s">
        <v>31</v>
      </c>
      <c r="J82" s="217">
        <v>0</v>
      </c>
      <c r="K82" s="382"/>
      <c r="L82" s="383"/>
      <c r="M82" s="383"/>
      <c r="N82" s="383"/>
      <c r="O82" s="384"/>
    </row>
    <row r="83" spans="1:15" ht="36" customHeight="1">
      <c r="B83" s="404" t="s">
        <v>306</v>
      </c>
      <c r="C83" s="357" t="s">
        <v>93</v>
      </c>
      <c r="D83" s="357"/>
      <c r="E83" s="357"/>
      <c r="F83" s="357" t="s">
        <v>79</v>
      </c>
      <c r="G83" s="357"/>
      <c r="H83" s="357"/>
      <c r="I83" s="211" t="s">
        <v>30</v>
      </c>
      <c r="J83" s="212">
        <v>50</v>
      </c>
      <c r="K83" s="382"/>
      <c r="L83" s="383"/>
      <c r="M83" s="383"/>
      <c r="N83" s="383"/>
      <c r="O83" s="384"/>
    </row>
    <row r="84" spans="1:15" ht="36" customHeight="1">
      <c r="B84" s="405"/>
      <c r="C84" s="355"/>
      <c r="D84" s="355"/>
      <c r="E84" s="355"/>
      <c r="F84" s="355"/>
      <c r="G84" s="355"/>
      <c r="H84" s="355"/>
      <c r="I84" s="213" t="s">
        <v>31</v>
      </c>
      <c r="J84" s="214">
        <v>0</v>
      </c>
      <c r="K84" s="382"/>
      <c r="L84" s="383"/>
      <c r="M84" s="383"/>
      <c r="N84" s="383"/>
      <c r="O84" s="384"/>
    </row>
    <row r="85" spans="1:15" ht="51.95" customHeight="1">
      <c r="B85" s="405"/>
      <c r="C85" s="355" t="s">
        <v>94</v>
      </c>
      <c r="D85" s="355"/>
      <c r="E85" s="355"/>
      <c r="F85" s="355" t="s">
        <v>95</v>
      </c>
      <c r="G85" s="355"/>
      <c r="H85" s="355"/>
      <c r="I85" s="213" t="s">
        <v>30</v>
      </c>
      <c r="J85" s="215">
        <v>5</v>
      </c>
      <c r="K85" s="385"/>
      <c r="L85" s="386"/>
      <c r="M85" s="386"/>
      <c r="N85" s="386"/>
      <c r="O85" s="387"/>
    </row>
    <row r="86" spans="1:15" ht="51.95" customHeight="1">
      <c r="B86" s="405"/>
      <c r="C86" s="355"/>
      <c r="D86" s="355"/>
      <c r="E86" s="355"/>
      <c r="F86" s="355"/>
      <c r="G86" s="355"/>
      <c r="H86" s="355"/>
      <c r="I86" s="213" t="s">
        <v>31</v>
      </c>
      <c r="J86" s="214">
        <v>0</v>
      </c>
      <c r="K86" s="429" t="s">
        <v>96</v>
      </c>
      <c r="L86" s="430"/>
      <c r="M86" s="430"/>
      <c r="N86" s="430"/>
      <c r="O86" s="431"/>
    </row>
    <row r="87" spans="1:15" ht="36" customHeight="1">
      <c r="B87" s="405"/>
      <c r="C87" s="355" t="s">
        <v>97</v>
      </c>
      <c r="D87" s="355"/>
      <c r="E87" s="355"/>
      <c r="F87" s="355" t="s">
        <v>98</v>
      </c>
      <c r="G87" s="355"/>
      <c r="H87" s="355"/>
      <c r="I87" s="213" t="s">
        <v>30</v>
      </c>
      <c r="J87" s="215">
        <v>1</v>
      </c>
      <c r="K87" s="401" t="s">
        <v>99</v>
      </c>
      <c r="L87" s="402"/>
      <c r="M87" s="402"/>
      <c r="N87" s="402"/>
      <c r="O87" s="403"/>
    </row>
    <row r="88" spans="1:15" ht="36" customHeight="1" thickBot="1">
      <c r="B88" s="405"/>
      <c r="C88" s="355"/>
      <c r="D88" s="355"/>
      <c r="E88" s="355"/>
      <c r="F88" s="355"/>
      <c r="G88" s="355"/>
      <c r="H88" s="355"/>
      <c r="I88" s="213" t="s">
        <v>31</v>
      </c>
      <c r="J88" s="214">
        <v>0</v>
      </c>
      <c r="K88" s="432" t="s">
        <v>100</v>
      </c>
      <c r="L88" s="433"/>
      <c r="M88" s="433"/>
      <c r="N88" s="433"/>
      <c r="O88" s="434"/>
    </row>
    <row r="89" spans="1:15" ht="36" customHeight="1">
      <c r="A89" s="218"/>
      <c r="B89" s="405"/>
      <c r="C89" s="355" t="s">
        <v>101</v>
      </c>
      <c r="D89" s="355"/>
      <c r="E89" s="355"/>
      <c r="F89" s="355" t="s">
        <v>102</v>
      </c>
      <c r="G89" s="355"/>
      <c r="H89" s="355"/>
      <c r="I89" s="213" t="s">
        <v>30</v>
      </c>
      <c r="J89" s="215">
        <v>1</v>
      </c>
      <c r="K89" s="435" t="s">
        <v>227</v>
      </c>
      <c r="L89" s="436"/>
      <c r="M89" s="436"/>
      <c r="N89" s="436"/>
      <c r="O89" s="437"/>
    </row>
    <row r="90" spans="1:15" ht="36" customHeight="1" thickBot="1">
      <c r="A90" s="219"/>
      <c r="B90" s="406"/>
      <c r="C90" s="376"/>
      <c r="D90" s="376"/>
      <c r="E90" s="376"/>
      <c r="F90" s="376"/>
      <c r="G90" s="376"/>
      <c r="H90" s="376"/>
      <c r="I90" s="216" t="s">
        <v>31</v>
      </c>
      <c r="J90" s="217">
        <v>0</v>
      </c>
      <c r="K90" s="401" t="s">
        <v>103</v>
      </c>
      <c r="L90" s="402"/>
      <c r="M90" s="402"/>
      <c r="N90" s="402"/>
      <c r="O90" s="403"/>
    </row>
    <row r="91" spans="1:15" ht="36" customHeight="1" thickBot="1">
      <c r="A91" s="220"/>
      <c r="B91" s="404" t="s">
        <v>307</v>
      </c>
      <c r="C91" s="377" t="s">
        <v>104</v>
      </c>
      <c r="D91" s="377"/>
      <c r="E91" s="377"/>
      <c r="F91" s="377" t="s">
        <v>105</v>
      </c>
      <c r="G91" s="377"/>
      <c r="H91" s="377"/>
      <c r="I91" s="221" t="s">
        <v>30</v>
      </c>
      <c r="J91" s="222">
        <v>1</v>
      </c>
      <c r="K91" s="438" t="s">
        <v>100</v>
      </c>
      <c r="L91" s="439"/>
      <c r="M91" s="439"/>
      <c r="N91" s="439"/>
      <c r="O91" s="440"/>
    </row>
    <row r="92" spans="1:15" ht="36" customHeight="1">
      <c r="A92" s="223"/>
      <c r="B92" s="405"/>
      <c r="C92" s="355"/>
      <c r="D92" s="355"/>
      <c r="E92" s="355"/>
      <c r="F92" s="355"/>
      <c r="G92" s="355"/>
      <c r="H92" s="355"/>
      <c r="I92" s="213" t="s">
        <v>31</v>
      </c>
      <c r="J92" s="214">
        <v>0</v>
      </c>
      <c r="K92" s="435" t="s">
        <v>225</v>
      </c>
      <c r="L92" s="436"/>
      <c r="M92" s="436"/>
      <c r="N92" s="436"/>
      <c r="O92" s="437"/>
    </row>
    <row r="93" spans="1:15" ht="36" customHeight="1">
      <c r="A93" s="223"/>
      <c r="B93" s="405"/>
      <c r="C93" s="370" t="s">
        <v>106</v>
      </c>
      <c r="D93" s="371"/>
      <c r="E93" s="372"/>
      <c r="F93" s="370" t="s">
        <v>105</v>
      </c>
      <c r="G93" s="371"/>
      <c r="H93" s="372"/>
      <c r="I93" s="338" t="s">
        <v>30</v>
      </c>
      <c r="J93" s="215">
        <v>1</v>
      </c>
      <c r="K93" s="401" t="s">
        <v>226</v>
      </c>
      <c r="L93" s="402"/>
      <c r="M93" s="402"/>
      <c r="N93" s="402"/>
      <c r="O93" s="403"/>
    </row>
    <row r="94" spans="1:15" ht="36" customHeight="1" thickBot="1">
      <c r="A94" s="224"/>
      <c r="B94" s="407"/>
      <c r="C94" s="373"/>
      <c r="D94" s="374"/>
      <c r="E94" s="375"/>
      <c r="F94" s="373"/>
      <c r="G94" s="374"/>
      <c r="H94" s="375"/>
      <c r="I94" s="391" t="s">
        <v>31</v>
      </c>
      <c r="J94" s="214">
        <v>0</v>
      </c>
      <c r="K94" s="438" t="s">
        <v>100</v>
      </c>
      <c r="L94" s="439"/>
      <c r="M94" s="439"/>
      <c r="N94" s="439"/>
      <c r="O94" s="440"/>
    </row>
    <row r="95" spans="1:15" ht="19.5" hidden="1" customHeight="1" thickBot="1">
      <c r="B95" s="175"/>
      <c r="C95" s="225"/>
      <c r="D95" s="225"/>
      <c r="E95" s="225"/>
      <c r="F95" s="226"/>
      <c r="G95" s="226"/>
      <c r="H95" s="225"/>
      <c r="I95" s="392"/>
      <c r="J95" s="227">
        <v>0</v>
      </c>
      <c r="K95" s="176"/>
      <c r="L95" s="176"/>
      <c r="O95" s="228"/>
    </row>
    <row r="96" spans="1:15" ht="30" customHeight="1" thickBot="1">
      <c r="B96" s="413" t="s">
        <v>308</v>
      </c>
      <c r="C96" s="414"/>
      <c r="D96" s="414"/>
      <c r="E96" s="414"/>
      <c r="F96" s="414"/>
      <c r="G96" s="414"/>
      <c r="H96" s="414"/>
      <c r="I96" s="414"/>
      <c r="J96" s="414"/>
      <c r="K96" s="414"/>
      <c r="L96" s="414"/>
      <c r="M96" s="414"/>
      <c r="N96" s="414"/>
      <c r="O96" s="415"/>
    </row>
  </sheetData>
  <mergeCells count="185">
    <mergeCell ref="N23:N24"/>
    <mergeCell ref="N25:N26"/>
    <mergeCell ref="N27:N28"/>
    <mergeCell ref="N29:N30"/>
    <mergeCell ref="N31:N32"/>
    <mergeCell ref="N33:N34"/>
    <mergeCell ref="J1:M1"/>
    <mergeCell ref="J2:M2"/>
    <mergeCell ref="J3:M3"/>
    <mergeCell ref="J4:M4"/>
    <mergeCell ref="B5:O5"/>
    <mergeCell ref="C6:H6"/>
    <mergeCell ref="B7:C7"/>
    <mergeCell ref="E7:O7"/>
    <mergeCell ref="B8:G8"/>
    <mergeCell ref="K8:O8"/>
    <mergeCell ref="N1:O4"/>
    <mergeCell ref="C3:I4"/>
    <mergeCell ref="H8:J15"/>
    <mergeCell ref="C1:I2"/>
    <mergeCell ref="O10:O15"/>
    <mergeCell ref="O17:O18"/>
    <mergeCell ref="O19:O20"/>
    <mergeCell ref="O21:O22"/>
    <mergeCell ref="K88:O88"/>
    <mergeCell ref="K89:O89"/>
    <mergeCell ref="K90:O90"/>
    <mergeCell ref="K91:O91"/>
    <mergeCell ref="K92:O92"/>
    <mergeCell ref="K93:O93"/>
    <mergeCell ref="K94:O94"/>
    <mergeCell ref="B9:G9"/>
    <mergeCell ref="L9:N9"/>
    <mergeCell ref="B10:G10"/>
    <mergeCell ref="B11:G11"/>
    <mergeCell ref="C12:G12"/>
    <mergeCell ref="C13:G13"/>
    <mergeCell ref="C14:G14"/>
    <mergeCell ref="M16:O16"/>
    <mergeCell ref="C58:E58"/>
    <mergeCell ref="F58:J58"/>
    <mergeCell ref="K58:O58"/>
    <mergeCell ref="D16:D17"/>
    <mergeCell ref="E16:E18"/>
    <mergeCell ref="F16:F18"/>
    <mergeCell ref="N17:N18"/>
    <mergeCell ref="N19:N20"/>
    <mergeCell ref="N21:N22"/>
    <mergeCell ref="B96:O96"/>
    <mergeCell ref="B1:B4"/>
    <mergeCell ref="B16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9:B82"/>
    <mergeCell ref="K86:O86"/>
    <mergeCell ref="B83:B90"/>
    <mergeCell ref="B91:B94"/>
    <mergeCell ref="C16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85:E86"/>
    <mergeCell ref="C87:E88"/>
    <mergeCell ref="I94:I95"/>
    <mergeCell ref="K10:K15"/>
    <mergeCell ref="M17:M18"/>
    <mergeCell ref="M19:M20"/>
    <mergeCell ref="M21:M22"/>
    <mergeCell ref="M23:M24"/>
    <mergeCell ref="M25:M26"/>
    <mergeCell ref="M27:M28"/>
    <mergeCell ref="M29:M30"/>
    <mergeCell ref="M31:M32"/>
    <mergeCell ref="M33:M34"/>
    <mergeCell ref="M35:M36"/>
    <mergeCell ref="M37:M38"/>
    <mergeCell ref="M39:M40"/>
    <mergeCell ref="M41:M42"/>
    <mergeCell ref="M43:M44"/>
    <mergeCell ref="M45:M46"/>
    <mergeCell ref="M47:M48"/>
    <mergeCell ref="M49:M50"/>
    <mergeCell ref="M51:M52"/>
    <mergeCell ref="M53:M54"/>
    <mergeCell ref="M55:M56"/>
    <mergeCell ref="L10:N15"/>
    <mergeCell ref="K87:O87"/>
    <mergeCell ref="O55:O56"/>
    <mergeCell ref="N35:N36"/>
    <mergeCell ref="N37:N38"/>
    <mergeCell ref="N39:N40"/>
    <mergeCell ref="N41:N42"/>
    <mergeCell ref="N43:N44"/>
    <mergeCell ref="N45:N46"/>
    <mergeCell ref="N47:N48"/>
    <mergeCell ref="N49:N50"/>
    <mergeCell ref="O37:O38"/>
    <mergeCell ref="O39:O40"/>
    <mergeCell ref="O41:O42"/>
    <mergeCell ref="O43:O44"/>
    <mergeCell ref="O45:O46"/>
    <mergeCell ref="O47:O48"/>
    <mergeCell ref="O49:O50"/>
    <mergeCell ref="O51:O52"/>
    <mergeCell ref="O53:O54"/>
    <mergeCell ref="O33:O34"/>
    <mergeCell ref="O35:O36"/>
    <mergeCell ref="C93:E94"/>
    <mergeCell ref="F93:H94"/>
    <mergeCell ref="C89:E90"/>
    <mergeCell ref="F89:H90"/>
    <mergeCell ref="C91:E92"/>
    <mergeCell ref="F91:H92"/>
    <mergeCell ref="O23:O24"/>
    <mergeCell ref="O25:O26"/>
    <mergeCell ref="O27:O28"/>
    <mergeCell ref="O29:O30"/>
    <mergeCell ref="O31:O32"/>
    <mergeCell ref="C81:E82"/>
    <mergeCell ref="F81:H82"/>
    <mergeCell ref="C77:E78"/>
    <mergeCell ref="F77:H78"/>
    <mergeCell ref="C79:E80"/>
    <mergeCell ref="F79:H80"/>
    <mergeCell ref="C69:E70"/>
    <mergeCell ref="F69:H70"/>
    <mergeCell ref="C59:E60"/>
    <mergeCell ref="F59:H60"/>
    <mergeCell ref="C61:E62"/>
    <mergeCell ref="C15:G15"/>
    <mergeCell ref="N51:N52"/>
    <mergeCell ref="F87:H88"/>
    <mergeCell ref="C73:E74"/>
    <mergeCell ref="F73:H74"/>
    <mergeCell ref="C75:E76"/>
    <mergeCell ref="F75:H76"/>
    <mergeCell ref="C67:E68"/>
    <mergeCell ref="F67:H68"/>
    <mergeCell ref="F85:H86"/>
    <mergeCell ref="C83:E84"/>
    <mergeCell ref="F83:H84"/>
    <mergeCell ref="C63:E64"/>
    <mergeCell ref="F63:H64"/>
    <mergeCell ref="C65:E66"/>
    <mergeCell ref="F65:H66"/>
    <mergeCell ref="C71:E72"/>
    <mergeCell ref="F71:H72"/>
    <mergeCell ref="K16:L17"/>
    <mergeCell ref="G16:J17"/>
    <mergeCell ref="N53:N54"/>
    <mergeCell ref="N55:N56"/>
    <mergeCell ref="F61:H62"/>
    <mergeCell ref="K59:O85"/>
  </mergeCells>
  <pageMargins left="1.14173228346457" right="0.55118110236220497" top="0.196850393700787" bottom="0.15748031496063" header="0" footer="0"/>
  <pageSetup paperSize="5" scale="35" fitToHeight="0" orientation="landscape" r:id="rId1"/>
  <headerFooter alignWithMargins="0"/>
  <rowBreaks count="3" manualBreakCount="3">
    <brk id="36" min="1" max="15" man="1"/>
    <brk id="58" max="15" man="1"/>
    <brk id="8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  <pageSetUpPr fitToPage="1"/>
  </sheetPr>
  <dimension ref="A1:HD53"/>
  <sheetViews>
    <sheetView topLeftCell="B1" zoomScale="85" zoomScaleNormal="41" zoomScaleSheetLayoutView="73" workbookViewId="0">
      <selection activeCell="B1" sqref="A1:XFD1048576"/>
    </sheetView>
  </sheetViews>
  <sheetFormatPr baseColWidth="10" defaultColWidth="9.625" defaultRowHeight="15"/>
  <cols>
    <col min="1" max="1" width="4.375" style="234" hidden="1" customWidth="1"/>
    <col min="2" max="2" width="72.625" style="882" customWidth="1"/>
    <col min="3" max="3" width="17.625" style="234" customWidth="1"/>
    <col min="4" max="4" width="16.625" style="234" customWidth="1"/>
    <col min="5" max="5" width="10.375" style="234" customWidth="1"/>
    <col min="6" max="6" width="21.375" style="234" customWidth="1"/>
    <col min="7" max="7" width="19.875" style="234" customWidth="1"/>
    <col min="8" max="8" width="12.625" style="233" customWidth="1"/>
    <col min="9" max="9" width="12.375" style="234" customWidth="1"/>
    <col min="10" max="10" width="20.375" style="234" customWidth="1"/>
    <col min="11" max="11" width="14.375" style="883" customWidth="1"/>
    <col min="12" max="12" width="16.125" style="883" customWidth="1"/>
    <col min="13" max="13" width="16.125" style="234" customWidth="1"/>
    <col min="14" max="14" width="16.625" style="234" customWidth="1"/>
    <col min="15" max="15" width="15.375" style="234" customWidth="1"/>
    <col min="16" max="16" width="13.375" style="234" customWidth="1"/>
    <col min="17" max="17" width="36.125" style="234" customWidth="1"/>
    <col min="18" max="16384" width="9.625" style="234"/>
  </cols>
  <sheetData>
    <row r="1" spans="2:212" ht="27" customHeight="1">
      <c r="B1" s="834"/>
      <c r="C1" s="835" t="s">
        <v>314</v>
      </c>
      <c r="D1" s="835"/>
      <c r="E1" s="835"/>
      <c r="F1" s="835"/>
      <c r="G1" s="835"/>
      <c r="H1" s="835"/>
      <c r="I1" s="835"/>
      <c r="J1" s="836" t="s">
        <v>315</v>
      </c>
      <c r="K1" s="836"/>
      <c r="L1" s="836"/>
      <c r="M1" s="836"/>
      <c r="N1" s="837"/>
      <c r="O1" s="838"/>
    </row>
    <row r="2" spans="2:212" ht="27" customHeight="1">
      <c r="B2" s="839"/>
      <c r="C2" s="840"/>
      <c r="D2" s="840"/>
      <c r="E2" s="840"/>
      <c r="F2" s="840"/>
      <c r="G2" s="840"/>
      <c r="H2" s="840"/>
      <c r="I2" s="840"/>
      <c r="J2" s="841" t="s">
        <v>316</v>
      </c>
      <c r="K2" s="841"/>
      <c r="L2" s="841"/>
      <c r="M2" s="841"/>
      <c r="N2" s="842"/>
      <c r="O2" s="843"/>
    </row>
    <row r="3" spans="2:212" ht="48" customHeight="1">
      <c r="B3" s="839"/>
      <c r="C3" s="840" t="s">
        <v>317</v>
      </c>
      <c r="D3" s="840"/>
      <c r="E3" s="840"/>
      <c r="F3" s="840"/>
      <c r="G3" s="840"/>
      <c r="H3" s="840"/>
      <c r="I3" s="840"/>
      <c r="J3" s="841" t="s">
        <v>318</v>
      </c>
      <c r="K3" s="841"/>
      <c r="L3" s="841"/>
      <c r="M3" s="841"/>
      <c r="N3" s="842"/>
      <c r="O3" s="843"/>
    </row>
    <row r="4" spans="2:212" ht="27" customHeight="1" thickBot="1">
      <c r="B4" s="844"/>
      <c r="C4" s="845"/>
      <c r="D4" s="845"/>
      <c r="E4" s="845"/>
      <c r="F4" s="845"/>
      <c r="G4" s="845"/>
      <c r="H4" s="845"/>
      <c r="I4" s="845"/>
      <c r="J4" s="846" t="s">
        <v>319</v>
      </c>
      <c r="K4" s="846"/>
      <c r="L4" s="846"/>
      <c r="M4" s="846"/>
      <c r="N4" s="847"/>
      <c r="O4" s="848"/>
    </row>
    <row r="5" spans="2:212" s="852" customFormat="1" ht="30" customHeight="1">
      <c r="B5" s="849" t="s">
        <v>342</v>
      </c>
      <c r="C5" s="850"/>
      <c r="D5" s="850"/>
      <c r="E5" s="850"/>
      <c r="F5" s="850"/>
      <c r="G5" s="850"/>
      <c r="H5" s="850"/>
      <c r="I5" s="850"/>
      <c r="J5" s="850"/>
      <c r="K5" s="850"/>
      <c r="L5" s="850"/>
      <c r="M5" s="850"/>
      <c r="N5" s="850"/>
      <c r="O5" s="851"/>
    </row>
    <row r="6" spans="2:212" ht="30" customHeight="1">
      <c r="B6" s="745" t="s">
        <v>222</v>
      </c>
      <c r="C6" s="746" t="s">
        <v>223</v>
      </c>
      <c r="D6" s="746"/>
      <c r="E6" s="746"/>
      <c r="F6" s="746"/>
      <c r="G6" s="746"/>
      <c r="H6" s="746"/>
      <c r="I6" s="853"/>
      <c r="J6" s="853"/>
      <c r="K6" s="853"/>
      <c r="L6" s="853"/>
      <c r="M6" s="853"/>
      <c r="N6" s="853"/>
      <c r="O6" s="854"/>
    </row>
    <row r="7" spans="2:212" ht="30" customHeight="1">
      <c r="B7" s="855" t="s">
        <v>321</v>
      </c>
      <c r="C7" s="856"/>
      <c r="D7" s="550" t="s">
        <v>0</v>
      </c>
      <c r="E7" s="551"/>
      <c r="F7" s="551"/>
      <c r="G7" s="551"/>
      <c r="H7" s="551"/>
      <c r="I7" s="551"/>
      <c r="J7" s="551"/>
      <c r="K7" s="551"/>
      <c r="L7" s="551"/>
      <c r="M7" s="551"/>
      <c r="N7" s="551"/>
      <c r="O7" s="552"/>
    </row>
    <row r="8" spans="2:212" ht="30" customHeight="1">
      <c r="B8" s="751" t="s">
        <v>335</v>
      </c>
      <c r="C8" s="752"/>
      <c r="D8" s="752"/>
      <c r="E8" s="752"/>
      <c r="F8" s="752"/>
      <c r="G8" s="752"/>
      <c r="H8" s="857" t="s">
        <v>343</v>
      </c>
      <c r="I8" s="858"/>
      <c r="J8" s="859"/>
      <c r="K8" s="553" t="s">
        <v>1</v>
      </c>
      <c r="L8" s="553"/>
      <c r="M8" s="553"/>
      <c r="N8" s="553"/>
      <c r="O8" s="554"/>
    </row>
    <row r="9" spans="2:212" ht="30" customHeight="1">
      <c r="B9" s="756" t="s">
        <v>344</v>
      </c>
      <c r="C9" s="757"/>
      <c r="D9" s="757"/>
      <c r="E9" s="757"/>
      <c r="F9" s="757"/>
      <c r="G9" s="757"/>
      <c r="H9" s="860"/>
      <c r="I9" s="861"/>
      <c r="J9" s="862"/>
      <c r="K9" s="342" t="s">
        <v>2</v>
      </c>
      <c r="L9" s="533" t="s">
        <v>3</v>
      </c>
      <c r="M9" s="533"/>
      <c r="N9" s="533"/>
      <c r="O9" s="136" t="s">
        <v>4</v>
      </c>
    </row>
    <row r="10" spans="2:212" ht="36" customHeight="1">
      <c r="B10" s="761" t="s">
        <v>345</v>
      </c>
      <c r="C10" s="762"/>
      <c r="D10" s="762"/>
      <c r="E10" s="762"/>
      <c r="F10" s="762"/>
      <c r="G10" s="762"/>
      <c r="H10" s="860"/>
      <c r="I10" s="861"/>
      <c r="J10" s="862"/>
      <c r="K10" s="504"/>
      <c r="L10" s="863" t="s">
        <v>5</v>
      </c>
      <c r="M10" s="864"/>
      <c r="N10" s="865"/>
      <c r="O10" s="511"/>
    </row>
    <row r="11" spans="2:212" ht="30" customHeight="1">
      <c r="B11" s="866" t="s">
        <v>107</v>
      </c>
      <c r="C11" s="867"/>
      <c r="D11" s="867"/>
      <c r="E11" s="867"/>
      <c r="F11" s="867"/>
      <c r="G11" s="868"/>
      <c r="H11" s="860"/>
      <c r="I11" s="861"/>
      <c r="J11" s="862"/>
      <c r="K11" s="505"/>
      <c r="L11" s="869"/>
      <c r="M11" s="870"/>
      <c r="N11" s="871"/>
      <c r="O11" s="512"/>
    </row>
    <row r="12" spans="2:212" ht="30" customHeight="1">
      <c r="B12" s="329" t="s">
        <v>108</v>
      </c>
      <c r="C12" s="872" t="s">
        <v>346</v>
      </c>
      <c r="D12" s="402"/>
      <c r="E12" s="402"/>
      <c r="F12" s="402"/>
      <c r="G12" s="770"/>
      <c r="H12" s="860"/>
      <c r="I12" s="861"/>
      <c r="J12" s="862"/>
      <c r="K12" s="505"/>
      <c r="L12" s="869"/>
      <c r="M12" s="870"/>
      <c r="N12" s="871"/>
      <c r="O12" s="512"/>
    </row>
    <row r="13" spans="2:212" ht="30" customHeight="1" thickBot="1">
      <c r="B13" s="873" t="s">
        <v>109</v>
      </c>
      <c r="C13" s="874" t="s">
        <v>340</v>
      </c>
      <c r="D13" s="875"/>
      <c r="E13" s="875"/>
      <c r="F13" s="875"/>
      <c r="G13" s="876"/>
      <c r="H13" s="877"/>
      <c r="I13" s="878"/>
      <c r="J13" s="879"/>
      <c r="K13" s="506"/>
      <c r="L13" s="880"/>
      <c r="M13" s="599"/>
      <c r="N13" s="881"/>
      <c r="O13" s="513"/>
    </row>
    <row r="14" spans="2:212" ht="27.95" customHeight="1">
      <c r="B14" s="521" t="s">
        <v>10</v>
      </c>
      <c r="C14" s="473" t="s">
        <v>11</v>
      </c>
      <c r="D14" s="542" t="s">
        <v>12</v>
      </c>
      <c r="E14" s="473" t="s">
        <v>13</v>
      </c>
      <c r="F14" s="473" t="s">
        <v>14</v>
      </c>
      <c r="G14" s="467" t="s">
        <v>15</v>
      </c>
      <c r="H14" s="468"/>
      <c r="I14" s="468"/>
      <c r="J14" s="469"/>
      <c r="K14" s="473" t="s">
        <v>16</v>
      </c>
      <c r="L14" s="473"/>
      <c r="M14" s="509" t="s">
        <v>17</v>
      </c>
      <c r="N14" s="509"/>
      <c r="O14" s="510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3"/>
      <c r="BC14" s="233"/>
      <c r="BD14" s="233"/>
      <c r="BE14" s="233"/>
      <c r="BF14" s="233"/>
      <c r="BG14" s="233"/>
      <c r="BH14" s="233"/>
      <c r="BI14" s="233"/>
      <c r="BJ14" s="233"/>
      <c r="BK14" s="233"/>
      <c r="BL14" s="233"/>
      <c r="BM14" s="233"/>
      <c r="BN14" s="233"/>
      <c r="BO14" s="233"/>
      <c r="BP14" s="233"/>
      <c r="BQ14" s="233"/>
      <c r="BR14" s="233"/>
      <c r="BS14" s="233"/>
      <c r="BT14" s="233"/>
      <c r="BU14" s="233"/>
      <c r="BV14" s="233"/>
      <c r="BW14" s="233"/>
      <c r="BX14" s="233"/>
      <c r="BY14" s="233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CO14" s="233"/>
      <c r="CP14" s="233"/>
      <c r="CQ14" s="233"/>
      <c r="CR14" s="233"/>
      <c r="CS14" s="233"/>
      <c r="CT14" s="233"/>
      <c r="CU14" s="233"/>
      <c r="CV14" s="233"/>
      <c r="CW14" s="233"/>
      <c r="CX14" s="233"/>
      <c r="CY14" s="233"/>
      <c r="CZ14" s="233"/>
      <c r="DA14" s="233"/>
      <c r="DB14" s="233"/>
      <c r="DC14" s="233"/>
      <c r="DD14" s="233"/>
      <c r="DE14" s="233"/>
      <c r="DF14" s="233"/>
      <c r="DG14" s="233"/>
      <c r="DH14" s="233"/>
      <c r="DI14" s="233"/>
      <c r="DJ14" s="233"/>
      <c r="DK14" s="233"/>
      <c r="DL14" s="233"/>
      <c r="DM14" s="233"/>
      <c r="DN14" s="233"/>
      <c r="DO14" s="233"/>
      <c r="DP14" s="233"/>
      <c r="DQ14" s="233"/>
      <c r="DR14" s="233"/>
      <c r="DS14" s="233"/>
      <c r="DT14" s="233"/>
      <c r="DU14" s="233"/>
      <c r="DV14" s="233"/>
      <c r="DW14" s="233"/>
      <c r="DX14" s="233"/>
      <c r="DY14" s="233"/>
      <c r="DZ14" s="233"/>
      <c r="EA14" s="233"/>
      <c r="EB14" s="233"/>
      <c r="EC14" s="233"/>
      <c r="ED14" s="233"/>
      <c r="EE14" s="233"/>
      <c r="EF14" s="233"/>
      <c r="EG14" s="233"/>
      <c r="EH14" s="233"/>
      <c r="EI14" s="233"/>
      <c r="EJ14" s="233"/>
      <c r="EK14" s="233"/>
      <c r="EL14" s="233"/>
      <c r="EM14" s="233"/>
      <c r="EN14" s="233"/>
      <c r="EO14" s="233"/>
      <c r="EP14" s="233"/>
      <c r="EQ14" s="233"/>
      <c r="ER14" s="233"/>
      <c r="ES14" s="233"/>
      <c r="ET14" s="233"/>
      <c r="EU14" s="233"/>
      <c r="EV14" s="233"/>
      <c r="EW14" s="233"/>
      <c r="EX14" s="233"/>
      <c r="EY14" s="233"/>
      <c r="EZ14" s="233"/>
      <c r="FA14" s="233"/>
      <c r="FB14" s="233"/>
      <c r="FC14" s="233"/>
      <c r="FD14" s="233"/>
      <c r="FE14" s="233"/>
      <c r="FF14" s="233"/>
      <c r="FG14" s="233"/>
      <c r="FH14" s="233"/>
      <c r="FI14" s="233"/>
      <c r="FJ14" s="233"/>
      <c r="FK14" s="233"/>
      <c r="FL14" s="233"/>
      <c r="FM14" s="233"/>
      <c r="FN14" s="233"/>
      <c r="FO14" s="233"/>
      <c r="FP14" s="233"/>
      <c r="FQ14" s="233"/>
      <c r="FR14" s="233"/>
      <c r="FS14" s="233"/>
      <c r="FT14" s="233"/>
      <c r="FU14" s="233"/>
      <c r="FV14" s="233"/>
      <c r="FW14" s="233"/>
      <c r="FX14" s="233"/>
      <c r="FY14" s="233"/>
      <c r="FZ14" s="233"/>
      <c r="GA14" s="233"/>
      <c r="GB14" s="233"/>
      <c r="GC14" s="233"/>
      <c r="GD14" s="233"/>
      <c r="GE14" s="233"/>
      <c r="GF14" s="233"/>
      <c r="GG14" s="233"/>
      <c r="GH14" s="233"/>
      <c r="GI14" s="233"/>
      <c r="GJ14" s="233"/>
      <c r="GK14" s="233"/>
      <c r="GL14" s="233"/>
      <c r="GM14" s="233"/>
      <c r="GN14" s="233"/>
      <c r="GO14" s="233"/>
      <c r="GP14" s="233"/>
      <c r="GQ14" s="233"/>
      <c r="GR14" s="233"/>
      <c r="GS14" s="233"/>
      <c r="GT14" s="233"/>
      <c r="GU14" s="233"/>
      <c r="GV14" s="233"/>
      <c r="GW14" s="233"/>
      <c r="GX14" s="233"/>
      <c r="GY14" s="233"/>
      <c r="GZ14" s="233"/>
      <c r="HA14" s="233"/>
      <c r="HB14" s="233"/>
      <c r="HC14" s="233"/>
      <c r="HD14" s="233"/>
    </row>
    <row r="15" spans="2:212" ht="27.95" customHeight="1">
      <c r="B15" s="522"/>
      <c r="C15" s="474"/>
      <c r="D15" s="543"/>
      <c r="E15" s="474"/>
      <c r="F15" s="474"/>
      <c r="G15" s="470"/>
      <c r="H15" s="471"/>
      <c r="I15" s="471"/>
      <c r="J15" s="472"/>
      <c r="K15" s="474"/>
      <c r="L15" s="474"/>
      <c r="M15" s="474" t="s">
        <v>18</v>
      </c>
      <c r="N15" s="474" t="s">
        <v>19</v>
      </c>
      <c r="O15" s="514" t="s">
        <v>20</v>
      </c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233"/>
      <c r="AZ15" s="233"/>
      <c r="BA15" s="233"/>
      <c r="BB15" s="233"/>
      <c r="BC15" s="233"/>
      <c r="BD15" s="233"/>
      <c r="BE15" s="233"/>
      <c r="BF15" s="233"/>
      <c r="BG15" s="233"/>
      <c r="BH15" s="233"/>
      <c r="BI15" s="233"/>
      <c r="BJ15" s="233"/>
      <c r="BK15" s="233"/>
      <c r="BL15" s="233"/>
      <c r="BM15" s="233"/>
      <c r="BN15" s="233"/>
      <c r="BO15" s="233"/>
      <c r="BP15" s="233"/>
      <c r="BQ15" s="233"/>
      <c r="BR15" s="233"/>
      <c r="BS15" s="233"/>
      <c r="BT15" s="233"/>
      <c r="BU15" s="233"/>
      <c r="BV15" s="233"/>
      <c r="BW15" s="233"/>
      <c r="BX15" s="233"/>
      <c r="BY15" s="233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CO15" s="233"/>
      <c r="CP15" s="233"/>
      <c r="CQ15" s="233"/>
      <c r="CR15" s="233"/>
      <c r="CS15" s="233"/>
      <c r="CT15" s="233"/>
      <c r="CU15" s="233"/>
      <c r="CV15" s="233"/>
      <c r="CW15" s="233"/>
      <c r="CX15" s="233"/>
      <c r="CY15" s="233"/>
      <c r="CZ15" s="233"/>
      <c r="DA15" s="233"/>
      <c r="DB15" s="233"/>
      <c r="DC15" s="233"/>
      <c r="DD15" s="233"/>
      <c r="DE15" s="233"/>
      <c r="DF15" s="233"/>
      <c r="DG15" s="233"/>
      <c r="DH15" s="233"/>
      <c r="DI15" s="233"/>
      <c r="DJ15" s="233"/>
      <c r="DK15" s="233"/>
      <c r="DL15" s="233"/>
      <c r="DM15" s="233"/>
      <c r="DN15" s="233"/>
      <c r="DO15" s="233"/>
      <c r="DP15" s="233"/>
      <c r="DQ15" s="233"/>
      <c r="DR15" s="233"/>
      <c r="DS15" s="233"/>
      <c r="DT15" s="233"/>
      <c r="DU15" s="233"/>
      <c r="DV15" s="233"/>
      <c r="DW15" s="233"/>
      <c r="DX15" s="233"/>
      <c r="DY15" s="233"/>
      <c r="DZ15" s="233"/>
      <c r="EA15" s="233"/>
      <c r="EB15" s="233"/>
      <c r="EC15" s="233"/>
      <c r="ED15" s="233"/>
      <c r="EE15" s="233"/>
      <c r="EF15" s="233"/>
      <c r="EG15" s="233"/>
      <c r="EH15" s="233"/>
      <c r="EI15" s="233"/>
      <c r="EJ15" s="233"/>
      <c r="EK15" s="233"/>
      <c r="EL15" s="233"/>
      <c r="EM15" s="233"/>
      <c r="EN15" s="233"/>
      <c r="EO15" s="233"/>
      <c r="EP15" s="233"/>
      <c r="EQ15" s="233"/>
      <c r="ER15" s="233"/>
      <c r="ES15" s="233"/>
      <c r="ET15" s="233"/>
      <c r="EU15" s="233"/>
      <c r="EV15" s="233"/>
      <c r="EW15" s="233"/>
      <c r="EX15" s="233"/>
      <c r="EY15" s="233"/>
      <c r="EZ15" s="233"/>
      <c r="FA15" s="233"/>
      <c r="FB15" s="233"/>
      <c r="FC15" s="233"/>
      <c r="FD15" s="233"/>
      <c r="FE15" s="233"/>
      <c r="FF15" s="233"/>
      <c r="FG15" s="233"/>
      <c r="FH15" s="233"/>
      <c r="FI15" s="233"/>
      <c r="FJ15" s="233"/>
      <c r="FK15" s="233"/>
      <c r="FL15" s="233"/>
      <c r="FM15" s="233"/>
      <c r="FN15" s="233"/>
      <c r="FO15" s="233"/>
      <c r="FP15" s="233"/>
      <c r="FQ15" s="233"/>
      <c r="FR15" s="233"/>
      <c r="FS15" s="233"/>
      <c r="FT15" s="233"/>
      <c r="FU15" s="233"/>
      <c r="FV15" s="233"/>
      <c r="FW15" s="233"/>
      <c r="FX15" s="233"/>
      <c r="FY15" s="233"/>
      <c r="FZ15" s="233"/>
      <c r="GA15" s="233"/>
      <c r="GB15" s="233"/>
      <c r="GC15" s="233"/>
      <c r="GD15" s="233"/>
      <c r="GE15" s="233"/>
      <c r="GF15" s="233"/>
      <c r="GG15" s="233"/>
      <c r="GH15" s="233"/>
      <c r="GI15" s="233"/>
      <c r="GJ15" s="233"/>
      <c r="GK15" s="233"/>
      <c r="GL15" s="233"/>
      <c r="GM15" s="233"/>
      <c r="GN15" s="233"/>
      <c r="GO15" s="233"/>
      <c r="GP15" s="233"/>
      <c r="GQ15" s="233"/>
      <c r="GR15" s="233"/>
      <c r="GS15" s="233"/>
      <c r="GT15" s="233"/>
      <c r="GU15" s="233"/>
      <c r="GV15" s="233"/>
      <c r="GW15" s="233"/>
      <c r="GX15" s="233"/>
      <c r="GY15" s="233"/>
      <c r="GZ15" s="233"/>
      <c r="HA15" s="233"/>
      <c r="HB15" s="233"/>
      <c r="HC15" s="233"/>
      <c r="HD15" s="233"/>
    </row>
    <row r="16" spans="2:212" ht="27.95" customHeight="1" thickBot="1">
      <c r="B16" s="523"/>
      <c r="C16" s="507"/>
      <c r="D16" s="340" t="s">
        <v>21</v>
      </c>
      <c r="E16" s="507"/>
      <c r="F16" s="507"/>
      <c r="G16" s="188" t="s">
        <v>22</v>
      </c>
      <c r="H16" s="260" t="s">
        <v>23</v>
      </c>
      <c r="I16" s="260" t="s">
        <v>24</v>
      </c>
      <c r="J16" s="260" t="s">
        <v>25</v>
      </c>
      <c r="K16" s="260" t="s">
        <v>26</v>
      </c>
      <c r="L16" s="340" t="s">
        <v>27</v>
      </c>
      <c r="M16" s="507"/>
      <c r="N16" s="507"/>
      <c r="O16" s="515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  <c r="AU16" s="233"/>
      <c r="AV16" s="233"/>
      <c r="AW16" s="233"/>
      <c r="AX16" s="233"/>
      <c r="AY16" s="233"/>
      <c r="AZ16" s="233"/>
      <c r="BA16" s="233"/>
      <c r="BB16" s="233"/>
      <c r="BC16" s="233"/>
      <c r="BD16" s="233"/>
      <c r="BE16" s="233"/>
      <c r="BF16" s="233"/>
      <c r="BG16" s="233"/>
      <c r="BH16" s="233"/>
      <c r="BI16" s="233"/>
      <c r="BJ16" s="233"/>
      <c r="BK16" s="233"/>
      <c r="BL16" s="233"/>
      <c r="BM16" s="233"/>
      <c r="BN16" s="233"/>
      <c r="BO16" s="233"/>
      <c r="BP16" s="233"/>
      <c r="BQ16" s="233"/>
      <c r="BR16" s="233"/>
      <c r="BS16" s="233"/>
      <c r="BT16" s="233"/>
      <c r="BU16" s="233"/>
      <c r="BV16" s="233"/>
      <c r="BW16" s="233"/>
      <c r="BX16" s="233"/>
      <c r="BY16" s="233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CO16" s="233"/>
      <c r="CP16" s="233"/>
      <c r="CQ16" s="233"/>
      <c r="CR16" s="233"/>
      <c r="CS16" s="233"/>
      <c r="CT16" s="233"/>
      <c r="CU16" s="233"/>
      <c r="CV16" s="233"/>
      <c r="CW16" s="233"/>
      <c r="CX16" s="233"/>
      <c r="CY16" s="233"/>
      <c r="CZ16" s="233"/>
      <c r="DA16" s="233"/>
      <c r="DB16" s="233"/>
      <c r="DC16" s="233"/>
      <c r="DD16" s="233"/>
      <c r="DE16" s="233"/>
      <c r="DF16" s="233"/>
      <c r="DG16" s="233"/>
      <c r="DH16" s="233"/>
      <c r="DI16" s="233"/>
      <c r="DJ16" s="233"/>
      <c r="DK16" s="233"/>
      <c r="DL16" s="233"/>
      <c r="DM16" s="233"/>
      <c r="DN16" s="233"/>
      <c r="DO16" s="233"/>
      <c r="DP16" s="233"/>
      <c r="DQ16" s="233"/>
      <c r="DR16" s="233"/>
      <c r="DS16" s="233"/>
      <c r="DT16" s="233"/>
      <c r="DU16" s="233"/>
      <c r="DV16" s="233"/>
      <c r="DW16" s="233"/>
      <c r="DX16" s="233"/>
      <c r="DY16" s="233"/>
      <c r="DZ16" s="233"/>
      <c r="EA16" s="233"/>
      <c r="EB16" s="233"/>
      <c r="EC16" s="233"/>
      <c r="ED16" s="233"/>
      <c r="EE16" s="233"/>
      <c r="EF16" s="233"/>
      <c r="EG16" s="233"/>
      <c r="EH16" s="233"/>
      <c r="EI16" s="233"/>
      <c r="EJ16" s="233"/>
      <c r="EK16" s="233"/>
      <c r="EL16" s="233"/>
      <c r="EM16" s="233"/>
      <c r="EN16" s="233"/>
      <c r="EO16" s="233"/>
      <c r="EP16" s="233"/>
      <c r="EQ16" s="233"/>
      <c r="ER16" s="233"/>
      <c r="ES16" s="233"/>
      <c r="ET16" s="233"/>
      <c r="EU16" s="233"/>
      <c r="EV16" s="233"/>
      <c r="EW16" s="233"/>
      <c r="EX16" s="233"/>
      <c r="EY16" s="233"/>
      <c r="EZ16" s="233"/>
      <c r="FA16" s="233"/>
      <c r="FB16" s="233"/>
      <c r="FC16" s="233"/>
      <c r="FD16" s="233"/>
      <c r="FE16" s="233"/>
      <c r="FF16" s="233"/>
      <c r="FG16" s="233"/>
      <c r="FH16" s="233"/>
      <c r="FI16" s="233"/>
      <c r="FJ16" s="233"/>
      <c r="FK16" s="233"/>
      <c r="FL16" s="233"/>
      <c r="FM16" s="233"/>
      <c r="FN16" s="233"/>
      <c r="FO16" s="233"/>
      <c r="FP16" s="233"/>
      <c r="FQ16" s="233"/>
      <c r="FR16" s="233"/>
      <c r="FS16" s="233"/>
      <c r="FT16" s="233"/>
      <c r="FU16" s="233"/>
      <c r="FV16" s="233"/>
      <c r="FW16" s="233"/>
      <c r="FX16" s="233"/>
      <c r="FY16" s="233"/>
      <c r="FZ16" s="233"/>
      <c r="GA16" s="233"/>
      <c r="GB16" s="233"/>
      <c r="GC16" s="233"/>
      <c r="GD16" s="233"/>
      <c r="GE16" s="233"/>
      <c r="GF16" s="233"/>
      <c r="GG16" s="233"/>
      <c r="GH16" s="233"/>
      <c r="GI16" s="233"/>
      <c r="GJ16" s="233"/>
      <c r="GK16" s="233"/>
      <c r="GL16" s="233"/>
      <c r="GM16" s="233"/>
      <c r="GN16" s="233"/>
      <c r="GO16" s="233"/>
      <c r="GP16" s="233"/>
      <c r="GQ16" s="233"/>
      <c r="GR16" s="233"/>
      <c r="GS16" s="233"/>
      <c r="GT16" s="233"/>
      <c r="GU16" s="233"/>
      <c r="GV16" s="233"/>
      <c r="GW16" s="233"/>
      <c r="GX16" s="233"/>
      <c r="GY16" s="233"/>
      <c r="GZ16" s="233"/>
      <c r="HA16" s="233"/>
      <c r="HB16" s="233"/>
      <c r="HC16" s="233"/>
      <c r="HD16" s="233"/>
    </row>
    <row r="17" spans="2:212" ht="27.95" customHeight="1">
      <c r="B17" s="524" t="s">
        <v>110</v>
      </c>
      <c r="C17" s="531" t="s">
        <v>111</v>
      </c>
      <c r="D17" s="235" t="s">
        <v>30</v>
      </c>
      <c r="E17" s="190">
        <v>1</v>
      </c>
      <c r="F17" s="263">
        <v>16800000</v>
      </c>
      <c r="G17" s="264">
        <f>+F17</f>
        <v>16800000</v>
      </c>
      <c r="H17" s="265"/>
      <c r="I17" s="265"/>
      <c r="J17" s="265"/>
      <c r="K17" s="138">
        <v>45292</v>
      </c>
      <c r="L17" s="138">
        <v>45382</v>
      </c>
      <c r="M17" s="508">
        <f>E18/E17</f>
        <v>0</v>
      </c>
      <c r="N17" s="508">
        <f>F18/F17</f>
        <v>0</v>
      </c>
      <c r="O17" s="516">
        <v>0</v>
      </c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  <c r="AS17" s="233"/>
      <c r="AT17" s="233"/>
      <c r="AU17" s="233"/>
      <c r="AV17" s="233"/>
      <c r="AW17" s="233"/>
      <c r="AX17" s="233"/>
      <c r="AY17" s="233"/>
      <c r="AZ17" s="233"/>
      <c r="BA17" s="233"/>
      <c r="BB17" s="233"/>
      <c r="BC17" s="233"/>
      <c r="BD17" s="233"/>
      <c r="BE17" s="233"/>
      <c r="BF17" s="233"/>
      <c r="BG17" s="233"/>
      <c r="BH17" s="233"/>
      <c r="BI17" s="233"/>
      <c r="BJ17" s="233"/>
      <c r="BK17" s="233"/>
      <c r="BL17" s="233"/>
      <c r="BM17" s="233"/>
      <c r="BN17" s="233"/>
      <c r="BO17" s="233"/>
      <c r="BP17" s="233"/>
      <c r="BQ17" s="233"/>
      <c r="BR17" s="233"/>
      <c r="BS17" s="233"/>
      <c r="BT17" s="233"/>
      <c r="BU17" s="233"/>
      <c r="BV17" s="233"/>
      <c r="BW17" s="233"/>
      <c r="BX17" s="233"/>
      <c r="BY17" s="233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  <c r="CO17" s="233"/>
      <c r="CP17" s="233"/>
      <c r="CQ17" s="233"/>
      <c r="CR17" s="233"/>
      <c r="CS17" s="233"/>
      <c r="CT17" s="233"/>
      <c r="CU17" s="233"/>
      <c r="CV17" s="233"/>
      <c r="CW17" s="233"/>
      <c r="CX17" s="233"/>
      <c r="CY17" s="233"/>
      <c r="CZ17" s="233"/>
      <c r="DA17" s="233"/>
      <c r="DB17" s="233"/>
      <c r="DC17" s="233"/>
      <c r="DD17" s="233"/>
      <c r="DE17" s="233"/>
      <c r="DF17" s="233"/>
      <c r="DG17" s="233"/>
      <c r="DH17" s="233"/>
      <c r="DI17" s="233"/>
      <c r="DJ17" s="233"/>
      <c r="DK17" s="233"/>
      <c r="DL17" s="233"/>
      <c r="DM17" s="233"/>
      <c r="DN17" s="233"/>
      <c r="DO17" s="233"/>
      <c r="DP17" s="233"/>
      <c r="DQ17" s="233"/>
      <c r="DR17" s="233"/>
      <c r="DS17" s="233"/>
      <c r="DT17" s="233"/>
      <c r="DU17" s="233"/>
      <c r="DV17" s="233"/>
      <c r="DW17" s="233"/>
      <c r="DX17" s="233"/>
      <c r="DY17" s="233"/>
      <c r="DZ17" s="233"/>
      <c r="EA17" s="233"/>
      <c r="EB17" s="233"/>
      <c r="EC17" s="233"/>
      <c r="ED17" s="233"/>
      <c r="EE17" s="233"/>
      <c r="EF17" s="233"/>
      <c r="EG17" s="233"/>
      <c r="EH17" s="233"/>
      <c r="EI17" s="233"/>
      <c r="EJ17" s="233"/>
      <c r="EK17" s="233"/>
      <c r="EL17" s="233"/>
      <c r="EM17" s="233"/>
      <c r="EN17" s="233"/>
      <c r="EO17" s="233"/>
      <c r="EP17" s="233"/>
      <c r="EQ17" s="233"/>
      <c r="ER17" s="233"/>
      <c r="ES17" s="233"/>
      <c r="ET17" s="233"/>
      <c r="EU17" s="233"/>
      <c r="EV17" s="233"/>
      <c r="EW17" s="233"/>
      <c r="EX17" s="233"/>
      <c r="EY17" s="233"/>
      <c r="EZ17" s="233"/>
      <c r="FA17" s="233"/>
      <c r="FB17" s="233"/>
      <c r="FC17" s="233"/>
      <c r="FD17" s="233"/>
      <c r="FE17" s="233"/>
      <c r="FF17" s="233"/>
      <c r="FG17" s="233"/>
      <c r="FH17" s="233"/>
      <c r="FI17" s="233"/>
      <c r="FJ17" s="233"/>
      <c r="FK17" s="233"/>
      <c r="FL17" s="233"/>
      <c r="FM17" s="233"/>
      <c r="FN17" s="233"/>
      <c r="FO17" s="233"/>
      <c r="FP17" s="233"/>
      <c r="FQ17" s="233"/>
      <c r="FR17" s="233"/>
      <c r="FS17" s="233"/>
      <c r="FT17" s="233"/>
      <c r="FU17" s="233"/>
      <c r="FV17" s="233"/>
      <c r="FW17" s="233"/>
      <c r="FX17" s="233"/>
      <c r="FY17" s="233"/>
      <c r="FZ17" s="233"/>
      <c r="GA17" s="233"/>
      <c r="GB17" s="233"/>
      <c r="GC17" s="233"/>
      <c r="GD17" s="233"/>
      <c r="GE17" s="233"/>
      <c r="GF17" s="233"/>
      <c r="GG17" s="233"/>
      <c r="GH17" s="233"/>
      <c r="GI17" s="233"/>
      <c r="GJ17" s="233"/>
      <c r="GK17" s="233"/>
      <c r="GL17" s="233"/>
      <c r="GM17" s="233"/>
      <c r="GN17" s="233"/>
      <c r="GO17" s="233"/>
      <c r="GP17" s="233"/>
      <c r="GQ17" s="233"/>
      <c r="GR17" s="233"/>
      <c r="GS17" s="233"/>
      <c r="GT17" s="233"/>
      <c r="GU17" s="233"/>
      <c r="GV17" s="233"/>
      <c r="GW17" s="233"/>
      <c r="GX17" s="233"/>
      <c r="GY17" s="233"/>
      <c r="GZ17" s="233"/>
      <c r="HA17" s="233"/>
      <c r="HB17" s="233"/>
      <c r="HC17" s="233"/>
      <c r="HD17" s="233"/>
    </row>
    <row r="18" spans="2:212" ht="27.95" customHeight="1">
      <c r="B18" s="525"/>
      <c r="C18" s="532"/>
      <c r="D18" s="261" t="s">
        <v>31</v>
      </c>
      <c r="E18" s="192">
        <v>0</v>
      </c>
      <c r="F18" s="266">
        <v>0</v>
      </c>
      <c r="G18" s="266">
        <f>+F18</f>
        <v>0</v>
      </c>
      <c r="H18" s="267"/>
      <c r="I18" s="267"/>
      <c r="J18" s="267"/>
      <c r="K18" s="145">
        <v>45292</v>
      </c>
      <c r="L18" s="145">
        <v>45382</v>
      </c>
      <c r="M18" s="481"/>
      <c r="N18" s="481"/>
      <c r="O18" s="517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  <c r="AX18" s="233"/>
      <c r="AY18" s="233"/>
      <c r="AZ18" s="233"/>
      <c r="BA18" s="233"/>
      <c r="BB18" s="233"/>
      <c r="BC18" s="233"/>
      <c r="BD18" s="233"/>
      <c r="BE18" s="233"/>
      <c r="BF18" s="233"/>
      <c r="BG18" s="233"/>
      <c r="BH18" s="233"/>
      <c r="BI18" s="233"/>
      <c r="BJ18" s="233"/>
      <c r="BK18" s="233"/>
      <c r="BL18" s="233"/>
      <c r="BM18" s="233"/>
      <c r="BN18" s="233"/>
      <c r="BO18" s="233"/>
      <c r="BP18" s="233"/>
      <c r="BQ18" s="233"/>
      <c r="BR18" s="233"/>
      <c r="BS18" s="233"/>
      <c r="BT18" s="233"/>
      <c r="BU18" s="233"/>
      <c r="BV18" s="233"/>
      <c r="BW18" s="233"/>
      <c r="BX18" s="233"/>
      <c r="BY18" s="233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  <c r="CO18" s="233"/>
      <c r="CP18" s="233"/>
      <c r="CQ18" s="233"/>
      <c r="CR18" s="233"/>
      <c r="CS18" s="233"/>
      <c r="CT18" s="233"/>
      <c r="CU18" s="233"/>
      <c r="CV18" s="233"/>
      <c r="CW18" s="233"/>
      <c r="CX18" s="233"/>
      <c r="CY18" s="233"/>
      <c r="CZ18" s="233"/>
      <c r="DA18" s="233"/>
      <c r="DB18" s="233"/>
      <c r="DC18" s="233"/>
      <c r="DD18" s="233"/>
      <c r="DE18" s="233"/>
      <c r="DF18" s="233"/>
      <c r="DG18" s="233"/>
      <c r="DH18" s="233"/>
      <c r="DI18" s="233"/>
      <c r="DJ18" s="233"/>
      <c r="DK18" s="233"/>
      <c r="DL18" s="233"/>
      <c r="DM18" s="233"/>
      <c r="DN18" s="233"/>
      <c r="DO18" s="233"/>
      <c r="DP18" s="233"/>
      <c r="DQ18" s="233"/>
      <c r="DR18" s="233"/>
      <c r="DS18" s="233"/>
      <c r="DT18" s="233"/>
      <c r="DU18" s="233"/>
      <c r="DV18" s="233"/>
      <c r="DW18" s="233"/>
      <c r="DX18" s="233"/>
      <c r="DY18" s="233"/>
      <c r="DZ18" s="233"/>
      <c r="EA18" s="233"/>
      <c r="EB18" s="233"/>
      <c r="EC18" s="233"/>
      <c r="ED18" s="233"/>
      <c r="EE18" s="233"/>
      <c r="EF18" s="233"/>
      <c r="EG18" s="233"/>
      <c r="EH18" s="233"/>
      <c r="EI18" s="233"/>
      <c r="EJ18" s="233"/>
      <c r="EK18" s="233"/>
      <c r="EL18" s="233"/>
      <c r="EM18" s="233"/>
      <c r="EN18" s="233"/>
      <c r="EO18" s="233"/>
      <c r="EP18" s="233"/>
      <c r="EQ18" s="233"/>
      <c r="ER18" s="233"/>
      <c r="ES18" s="233"/>
      <c r="ET18" s="233"/>
      <c r="EU18" s="233"/>
      <c r="EV18" s="233"/>
      <c r="EW18" s="233"/>
      <c r="EX18" s="233"/>
      <c r="EY18" s="233"/>
      <c r="EZ18" s="233"/>
      <c r="FA18" s="233"/>
      <c r="FB18" s="233"/>
      <c r="FC18" s="233"/>
      <c r="FD18" s="233"/>
      <c r="FE18" s="233"/>
      <c r="FF18" s="233"/>
      <c r="FG18" s="233"/>
      <c r="FH18" s="233"/>
      <c r="FI18" s="233"/>
      <c r="FJ18" s="233"/>
      <c r="FK18" s="233"/>
      <c r="FL18" s="233"/>
      <c r="FM18" s="233"/>
      <c r="FN18" s="233"/>
      <c r="FO18" s="233"/>
      <c r="FP18" s="233"/>
      <c r="FQ18" s="233"/>
      <c r="FR18" s="233"/>
      <c r="FS18" s="233"/>
      <c r="FT18" s="233"/>
      <c r="FU18" s="233"/>
      <c r="FV18" s="233"/>
      <c r="FW18" s="233"/>
      <c r="FX18" s="233"/>
      <c r="FY18" s="233"/>
      <c r="FZ18" s="233"/>
      <c r="GA18" s="233"/>
      <c r="GB18" s="233"/>
      <c r="GC18" s="233"/>
      <c r="GD18" s="233"/>
      <c r="GE18" s="233"/>
      <c r="GF18" s="233"/>
      <c r="GG18" s="233"/>
      <c r="GH18" s="233"/>
      <c r="GI18" s="233"/>
      <c r="GJ18" s="233"/>
      <c r="GK18" s="233"/>
      <c r="GL18" s="233"/>
      <c r="GM18" s="233"/>
      <c r="GN18" s="233"/>
      <c r="GO18" s="233"/>
      <c r="GP18" s="233"/>
      <c r="GQ18" s="233"/>
      <c r="GR18" s="233"/>
      <c r="GS18" s="233"/>
      <c r="GT18" s="233"/>
      <c r="GU18" s="233"/>
      <c r="GV18" s="233"/>
      <c r="GW18" s="233"/>
      <c r="GX18" s="233"/>
      <c r="GY18" s="233"/>
      <c r="GZ18" s="233"/>
      <c r="HA18" s="233"/>
      <c r="HB18" s="233"/>
      <c r="HC18" s="233"/>
      <c r="HD18" s="233"/>
    </row>
    <row r="19" spans="2:212" ht="27.95" customHeight="1">
      <c r="B19" s="526" t="s">
        <v>112</v>
      </c>
      <c r="C19" s="532" t="s">
        <v>113</v>
      </c>
      <c r="D19" s="261" t="s">
        <v>30</v>
      </c>
      <c r="E19" s="193">
        <v>25000</v>
      </c>
      <c r="F19" s="179">
        <v>95384133</v>
      </c>
      <c r="G19" s="266">
        <f t="shared" ref="G19:G30" si="0">+F19</f>
        <v>95384133</v>
      </c>
      <c r="H19" s="267"/>
      <c r="I19" s="267"/>
      <c r="J19" s="267"/>
      <c r="K19" s="145">
        <v>45292</v>
      </c>
      <c r="L19" s="145">
        <v>45382</v>
      </c>
      <c r="M19" s="481">
        <f>E20/E19</f>
        <v>0</v>
      </c>
      <c r="N19" s="481">
        <f>F20/G19</f>
        <v>0.51371227539490238</v>
      </c>
      <c r="O19" s="517">
        <f>M19*M19/N19</f>
        <v>0</v>
      </c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3"/>
      <c r="AM19" s="233"/>
      <c r="AN19" s="233"/>
      <c r="AO19" s="233"/>
      <c r="AP19" s="233"/>
      <c r="AQ19" s="233"/>
      <c r="AR19" s="233"/>
      <c r="AS19" s="233"/>
      <c r="AT19" s="233"/>
      <c r="AU19" s="233"/>
      <c r="AV19" s="233"/>
      <c r="AW19" s="233"/>
      <c r="AX19" s="233"/>
      <c r="AY19" s="233"/>
      <c r="AZ19" s="233"/>
      <c r="BA19" s="233"/>
      <c r="BB19" s="233"/>
      <c r="BC19" s="233"/>
      <c r="BD19" s="233"/>
      <c r="BE19" s="233"/>
      <c r="BF19" s="233"/>
      <c r="BG19" s="233"/>
      <c r="BH19" s="233"/>
      <c r="BI19" s="233"/>
      <c r="BJ19" s="233"/>
      <c r="BK19" s="233"/>
      <c r="BL19" s="233"/>
      <c r="BM19" s="233"/>
      <c r="BN19" s="233"/>
      <c r="BO19" s="233"/>
      <c r="BP19" s="233"/>
      <c r="BQ19" s="233"/>
      <c r="BR19" s="233"/>
      <c r="BS19" s="233"/>
      <c r="BT19" s="233"/>
      <c r="BU19" s="233"/>
      <c r="BV19" s="233"/>
      <c r="BW19" s="233"/>
      <c r="BX19" s="233"/>
      <c r="BY19" s="233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  <c r="CO19" s="233"/>
      <c r="CP19" s="233"/>
      <c r="CQ19" s="233"/>
      <c r="CR19" s="233"/>
      <c r="CS19" s="233"/>
      <c r="CT19" s="233"/>
      <c r="CU19" s="233"/>
      <c r="CV19" s="233"/>
      <c r="CW19" s="233"/>
      <c r="CX19" s="233"/>
      <c r="CY19" s="233"/>
      <c r="CZ19" s="233"/>
      <c r="DA19" s="233"/>
      <c r="DB19" s="233"/>
      <c r="DC19" s="233"/>
      <c r="DD19" s="233"/>
      <c r="DE19" s="233"/>
      <c r="DF19" s="233"/>
      <c r="DG19" s="233"/>
      <c r="DH19" s="233"/>
      <c r="DI19" s="233"/>
      <c r="DJ19" s="233"/>
      <c r="DK19" s="233"/>
      <c r="DL19" s="233"/>
      <c r="DM19" s="233"/>
      <c r="DN19" s="233"/>
      <c r="DO19" s="233"/>
      <c r="DP19" s="233"/>
      <c r="DQ19" s="233"/>
      <c r="DR19" s="233"/>
      <c r="DS19" s="233"/>
      <c r="DT19" s="233"/>
      <c r="DU19" s="233"/>
      <c r="DV19" s="233"/>
      <c r="DW19" s="233"/>
      <c r="DX19" s="233"/>
      <c r="DY19" s="233"/>
      <c r="DZ19" s="233"/>
      <c r="EA19" s="233"/>
      <c r="EB19" s="233"/>
      <c r="EC19" s="233"/>
      <c r="ED19" s="233"/>
      <c r="EE19" s="233"/>
      <c r="EF19" s="233"/>
      <c r="EG19" s="233"/>
      <c r="EH19" s="233"/>
      <c r="EI19" s="233"/>
      <c r="EJ19" s="233"/>
      <c r="EK19" s="233"/>
      <c r="EL19" s="233"/>
      <c r="EM19" s="233"/>
      <c r="EN19" s="233"/>
      <c r="EO19" s="233"/>
      <c r="EP19" s="233"/>
      <c r="EQ19" s="233"/>
      <c r="ER19" s="233"/>
      <c r="ES19" s="233"/>
      <c r="ET19" s="233"/>
      <c r="EU19" s="233"/>
      <c r="EV19" s="233"/>
      <c r="EW19" s="233"/>
      <c r="EX19" s="233"/>
      <c r="EY19" s="233"/>
      <c r="EZ19" s="233"/>
      <c r="FA19" s="233"/>
      <c r="FB19" s="233"/>
      <c r="FC19" s="233"/>
      <c r="FD19" s="233"/>
      <c r="FE19" s="233"/>
      <c r="FF19" s="233"/>
      <c r="FG19" s="233"/>
      <c r="FH19" s="233"/>
      <c r="FI19" s="233"/>
      <c r="FJ19" s="233"/>
      <c r="FK19" s="233"/>
      <c r="FL19" s="233"/>
      <c r="FM19" s="233"/>
      <c r="FN19" s="233"/>
      <c r="FO19" s="233"/>
      <c r="FP19" s="233"/>
      <c r="FQ19" s="233"/>
      <c r="FR19" s="233"/>
      <c r="FS19" s="233"/>
      <c r="FT19" s="233"/>
      <c r="FU19" s="233"/>
      <c r="FV19" s="233"/>
      <c r="FW19" s="233"/>
      <c r="FX19" s="233"/>
      <c r="FY19" s="233"/>
      <c r="FZ19" s="233"/>
      <c r="GA19" s="233"/>
      <c r="GB19" s="233"/>
      <c r="GC19" s="233"/>
      <c r="GD19" s="233"/>
      <c r="GE19" s="233"/>
      <c r="GF19" s="233"/>
      <c r="GG19" s="233"/>
      <c r="GH19" s="233"/>
      <c r="GI19" s="233"/>
      <c r="GJ19" s="233"/>
      <c r="GK19" s="233"/>
      <c r="GL19" s="233"/>
      <c r="GM19" s="233"/>
      <c r="GN19" s="233"/>
      <c r="GO19" s="233"/>
      <c r="GP19" s="233"/>
      <c r="GQ19" s="233"/>
      <c r="GR19" s="233"/>
      <c r="GS19" s="233"/>
      <c r="GT19" s="233"/>
      <c r="GU19" s="233"/>
      <c r="GV19" s="233"/>
      <c r="GW19" s="233"/>
      <c r="GX19" s="233"/>
      <c r="GY19" s="233"/>
      <c r="GZ19" s="233"/>
      <c r="HA19" s="233"/>
      <c r="HB19" s="233"/>
      <c r="HC19" s="233"/>
      <c r="HD19" s="233"/>
    </row>
    <row r="20" spans="2:212" ht="27.95" customHeight="1">
      <c r="B20" s="526"/>
      <c r="C20" s="532"/>
      <c r="D20" s="261" t="s">
        <v>31</v>
      </c>
      <c r="E20" s="192">
        <v>0</v>
      </c>
      <c r="F20" s="179">
        <v>49000000</v>
      </c>
      <c r="G20" s="266">
        <f t="shared" si="0"/>
        <v>49000000</v>
      </c>
      <c r="H20" s="267"/>
      <c r="I20" s="267"/>
      <c r="J20" s="267"/>
      <c r="K20" s="145">
        <v>45292</v>
      </c>
      <c r="L20" s="145">
        <v>45382</v>
      </c>
      <c r="M20" s="481"/>
      <c r="N20" s="481"/>
      <c r="O20" s="517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3"/>
      <c r="BA20" s="233"/>
      <c r="BB20" s="233"/>
      <c r="BC20" s="233"/>
      <c r="BD20" s="233"/>
      <c r="BE20" s="233"/>
      <c r="BF20" s="233"/>
      <c r="BG20" s="233"/>
      <c r="BH20" s="233"/>
      <c r="BI20" s="233"/>
      <c r="BJ20" s="233"/>
      <c r="BK20" s="233"/>
      <c r="BL20" s="233"/>
      <c r="BM20" s="233"/>
      <c r="BN20" s="233"/>
      <c r="BO20" s="233"/>
      <c r="BP20" s="233"/>
      <c r="BQ20" s="233"/>
      <c r="BR20" s="233"/>
      <c r="BS20" s="233"/>
      <c r="BT20" s="233"/>
      <c r="BU20" s="233"/>
      <c r="BV20" s="233"/>
      <c r="BW20" s="233"/>
      <c r="BX20" s="233"/>
      <c r="BY20" s="233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  <c r="CO20" s="233"/>
      <c r="CP20" s="233"/>
      <c r="CQ20" s="233"/>
      <c r="CR20" s="233"/>
      <c r="CS20" s="233"/>
      <c r="CT20" s="233"/>
      <c r="CU20" s="233"/>
      <c r="CV20" s="233"/>
      <c r="CW20" s="233"/>
      <c r="CX20" s="233"/>
      <c r="CY20" s="233"/>
      <c r="CZ20" s="233"/>
      <c r="DA20" s="233"/>
      <c r="DB20" s="233"/>
      <c r="DC20" s="233"/>
      <c r="DD20" s="233"/>
      <c r="DE20" s="233"/>
      <c r="DF20" s="233"/>
      <c r="DG20" s="233"/>
      <c r="DH20" s="233"/>
      <c r="DI20" s="233"/>
      <c r="DJ20" s="233"/>
      <c r="DK20" s="233"/>
      <c r="DL20" s="233"/>
      <c r="DM20" s="233"/>
      <c r="DN20" s="233"/>
      <c r="DO20" s="233"/>
      <c r="DP20" s="233"/>
      <c r="DQ20" s="233"/>
      <c r="DR20" s="233"/>
      <c r="DS20" s="233"/>
      <c r="DT20" s="233"/>
      <c r="DU20" s="233"/>
      <c r="DV20" s="233"/>
      <c r="DW20" s="233"/>
      <c r="DX20" s="233"/>
      <c r="DY20" s="233"/>
      <c r="DZ20" s="233"/>
      <c r="EA20" s="233"/>
      <c r="EB20" s="233"/>
      <c r="EC20" s="233"/>
      <c r="ED20" s="233"/>
      <c r="EE20" s="233"/>
      <c r="EF20" s="233"/>
      <c r="EG20" s="233"/>
      <c r="EH20" s="233"/>
      <c r="EI20" s="233"/>
      <c r="EJ20" s="233"/>
      <c r="EK20" s="233"/>
      <c r="EL20" s="233"/>
      <c r="EM20" s="233"/>
      <c r="EN20" s="233"/>
      <c r="EO20" s="233"/>
      <c r="EP20" s="233"/>
      <c r="EQ20" s="233"/>
      <c r="ER20" s="233"/>
      <c r="ES20" s="233"/>
      <c r="ET20" s="233"/>
      <c r="EU20" s="233"/>
      <c r="EV20" s="233"/>
      <c r="EW20" s="233"/>
      <c r="EX20" s="233"/>
      <c r="EY20" s="233"/>
      <c r="EZ20" s="233"/>
      <c r="FA20" s="233"/>
      <c r="FB20" s="233"/>
      <c r="FC20" s="233"/>
      <c r="FD20" s="233"/>
      <c r="FE20" s="233"/>
      <c r="FF20" s="233"/>
      <c r="FG20" s="233"/>
      <c r="FH20" s="233"/>
      <c r="FI20" s="233"/>
      <c r="FJ20" s="233"/>
      <c r="FK20" s="233"/>
      <c r="FL20" s="233"/>
      <c r="FM20" s="233"/>
      <c r="FN20" s="233"/>
      <c r="FO20" s="233"/>
      <c r="FP20" s="233"/>
      <c r="FQ20" s="233"/>
      <c r="FR20" s="233"/>
      <c r="FS20" s="233"/>
      <c r="FT20" s="233"/>
      <c r="FU20" s="233"/>
      <c r="FV20" s="233"/>
      <c r="FW20" s="233"/>
      <c r="FX20" s="233"/>
      <c r="FY20" s="233"/>
      <c r="FZ20" s="233"/>
      <c r="GA20" s="233"/>
      <c r="GB20" s="233"/>
      <c r="GC20" s="233"/>
      <c r="GD20" s="233"/>
      <c r="GE20" s="233"/>
      <c r="GF20" s="233"/>
      <c r="GG20" s="233"/>
      <c r="GH20" s="233"/>
      <c r="GI20" s="233"/>
      <c r="GJ20" s="233"/>
      <c r="GK20" s="233"/>
      <c r="GL20" s="233"/>
      <c r="GM20" s="233"/>
      <c r="GN20" s="233"/>
      <c r="GO20" s="233"/>
      <c r="GP20" s="233"/>
      <c r="GQ20" s="233"/>
      <c r="GR20" s="233"/>
      <c r="GS20" s="233"/>
      <c r="GT20" s="233"/>
      <c r="GU20" s="233"/>
      <c r="GV20" s="233"/>
      <c r="GW20" s="233"/>
      <c r="GX20" s="233"/>
      <c r="GY20" s="233"/>
      <c r="GZ20" s="233"/>
      <c r="HA20" s="233"/>
      <c r="HB20" s="233"/>
      <c r="HC20" s="233"/>
      <c r="HD20" s="233"/>
    </row>
    <row r="21" spans="2:212" ht="27.95" customHeight="1">
      <c r="B21" s="525" t="s">
        <v>114</v>
      </c>
      <c r="C21" s="532" t="s">
        <v>115</v>
      </c>
      <c r="D21" s="261" t="s">
        <v>30</v>
      </c>
      <c r="E21" s="193">
        <v>250</v>
      </c>
      <c r="F21" s="179">
        <v>136900000</v>
      </c>
      <c r="G21" s="266">
        <f t="shared" si="0"/>
        <v>136900000</v>
      </c>
      <c r="H21" s="267"/>
      <c r="I21" s="267"/>
      <c r="J21" s="267"/>
      <c r="K21" s="145">
        <v>45292</v>
      </c>
      <c r="L21" s="145">
        <v>45382</v>
      </c>
      <c r="M21" s="481">
        <f>E22/E21</f>
        <v>0</v>
      </c>
      <c r="N21" s="481">
        <f>F22/F21</f>
        <v>0.44996347699050404</v>
      </c>
      <c r="O21" s="517">
        <f>M21*M21/N21</f>
        <v>0</v>
      </c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3"/>
      <c r="AS21" s="233"/>
      <c r="AT21" s="233"/>
      <c r="AU21" s="233"/>
      <c r="AV21" s="233"/>
      <c r="AW21" s="233"/>
      <c r="AX21" s="233"/>
      <c r="AY21" s="233"/>
      <c r="AZ21" s="233"/>
      <c r="BA21" s="233"/>
      <c r="BB21" s="233"/>
      <c r="BC21" s="233"/>
      <c r="BD21" s="233"/>
      <c r="BE21" s="233"/>
      <c r="BF21" s="233"/>
      <c r="BG21" s="233"/>
      <c r="BH21" s="233"/>
      <c r="BI21" s="233"/>
      <c r="BJ21" s="233"/>
      <c r="BK21" s="233"/>
      <c r="BL21" s="233"/>
      <c r="BM21" s="233"/>
      <c r="BN21" s="233"/>
      <c r="BO21" s="233"/>
      <c r="BP21" s="233"/>
      <c r="BQ21" s="233"/>
      <c r="BR21" s="233"/>
      <c r="BS21" s="233"/>
      <c r="BT21" s="233"/>
      <c r="BU21" s="233"/>
      <c r="BV21" s="233"/>
      <c r="BW21" s="233"/>
      <c r="BX21" s="233"/>
      <c r="BY21" s="233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  <c r="CO21" s="233"/>
      <c r="CP21" s="233"/>
      <c r="CQ21" s="233"/>
      <c r="CR21" s="233"/>
      <c r="CS21" s="233"/>
      <c r="CT21" s="233"/>
      <c r="CU21" s="233"/>
      <c r="CV21" s="233"/>
      <c r="CW21" s="233"/>
      <c r="CX21" s="233"/>
      <c r="CY21" s="233"/>
      <c r="CZ21" s="233"/>
      <c r="DA21" s="233"/>
      <c r="DB21" s="233"/>
      <c r="DC21" s="233"/>
      <c r="DD21" s="233"/>
      <c r="DE21" s="233"/>
      <c r="DF21" s="233"/>
      <c r="DG21" s="233"/>
      <c r="DH21" s="233"/>
      <c r="DI21" s="233"/>
      <c r="DJ21" s="233"/>
      <c r="DK21" s="233"/>
      <c r="DL21" s="233"/>
      <c r="DM21" s="233"/>
      <c r="DN21" s="233"/>
      <c r="DO21" s="233"/>
      <c r="DP21" s="233"/>
      <c r="DQ21" s="233"/>
      <c r="DR21" s="233"/>
      <c r="DS21" s="233"/>
      <c r="DT21" s="233"/>
      <c r="DU21" s="233"/>
      <c r="DV21" s="233"/>
      <c r="DW21" s="233"/>
      <c r="DX21" s="233"/>
      <c r="DY21" s="233"/>
      <c r="DZ21" s="233"/>
      <c r="EA21" s="233"/>
      <c r="EB21" s="233"/>
      <c r="EC21" s="233"/>
      <c r="ED21" s="233"/>
      <c r="EE21" s="233"/>
      <c r="EF21" s="233"/>
      <c r="EG21" s="233"/>
      <c r="EH21" s="233"/>
      <c r="EI21" s="233"/>
      <c r="EJ21" s="233"/>
      <c r="EK21" s="233"/>
      <c r="EL21" s="233"/>
      <c r="EM21" s="233"/>
      <c r="EN21" s="233"/>
      <c r="EO21" s="233"/>
      <c r="EP21" s="233"/>
      <c r="EQ21" s="233"/>
      <c r="ER21" s="233"/>
      <c r="ES21" s="233"/>
      <c r="ET21" s="233"/>
      <c r="EU21" s="233"/>
      <c r="EV21" s="233"/>
      <c r="EW21" s="233"/>
      <c r="EX21" s="233"/>
      <c r="EY21" s="233"/>
      <c r="EZ21" s="233"/>
      <c r="FA21" s="233"/>
      <c r="FB21" s="233"/>
      <c r="FC21" s="233"/>
      <c r="FD21" s="233"/>
      <c r="FE21" s="233"/>
      <c r="FF21" s="233"/>
      <c r="FG21" s="233"/>
      <c r="FH21" s="233"/>
      <c r="FI21" s="233"/>
      <c r="FJ21" s="233"/>
      <c r="FK21" s="233"/>
      <c r="FL21" s="233"/>
      <c r="FM21" s="233"/>
      <c r="FN21" s="233"/>
      <c r="FO21" s="233"/>
      <c r="FP21" s="233"/>
      <c r="FQ21" s="233"/>
      <c r="FR21" s="233"/>
      <c r="FS21" s="233"/>
      <c r="FT21" s="233"/>
      <c r="FU21" s="233"/>
      <c r="FV21" s="233"/>
      <c r="FW21" s="233"/>
      <c r="FX21" s="233"/>
      <c r="FY21" s="233"/>
      <c r="FZ21" s="233"/>
      <c r="GA21" s="233"/>
      <c r="GB21" s="233"/>
      <c r="GC21" s="233"/>
      <c r="GD21" s="233"/>
      <c r="GE21" s="233"/>
      <c r="GF21" s="233"/>
      <c r="GG21" s="233"/>
      <c r="GH21" s="233"/>
      <c r="GI21" s="233"/>
      <c r="GJ21" s="233"/>
      <c r="GK21" s="233"/>
      <c r="GL21" s="233"/>
      <c r="GM21" s="233"/>
      <c r="GN21" s="233"/>
      <c r="GO21" s="233"/>
      <c r="GP21" s="233"/>
      <c r="GQ21" s="233"/>
      <c r="GR21" s="233"/>
      <c r="GS21" s="233"/>
      <c r="GT21" s="233"/>
      <c r="GU21" s="233"/>
      <c r="GV21" s="233"/>
      <c r="GW21" s="233"/>
      <c r="GX21" s="233"/>
      <c r="GY21" s="233"/>
      <c r="GZ21" s="233"/>
      <c r="HA21" s="233"/>
      <c r="HB21" s="233"/>
      <c r="HC21" s="233"/>
      <c r="HD21" s="233"/>
    </row>
    <row r="22" spans="2:212" ht="27.95" customHeight="1">
      <c r="B22" s="525"/>
      <c r="C22" s="532"/>
      <c r="D22" s="261" t="s">
        <v>31</v>
      </c>
      <c r="E22" s="192">
        <v>0</v>
      </c>
      <c r="F22" s="179">
        <v>61600000</v>
      </c>
      <c r="G22" s="266">
        <f t="shared" si="0"/>
        <v>61600000</v>
      </c>
      <c r="H22" s="267"/>
      <c r="I22" s="267"/>
      <c r="J22" s="267"/>
      <c r="K22" s="145">
        <v>45292</v>
      </c>
      <c r="L22" s="145">
        <v>45382</v>
      </c>
      <c r="M22" s="481"/>
      <c r="N22" s="481"/>
      <c r="O22" s="517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233"/>
      <c r="BA22" s="233"/>
      <c r="BB22" s="233"/>
      <c r="BC22" s="233"/>
      <c r="BD22" s="233"/>
      <c r="BE22" s="233"/>
      <c r="BF22" s="233"/>
      <c r="BG22" s="233"/>
      <c r="BH22" s="233"/>
      <c r="BI22" s="233"/>
      <c r="BJ22" s="233"/>
      <c r="BK22" s="233"/>
      <c r="BL22" s="233"/>
      <c r="BM22" s="233"/>
      <c r="BN22" s="233"/>
      <c r="BO22" s="233"/>
      <c r="BP22" s="233"/>
      <c r="BQ22" s="233"/>
      <c r="BR22" s="233"/>
      <c r="BS22" s="233"/>
      <c r="BT22" s="233"/>
      <c r="BU22" s="233"/>
      <c r="BV22" s="233"/>
      <c r="BW22" s="233"/>
      <c r="BX22" s="233"/>
      <c r="BY22" s="233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  <c r="CO22" s="233"/>
      <c r="CP22" s="233"/>
      <c r="CQ22" s="233"/>
      <c r="CR22" s="233"/>
      <c r="CS22" s="233"/>
      <c r="CT22" s="233"/>
      <c r="CU22" s="233"/>
      <c r="CV22" s="233"/>
      <c r="CW22" s="233"/>
      <c r="CX22" s="233"/>
      <c r="CY22" s="233"/>
      <c r="CZ22" s="233"/>
      <c r="DA22" s="233"/>
      <c r="DB22" s="233"/>
      <c r="DC22" s="233"/>
      <c r="DD22" s="233"/>
      <c r="DE22" s="233"/>
      <c r="DF22" s="233"/>
      <c r="DG22" s="233"/>
      <c r="DH22" s="233"/>
      <c r="DI22" s="233"/>
      <c r="DJ22" s="233"/>
      <c r="DK22" s="233"/>
      <c r="DL22" s="233"/>
      <c r="DM22" s="233"/>
      <c r="DN22" s="233"/>
      <c r="DO22" s="233"/>
      <c r="DP22" s="233"/>
      <c r="DQ22" s="233"/>
      <c r="DR22" s="233"/>
      <c r="DS22" s="233"/>
      <c r="DT22" s="233"/>
      <c r="DU22" s="233"/>
      <c r="DV22" s="233"/>
      <c r="DW22" s="233"/>
      <c r="DX22" s="233"/>
      <c r="DY22" s="233"/>
      <c r="DZ22" s="233"/>
      <c r="EA22" s="233"/>
      <c r="EB22" s="233"/>
      <c r="EC22" s="233"/>
      <c r="ED22" s="233"/>
      <c r="EE22" s="233"/>
      <c r="EF22" s="233"/>
      <c r="EG22" s="233"/>
      <c r="EH22" s="233"/>
      <c r="EI22" s="233"/>
      <c r="EJ22" s="233"/>
      <c r="EK22" s="233"/>
      <c r="EL22" s="233"/>
      <c r="EM22" s="233"/>
      <c r="EN22" s="233"/>
      <c r="EO22" s="233"/>
      <c r="EP22" s="233"/>
      <c r="EQ22" s="233"/>
      <c r="ER22" s="233"/>
      <c r="ES22" s="233"/>
      <c r="ET22" s="233"/>
      <c r="EU22" s="233"/>
      <c r="EV22" s="233"/>
      <c r="EW22" s="233"/>
      <c r="EX22" s="233"/>
      <c r="EY22" s="233"/>
      <c r="EZ22" s="233"/>
      <c r="FA22" s="233"/>
      <c r="FB22" s="233"/>
      <c r="FC22" s="233"/>
      <c r="FD22" s="233"/>
      <c r="FE22" s="233"/>
      <c r="FF22" s="233"/>
      <c r="FG22" s="233"/>
      <c r="FH22" s="233"/>
      <c r="FI22" s="233"/>
      <c r="FJ22" s="233"/>
      <c r="FK22" s="233"/>
      <c r="FL22" s="233"/>
      <c r="FM22" s="233"/>
      <c r="FN22" s="233"/>
      <c r="FO22" s="233"/>
      <c r="FP22" s="233"/>
      <c r="FQ22" s="233"/>
      <c r="FR22" s="233"/>
      <c r="FS22" s="233"/>
      <c r="FT22" s="233"/>
      <c r="FU22" s="233"/>
      <c r="FV22" s="233"/>
      <c r="FW22" s="233"/>
      <c r="FX22" s="233"/>
      <c r="FY22" s="233"/>
      <c r="FZ22" s="233"/>
      <c r="GA22" s="233"/>
      <c r="GB22" s="233"/>
      <c r="GC22" s="233"/>
      <c r="GD22" s="233"/>
      <c r="GE22" s="233"/>
      <c r="GF22" s="233"/>
      <c r="GG22" s="233"/>
      <c r="GH22" s="233"/>
      <c r="GI22" s="233"/>
      <c r="GJ22" s="233"/>
      <c r="GK22" s="233"/>
      <c r="GL22" s="233"/>
      <c r="GM22" s="233"/>
      <c r="GN22" s="233"/>
      <c r="GO22" s="233"/>
      <c r="GP22" s="233"/>
      <c r="GQ22" s="233"/>
      <c r="GR22" s="233"/>
      <c r="GS22" s="233"/>
      <c r="GT22" s="233"/>
      <c r="GU22" s="233"/>
      <c r="GV22" s="233"/>
      <c r="GW22" s="233"/>
      <c r="GX22" s="233"/>
      <c r="GY22" s="233"/>
      <c r="GZ22" s="233"/>
      <c r="HA22" s="233"/>
      <c r="HB22" s="233"/>
      <c r="HC22" s="233"/>
      <c r="HD22" s="233"/>
    </row>
    <row r="23" spans="2:212" ht="27.95" customHeight="1">
      <c r="B23" s="525" t="s">
        <v>116</v>
      </c>
      <c r="C23" s="532" t="s">
        <v>117</v>
      </c>
      <c r="D23" s="261" t="s">
        <v>30</v>
      </c>
      <c r="E23" s="193">
        <v>1</v>
      </c>
      <c r="F23" s="179">
        <v>524715867</v>
      </c>
      <c r="G23" s="266">
        <f t="shared" si="0"/>
        <v>524715867</v>
      </c>
      <c r="H23" s="267"/>
      <c r="I23" s="267"/>
      <c r="J23" s="267"/>
      <c r="K23" s="145">
        <v>45292</v>
      </c>
      <c r="L23" s="145">
        <v>45382</v>
      </c>
      <c r="M23" s="481">
        <f>E24/E23</f>
        <v>0</v>
      </c>
      <c r="N23" s="481">
        <f>F24/F23</f>
        <v>0.1067244265361619</v>
      </c>
      <c r="O23" s="517">
        <f>M23*M23/N23</f>
        <v>0</v>
      </c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233"/>
      <c r="AP23" s="233"/>
      <c r="AQ23" s="233"/>
      <c r="AR23" s="233"/>
      <c r="AS23" s="233"/>
      <c r="AT23" s="233"/>
      <c r="AU23" s="233"/>
      <c r="AV23" s="233"/>
      <c r="AW23" s="233"/>
      <c r="AX23" s="233"/>
      <c r="AY23" s="233"/>
      <c r="AZ23" s="233"/>
      <c r="BA23" s="233"/>
      <c r="BB23" s="233"/>
      <c r="BC23" s="233"/>
      <c r="BD23" s="233"/>
      <c r="BE23" s="233"/>
      <c r="BF23" s="233"/>
      <c r="BG23" s="233"/>
      <c r="BH23" s="233"/>
      <c r="BI23" s="233"/>
      <c r="BJ23" s="233"/>
      <c r="BK23" s="233"/>
      <c r="BL23" s="233"/>
      <c r="BM23" s="233"/>
      <c r="BN23" s="233"/>
      <c r="BO23" s="233"/>
      <c r="BP23" s="233"/>
      <c r="BQ23" s="233"/>
      <c r="BR23" s="233"/>
      <c r="BS23" s="233"/>
      <c r="BT23" s="233"/>
      <c r="BU23" s="233"/>
      <c r="BV23" s="233"/>
      <c r="BW23" s="233"/>
      <c r="BX23" s="233"/>
      <c r="BY23" s="233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  <c r="CO23" s="233"/>
      <c r="CP23" s="233"/>
      <c r="CQ23" s="233"/>
      <c r="CR23" s="233"/>
      <c r="CS23" s="233"/>
      <c r="CT23" s="233"/>
      <c r="CU23" s="233"/>
      <c r="CV23" s="233"/>
      <c r="CW23" s="233"/>
      <c r="CX23" s="233"/>
      <c r="CY23" s="233"/>
      <c r="CZ23" s="233"/>
      <c r="DA23" s="233"/>
      <c r="DB23" s="233"/>
      <c r="DC23" s="233"/>
      <c r="DD23" s="233"/>
      <c r="DE23" s="233"/>
      <c r="DF23" s="233"/>
      <c r="DG23" s="233"/>
      <c r="DH23" s="233"/>
      <c r="DI23" s="233"/>
      <c r="DJ23" s="233"/>
      <c r="DK23" s="233"/>
      <c r="DL23" s="233"/>
      <c r="DM23" s="233"/>
      <c r="DN23" s="233"/>
      <c r="DO23" s="233"/>
      <c r="DP23" s="233"/>
      <c r="DQ23" s="233"/>
      <c r="DR23" s="233"/>
      <c r="DS23" s="233"/>
      <c r="DT23" s="233"/>
      <c r="DU23" s="233"/>
      <c r="DV23" s="233"/>
      <c r="DW23" s="233"/>
      <c r="DX23" s="233"/>
      <c r="DY23" s="233"/>
      <c r="DZ23" s="233"/>
      <c r="EA23" s="233"/>
      <c r="EB23" s="233"/>
      <c r="EC23" s="233"/>
      <c r="ED23" s="233"/>
      <c r="EE23" s="233"/>
      <c r="EF23" s="233"/>
      <c r="EG23" s="233"/>
      <c r="EH23" s="233"/>
      <c r="EI23" s="233"/>
      <c r="EJ23" s="233"/>
      <c r="EK23" s="233"/>
      <c r="EL23" s="233"/>
      <c r="EM23" s="233"/>
      <c r="EN23" s="233"/>
      <c r="EO23" s="233"/>
      <c r="EP23" s="233"/>
      <c r="EQ23" s="233"/>
      <c r="ER23" s="233"/>
      <c r="ES23" s="233"/>
      <c r="ET23" s="233"/>
      <c r="EU23" s="233"/>
      <c r="EV23" s="233"/>
      <c r="EW23" s="233"/>
      <c r="EX23" s="233"/>
      <c r="EY23" s="233"/>
      <c r="EZ23" s="233"/>
      <c r="FA23" s="233"/>
      <c r="FB23" s="233"/>
      <c r="FC23" s="233"/>
      <c r="FD23" s="233"/>
      <c r="FE23" s="233"/>
      <c r="FF23" s="233"/>
      <c r="FG23" s="233"/>
      <c r="FH23" s="233"/>
      <c r="FI23" s="233"/>
      <c r="FJ23" s="233"/>
      <c r="FK23" s="233"/>
      <c r="FL23" s="233"/>
      <c r="FM23" s="233"/>
      <c r="FN23" s="233"/>
      <c r="FO23" s="233"/>
      <c r="FP23" s="233"/>
      <c r="FQ23" s="233"/>
      <c r="FR23" s="233"/>
      <c r="FS23" s="233"/>
      <c r="FT23" s="233"/>
      <c r="FU23" s="233"/>
      <c r="FV23" s="233"/>
      <c r="FW23" s="233"/>
      <c r="FX23" s="233"/>
      <c r="FY23" s="233"/>
      <c r="FZ23" s="233"/>
      <c r="GA23" s="233"/>
      <c r="GB23" s="233"/>
      <c r="GC23" s="233"/>
      <c r="GD23" s="233"/>
      <c r="GE23" s="233"/>
      <c r="GF23" s="233"/>
      <c r="GG23" s="233"/>
      <c r="GH23" s="233"/>
      <c r="GI23" s="233"/>
      <c r="GJ23" s="233"/>
      <c r="GK23" s="233"/>
      <c r="GL23" s="233"/>
      <c r="GM23" s="233"/>
      <c r="GN23" s="233"/>
      <c r="GO23" s="233"/>
      <c r="GP23" s="233"/>
      <c r="GQ23" s="233"/>
      <c r="GR23" s="233"/>
      <c r="GS23" s="233"/>
      <c r="GT23" s="233"/>
      <c r="GU23" s="233"/>
      <c r="GV23" s="233"/>
      <c r="GW23" s="233"/>
      <c r="GX23" s="233"/>
      <c r="GY23" s="233"/>
      <c r="GZ23" s="233"/>
      <c r="HA23" s="233"/>
      <c r="HB23" s="233"/>
      <c r="HC23" s="233"/>
      <c r="HD23" s="233"/>
    </row>
    <row r="24" spans="2:212" ht="27.95" customHeight="1">
      <c r="B24" s="525"/>
      <c r="C24" s="532"/>
      <c r="D24" s="261" t="s">
        <v>31</v>
      </c>
      <c r="E24" s="192">
        <v>0</v>
      </c>
      <c r="F24" s="179">
        <v>56000000</v>
      </c>
      <c r="G24" s="266">
        <f t="shared" si="0"/>
        <v>56000000</v>
      </c>
      <c r="H24" s="267"/>
      <c r="I24" s="267"/>
      <c r="J24" s="267"/>
      <c r="K24" s="145">
        <v>45292</v>
      </c>
      <c r="L24" s="145">
        <v>45382</v>
      </c>
      <c r="M24" s="481"/>
      <c r="N24" s="481"/>
      <c r="O24" s="517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233"/>
      <c r="AM24" s="233"/>
      <c r="AN24" s="233"/>
      <c r="AO24" s="233"/>
      <c r="AP24" s="233"/>
      <c r="AQ24" s="233"/>
      <c r="AR24" s="233"/>
      <c r="AS24" s="233"/>
      <c r="AT24" s="233"/>
      <c r="AU24" s="233"/>
      <c r="AV24" s="233"/>
      <c r="AW24" s="233"/>
      <c r="AX24" s="233"/>
      <c r="AY24" s="233"/>
      <c r="AZ24" s="233"/>
      <c r="BA24" s="233"/>
      <c r="BB24" s="233"/>
      <c r="BC24" s="233"/>
      <c r="BD24" s="233"/>
      <c r="BE24" s="233"/>
      <c r="BF24" s="233"/>
      <c r="BG24" s="233"/>
      <c r="BH24" s="233"/>
      <c r="BI24" s="233"/>
      <c r="BJ24" s="233"/>
      <c r="BK24" s="233"/>
      <c r="BL24" s="233"/>
      <c r="BM24" s="233"/>
      <c r="BN24" s="233"/>
      <c r="BO24" s="233"/>
      <c r="BP24" s="233"/>
      <c r="BQ24" s="233"/>
      <c r="BR24" s="233"/>
      <c r="BS24" s="233"/>
      <c r="BT24" s="233"/>
      <c r="BU24" s="233"/>
      <c r="BV24" s="233"/>
      <c r="BW24" s="233"/>
      <c r="BX24" s="233"/>
      <c r="BY24" s="233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  <c r="CO24" s="233"/>
      <c r="CP24" s="233"/>
      <c r="CQ24" s="233"/>
      <c r="CR24" s="233"/>
      <c r="CS24" s="233"/>
      <c r="CT24" s="233"/>
      <c r="CU24" s="233"/>
      <c r="CV24" s="233"/>
      <c r="CW24" s="233"/>
      <c r="CX24" s="233"/>
      <c r="CY24" s="233"/>
      <c r="CZ24" s="233"/>
      <c r="DA24" s="233"/>
      <c r="DB24" s="233"/>
      <c r="DC24" s="233"/>
      <c r="DD24" s="233"/>
      <c r="DE24" s="233"/>
      <c r="DF24" s="233"/>
      <c r="DG24" s="233"/>
      <c r="DH24" s="233"/>
      <c r="DI24" s="233"/>
      <c r="DJ24" s="233"/>
      <c r="DK24" s="233"/>
      <c r="DL24" s="233"/>
      <c r="DM24" s="233"/>
      <c r="DN24" s="233"/>
      <c r="DO24" s="233"/>
      <c r="DP24" s="233"/>
      <c r="DQ24" s="233"/>
      <c r="DR24" s="233"/>
      <c r="DS24" s="233"/>
      <c r="DT24" s="233"/>
      <c r="DU24" s="233"/>
      <c r="DV24" s="233"/>
      <c r="DW24" s="233"/>
      <c r="DX24" s="233"/>
      <c r="DY24" s="233"/>
      <c r="DZ24" s="233"/>
      <c r="EA24" s="233"/>
      <c r="EB24" s="233"/>
      <c r="EC24" s="233"/>
      <c r="ED24" s="233"/>
      <c r="EE24" s="233"/>
      <c r="EF24" s="233"/>
      <c r="EG24" s="233"/>
      <c r="EH24" s="233"/>
      <c r="EI24" s="233"/>
      <c r="EJ24" s="233"/>
      <c r="EK24" s="233"/>
      <c r="EL24" s="233"/>
      <c r="EM24" s="233"/>
      <c r="EN24" s="233"/>
      <c r="EO24" s="233"/>
      <c r="EP24" s="233"/>
      <c r="EQ24" s="233"/>
      <c r="ER24" s="233"/>
      <c r="ES24" s="233"/>
      <c r="ET24" s="233"/>
      <c r="EU24" s="233"/>
      <c r="EV24" s="233"/>
      <c r="EW24" s="233"/>
      <c r="EX24" s="233"/>
      <c r="EY24" s="233"/>
      <c r="EZ24" s="233"/>
      <c r="FA24" s="233"/>
      <c r="FB24" s="233"/>
      <c r="FC24" s="233"/>
      <c r="FD24" s="233"/>
      <c r="FE24" s="233"/>
      <c r="FF24" s="233"/>
      <c r="FG24" s="233"/>
      <c r="FH24" s="233"/>
      <c r="FI24" s="233"/>
      <c r="FJ24" s="233"/>
      <c r="FK24" s="233"/>
      <c r="FL24" s="233"/>
      <c r="FM24" s="233"/>
      <c r="FN24" s="233"/>
      <c r="FO24" s="233"/>
      <c r="FP24" s="233"/>
      <c r="FQ24" s="233"/>
      <c r="FR24" s="233"/>
      <c r="FS24" s="233"/>
      <c r="FT24" s="233"/>
      <c r="FU24" s="233"/>
      <c r="FV24" s="233"/>
      <c r="FW24" s="233"/>
      <c r="FX24" s="233"/>
      <c r="FY24" s="233"/>
      <c r="FZ24" s="233"/>
      <c r="GA24" s="233"/>
      <c r="GB24" s="233"/>
      <c r="GC24" s="233"/>
      <c r="GD24" s="233"/>
      <c r="GE24" s="233"/>
      <c r="GF24" s="233"/>
      <c r="GG24" s="233"/>
      <c r="GH24" s="233"/>
      <c r="GI24" s="233"/>
      <c r="GJ24" s="233"/>
      <c r="GK24" s="233"/>
      <c r="GL24" s="233"/>
      <c r="GM24" s="233"/>
      <c r="GN24" s="233"/>
      <c r="GO24" s="233"/>
      <c r="GP24" s="233"/>
      <c r="GQ24" s="233"/>
      <c r="GR24" s="233"/>
      <c r="GS24" s="233"/>
      <c r="GT24" s="233"/>
      <c r="GU24" s="233"/>
      <c r="GV24" s="233"/>
      <c r="GW24" s="233"/>
      <c r="GX24" s="233"/>
      <c r="GY24" s="233"/>
      <c r="GZ24" s="233"/>
      <c r="HA24" s="233"/>
      <c r="HB24" s="233"/>
      <c r="HC24" s="233"/>
      <c r="HD24" s="233"/>
    </row>
    <row r="25" spans="2:212" ht="27.95" customHeight="1">
      <c r="B25" s="525" t="s">
        <v>118</v>
      </c>
      <c r="C25" s="532" t="s">
        <v>119</v>
      </c>
      <c r="D25" s="261" t="s">
        <v>30</v>
      </c>
      <c r="E25" s="193">
        <v>1</v>
      </c>
      <c r="F25" s="179">
        <v>256600000</v>
      </c>
      <c r="G25" s="266">
        <f t="shared" si="0"/>
        <v>256600000</v>
      </c>
      <c r="H25" s="267"/>
      <c r="I25" s="267"/>
      <c r="J25" s="267"/>
      <c r="K25" s="145">
        <v>45292</v>
      </c>
      <c r="L25" s="145">
        <v>45382</v>
      </c>
      <c r="M25" s="481">
        <f>E26/E25</f>
        <v>0</v>
      </c>
      <c r="N25" s="481">
        <f>F26/F25</f>
        <v>0.10911925175370225</v>
      </c>
      <c r="O25" s="517">
        <f>M25*M25/N25</f>
        <v>0</v>
      </c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3"/>
      <c r="AT25" s="233"/>
      <c r="AU25" s="233"/>
      <c r="AV25" s="233"/>
      <c r="AW25" s="233"/>
      <c r="AX25" s="233"/>
      <c r="AY25" s="233"/>
      <c r="AZ25" s="233"/>
      <c r="BA25" s="233"/>
      <c r="BB25" s="233"/>
      <c r="BC25" s="233"/>
      <c r="BD25" s="233"/>
      <c r="BE25" s="233"/>
      <c r="BF25" s="233"/>
      <c r="BG25" s="233"/>
      <c r="BH25" s="233"/>
      <c r="BI25" s="233"/>
      <c r="BJ25" s="233"/>
      <c r="BK25" s="233"/>
      <c r="BL25" s="233"/>
      <c r="BM25" s="233"/>
      <c r="BN25" s="233"/>
      <c r="BO25" s="233"/>
      <c r="BP25" s="233"/>
      <c r="BQ25" s="233"/>
      <c r="BR25" s="233"/>
      <c r="BS25" s="233"/>
      <c r="BT25" s="233"/>
      <c r="BU25" s="233"/>
      <c r="BV25" s="233"/>
      <c r="BW25" s="233"/>
      <c r="BX25" s="233"/>
      <c r="BY25" s="233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  <c r="CO25" s="233"/>
      <c r="CP25" s="233"/>
      <c r="CQ25" s="233"/>
      <c r="CR25" s="233"/>
      <c r="CS25" s="233"/>
      <c r="CT25" s="233"/>
      <c r="CU25" s="233"/>
      <c r="CV25" s="233"/>
      <c r="CW25" s="233"/>
      <c r="CX25" s="233"/>
      <c r="CY25" s="233"/>
      <c r="CZ25" s="233"/>
      <c r="DA25" s="233"/>
      <c r="DB25" s="233"/>
      <c r="DC25" s="233"/>
      <c r="DD25" s="233"/>
      <c r="DE25" s="233"/>
      <c r="DF25" s="233"/>
      <c r="DG25" s="233"/>
      <c r="DH25" s="233"/>
      <c r="DI25" s="233"/>
      <c r="DJ25" s="233"/>
      <c r="DK25" s="233"/>
      <c r="DL25" s="233"/>
      <c r="DM25" s="233"/>
      <c r="DN25" s="233"/>
      <c r="DO25" s="233"/>
      <c r="DP25" s="233"/>
      <c r="DQ25" s="233"/>
      <c r="DR25" s="233"/>
      <c r="DS25" s="233"/>
      <c r="DT25" s="233"/>
      <c r="DU25" s="233"/>
      <c r="DV25" s="233"/>
      <c r="DW25" s="233"/>
      <c r="DX25" s="233"/>
      <c r="DY25" s="233"/>
      <c r="DZ25" s="233"/>
      <c r="EA25" s="233"/>
      <c r="EB25" s="233"/>
      <c r="EC25" s="233"/>
      <c r="ED25" s="233"/>
      <c r="EE25" s="233"/>
      <c r="EF25" s="233"/>
      <c r="EG25" s="233"/>
      <c r="EH25" s="233"/>
      <c r="EI25" s="233"/>
      <c r="EJ25" s="233"/>
      <c r="EK25" s="233"/>
      <c r="EL25" s="233"/>
      <c r="EM25" s="233"/>
      <c r="EN25" s="233"/>
      <c r="EO25" s="233"/>
      <c r="EP25" s="233"/>
      <c r="EQ25" s="233"/>
      <c r="ER25" s="233"/>
      <c r="ES25" s="233"/>
      <c r="ET25" s="233"/>
      <c r="EU25" s="233"/>
      <c r="EV25" s="233"/>
      <c r="EW25" s="233"/>
      <c r="EX25" s="233"/>
      <c r="EY25" s="233"/>
      <c r="EZ25" s="233"/>
      <c r="FA25" s="233"/>
      <c r="FB25" s="233"/>
      <c r="FC25" s="233"/>
      <c r="FD25" s="233"/>
      <c r="FE25" s="233"/>
      <c r="FF25" s="233"/>
      <c r="FG25" s="233"/>
      <c r="FH25" s="233"/>
      <c r="FI25" s="233"/>
      <c r="FJ25" s="233"/>
      <c r="FK25" s="233"/>
      <c r="FL25" s="233"/>
      <c r="FM25" s="233"/>
      <c r="FN25" s="233"/>
      <c r="FO25" s="233"/>
      <c r="FP25" s="233"/>
      <c r="FQ25" s="233"/>
      <c r="FR25" s="233"/>
      <c r="FS25" s="233"/>
      <c r="FT25" s="233"/>
      <c r="FU25" s="233"/>
      <c r="FV25" s="233"/>
      <c r="FW25" s="233"/>
      <c r="FX25" s="233"/>
      <c r="FY25" s="233"/>
      <c r="FZ25" s="233"/>
      <c r="GA25" s="233"/>
      <c r="GB25" s="233"/>
      <c r="GC25" s="233"/>
      <c r="GD25" s="233"/>
      <c r="GE25" s="233"/>
      <c r="GF25" s="233"/>
      <c r="GG25" s="233"/>
      <c r="GH25" s="233"/>
      <c r="GI25" s="233"/>
      <c r="GJ25" s="233"/>
      <c r="GK25" s="233"/>
      <c r="GL25" s="233"/>
      <c r="GM25" s="233"/>
      <c r="GN25" s="233"/>
      <c r="GO25" s="233"/>
      <c r="GP25" s="233"/>
      <c r="GQ25" s="233"/>
      <c r="GR25" s="233"/>
      <c r="GS25" s="233"/>
      <c r="GT25" s="233"/>
      <c r="GU25" s="233"/>
      <c r="GV25" s="233"/>
      <c r="GW25" s="233"/>
      <c r="GX25" s="233"/>
      <c r="GY25" s="233"/>
      <c r="GZ25" s="233"/>
      <c r="HA25" s="233"/>
      <c r="HB25" s="233"/>
      <c r="HC25" s="233"/>
      <c r="HD25" s="233"/>
    </row>
    <row r="26" spans="2:212" ht="27.95" customHeight="1">
      <c r="B26" s="525"/>
      <c r="C26" s="532"/>
      <c r="D26" s="261" t="s">
        <v>31</v>
      </c>
      <c r="E26" s="192">
        <v>0</v>
      </c>
      <c r="F26" s="179">
        <v>28000000</v>
      </c>
      <c r="G26" s="266">
        <f t="shared" si="0"/>
        <v>28000000</v>
      </c>
      <c r="H26" s="267"/>
      <c r="I26" s="267"/>
      <c r="J26" s="267"/>
      <c r="K26" s="145">
        <v>45292</v>
      </c>
      <c r="L26" s="145">
        <v>45382</v>
      </c>
      <c r="M26" s="481"/>
      <c r="N26" s="481"/>
      <c r="O26" s="517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3"/>
      <c r="AP26" s="233"/>
      <c r="AQ26" s="233"/>
      <c r="AR26" s="233"/>
      <c r="AS26" s="233"/>
      <c r="AT26" s="233"/>
      <c r="AU26" s="233"/>
      <c r="AV26" s="233"/>
      <c r="AW26" s="233"/>
      <c r="AX26" s="233"/>
      <c r="AY26" s="233"/>
      <c r="AZ26" s="233"/>
      <c r="BA26" s="233"/>
      <c r="BB26" s="233"/>
      <c r="BC26" s="233"/>
      <c r="BD26" s="233"/>
      <c r="BE26" s="233"/>
      <c r="BF26" s="233"/>
      <c r="BG26" s="233"/>
      <c r="BH26" s="233"/>
      <c r="BI26" s="233"/>
      <c r="BJ26" s="233"/>
      <c r="BK26" s="233"/>
      <c r="BL26" s="233"/>
      <c r="BM26" s="233"/>
      <c r="BN26" s="233"/>
      <c r="BO26" s="233"/>
      <c r="BP26" s="233"/>
      <c r="BQ26" s="233"/>
      <c r="BR26" s="233"/>
      <c r="BS26" s="233"/>
      <c r="BT26" s="233"/>
      <c r="BU26" s="233"/>
      <c r="BV26" s="233"/>
      <c r="BW26" s="233"/>
      <c r="BX26" s="233"/>
      <c r="BY26" s="233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  <c r="CO26" s="233"/>
      <c r="CP26" s="233"/>
      <c r="CQ26" s="233"/>
      <c r="CR26" s="233"/>
      <c r="CS26" s="233"/>
      <c r="CT26" s="233"/>
      <c r="CU26" s="233"/>
      <c r="CV26" s="233"/>
      <c r="CW26" s="233"/>
      <c r="CX26" s="233"/>
      <c r="CY26" s="233"/>
      <c r="CZ26" s="233"/>
      <c r="DA26" s="233"/>
      <c r="DB26" s="233"/>
      <c r="DC26" s="233"/>
      <c r="DD26" s="233"/>
      <c r="DE26" s="233"/>
      <c r="DF26" s="233"/>
      <c r="DG26" s="233"/>
      <c r="DH26" s="233"/>
      <c r="DI26" s="233"/>
      <c r="DJ26" s="233"/>
      <c r="DK26" s="233"/>
      <c r="DL26" s="233"/>
      <c r="DM26" s="233"/>
      <c r="DN26" s="233"/>
      <c r="DO26" s="233"/>
      <c r="DP26" s="233"/>
      <c r="DQ26" s="233"/>
      <c r="DR26" s="233"/>
      <c r="DS26" s="233"/>
      <c r="DT26" s="233"/>
      <c r="DU26" s="233"/>
      <c r="DV26" s="233"/>
      <c r="DW26" s="233"/>
      <c r="DX26" s="233"/>
      <c r="DY26" s="233"/>
      <c r="DZ26" s="233"/>
      <c r="EA26" s="233"/>
      <c r="EB26" s="233"/>
      <c r="EC26" s="233"/>
      <c r="ED26" s="233"/>
      <c r="EE26" s="233"/>
      <c r="EF26" s="233"/>
      <c r="EG26" s="233"/>
      <c r="EH26" s="233"/>
      <c r="EI26" s="233"/>
      <c r="EJ26" s="233"/>
      <c r="EK26" s="233"/>
      <c r="EL26" s="233"/>
      <c r="EM26" s="233"/>
      <c r="EN26" s="233"/>
      <c r="EO26" s="233"/>
      <c r="EP26" s="233"/>
      <c r="EQ26" s="233"/>
      <c r="ER26" s="233"/>
      <c r="ES26" s="233"/>
      <c r="ET26" s="233"/>
      <c r="EU26" s="233"/>
      <c r="EV26" s="233"/>
      <c r="EW26" s="233"/>
      <c r="EX26" s="233"/>
      <c r="EY26" s="233"/>
      <c r="EZ26" s="233"/>
      <c r="FA26" s="233"/>
      <c r="FB26" s="233"/>
      <c r="FC26" s="233"/>
      <c r="FD26" s="233"/>
      <c r="FE26" s="233"/>
      <c r="FF26" s="233"/>
      <c r="FG26" s="233"/>
      <c r="FH26" s="233"/>
      <c r="FI26" s="233"/>
      <c r="FJ26" s="233"/>
      <c r="FK26" s="233"/>
      <c r="FL26" s="233"/>
      <c r="FM26" s="233"/>
      <c r="FN26" s="233"/>
      <c r="FO26" s="233"/>
      <c r="FP26" s="233"/>
      <c r="FQ26" s="233"/>
      <c r="FR26" s="233"/>
      <c r="FS26" s="233"/>
      <c r="FT26" s="233"/>
      <c r="FU26" s="233"/>
      <c r="FV26" s="233"/>
      <c r="FW26" s="233"/>
      <c r="FX26" s="233"/>
      <c r="FY26" s="233"/>
      <c r="FZ26" s="233"/>
      <c r="GA26" s="233"/>
      <c r="GB26" s="233"/>
      <c r="GC26" s="233"/>
      <c r="GD26" s="233"/>
      <c r="GE26" s="233"/>
      <c r="GF26" s="233"/>
      <c r="GG26" s="233"/>
      <c r="GH26" s="233"/>
      <c r="GI26" s="233"/>
      <c r="GJ26" s="233"/>
      <c r="GK26" s="233"/>
      <c r="GL26" s="233"/>
      <c r="GM26" s="233"/>
      <c r="GN26" s="233"/>
      <c r="GO26" s="233"/>
      <c r="GP26" s="233"/>
      <c r="GQ26" s="233"/>
      <c r="GR26" s="233"/>
      <c r="GS26" s="233"/>
      <c r="GT26" s="233"/>
      <c r="GU26" s="233"/>
      <c r="GV26" s="233"/>
      <c r="GW26" s="233"/>
      <c r="GX26" s="233"/>
      <c r="GY26" s="233"/>
      <c r="GZ26" s="233"/>
      <c r="HA26" s="233"/>
      <c r="HB26" s="233"/>
      <c r="HC26" s="233"/>
      <c r="HD26" s="233"/>
    </row>
    <row r="27" spans="2:212" ht="27.95" customHeight="1">
      <c r="B27" s="525" t="s">
        <v>120</v>
      </c>
      <c r="C27" s="532" t="s">
        <v>121</v>
      </c>
      <c r="D27" s="261" t="s">
        <v>30</v>
      </c>
      <c r="E27" s="193">
        <v>50</v>
      </c>
      <c r="F27" s="179">
        <v>61500000</v>
      </c>
      <c r="G27" s="266">
        <f t="shared" si="0"/>
        <v>61500000</v>
      </c>
      <c r="H27" s="267"/>
      <c r="I27" s="267"/>
      <c r="J27" s="267"/>
      <c r="K27" s="145">
        <v>45292</v>
      </c>
      <c r="L27" s="145">
        <v>45382</v>
      </c>
      <c r="M27" s="481">
        <f>E28/E27</f>
        <v>0</v>
      </c>
      <c r="N27" s="481">
        <f>F28/F27</f>
        <v>1</v>
      </c>
      <c r="O27" s="518">
        <f>M27*M27/N27</f>
        <v>0</v>
      </c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3"/>
      <c r="AP27" s="233"/>
      <c r="AQ27" s="233"/>
      <c r="AR27" s="233"/>
      <c r="AS27" s="233"/>
      <c r="AT27" s="233"/>
      <c r="AU27" s="233"/>
      <c r="AV27" s="233"/>
      <c r="AW27" s="233"/>
      <c r="AX27" s="233"/>
      <c r="AY27" s="233"/>
      <c r="AZ27" s="233"/>
      <c r="BA27" s="233"/>
      <c r="BB27" s="233"/>
      <c r="BC27" s="233"/>
      <c r="BD27" s="233"/>
      <c r="BE27" s="233"/>
      <c r="BF27" s="233"/>
      <c r="BG27" s="233"/>
      <c r="BH27" s="233"/>
      <c r="BI27" s="233"/>
      <c r="BJ27" s="233"/>
      <c r="BK27" s="233"/>
      <c r="BL27" s="233"/>
      <c r="BM27" s="233"/>
      <c r="BN27" s="233"/>
      <c r="BO27" s="233"/>
      <c r="BP27" s="233"/>
      <c r="BQ27" s="233"/>
      <c r="BR27" s="233"/>
      <c r="BS27" s="233"/>
      <c r="BT27" s="233"/>
      <c r="BU27" s="233"/>
      <c r="BV27" s="233"/>
      <c r="BW27" s="233"/>
      <c r="BX27" s="233"/>
      <c r="BY27" s="233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  <c r="CO27" s="233"/>
      <c r="CP27" s="233"/>
      <c r="CQ27" s="233"/>
      <c r="CR27" s="233"/>
      <c r="CS27" s="233"/>
      <c r="CT27" s="233"/>
      <c r="CU27" s="233"/>
      <c r="CV27" s="233"/>
      <c r="CW27" s="233"/>
      <c r="CX27" s="233"/>
      <c r="CY27" s="233"/>
      <c r="CZ27" s="233"/>
      <c r="DA27" s="233"/>
      <c r="DB27" s="233"/>
      <c r="DC27" s="233"/>
      <c r="DD27" s="233"/>
      <c r="DE27" s="233"/>
      <c r="DF27" s="233"/>
      <c r="DG27" s="233"/>
      <c r="DH27" s="233"/>
      <c r="DI27" s="233"/>
      <c r="DJ27" s="233"/>
      <c r="DK27" s="233"/>
      <c r="DL27" s="233"/>
      <c r="DM27" s="233"/>
      <c r="DN27" s="233"/>
      <c r="DO27" s="233"/>
      <c r="DP27" s="233"/>
      <c r="DQ27" s="233"/>
      <c r="DR27" s="233"/>
      <c r="DS27" s="233"/>
      <c r="DT27" s="233"/>
      <c r="DU27" s="233"/>
      <c r="DV27" s="233"/>
      <c r="DW27" s="233"/>
      <c r="DX27" s="233"/>
      <c r="DY27" s="233"/>
      <c r="DZ27" s="233"/>
      <c r="EA27" s="233"/>
      <c r="EB27" s="233"/>
      <c r="EC27" s="233"/>
      <c r="ED27" s="233"/>
      <c r="EE27" s="233"/>
      <c r="EF27" s="233"/>
      <c r="EG27" s="233"/>
      <c r="EH27" s="233"/>
      <c r="EI27" s="233"/>
      <c r="EJ27" s="233"/>
      <c r="EK27" s="233"/>
      <c r="EL27" s="233"/>
      <c r="EM27" s="233"/>
      <c r="EN27" s="233"/>
      <c r="EO27" s="233"/>
      <c r="EP27" s="233"/>
      <c r="EQ27" s="233"/>
      <c r="ER27" s="233"/>
      <c r="ES27" s="233"/>
      <c r="ET27" s="233"/>
      <c r="EU27" s="233"/>
      <c r="EV27" s="233"/>
      <c r="EW27" s="233"/>
      <c r="EX27" s="233"/>
      <c r="EY27" s="233"/>
      <c r="EZ27" s="233"/>
      <c r="FA27" s="233"/>
      <c r="FB27" s="233"/>
      <c r="FC27" s="233"/>
      <c r="FD27" s="233"/>
      <c r="FE27" s="233"/>
      <c r="FF27" s="233"/>
      <c r="FG27" s="233"/>
      <c r="FH27" s="233"/>
      <c r="FI27" s="233"/>
      <c r="FJ27" s="233"/>
      <c r="FK27" s="233"/>
      <c r="FL27" s="233"/>
      <c r="FM27" s="233"/>
      <c r="FN27" s="233"/>
      <c r="FO27" s="233"/>
      <c r="FP27" s="233"/>
      <c r="FQ27" s="233"/>
      <c r="FR27" s="233"/>
      <c r="FS27" s="233"/>
      <c r="FT27" s="233"/>
      <c r="FU27" s="233"/>
      <c r="FV27" s="233"/>
      <c r="FW27" s="233"/>
      <c r="FX27" s="233"/>
      <c r="FY27" s="233"/>
      <c r="FZ27" s="233"/>
      <c r="GA27" s="233"/>
      <c r="GB27" s="233"/>
      <c r="GC27" s="233"/>
      <c r="GD27" s="233"/>
      <c r="GE27" s="233"/>
      <c r="GF27" s="233"/>
      <c r="GG27" s="233"/>
      <c r="GH27" s="233"/>
      <c r="GI27" s="233"/>
      <c r="GJ27" s="233"/>
      <c r="GK27" s="233"/>
      <c r="GL27" s="233"/>
      <c r="GM27" s="233"/>
      <c r="GN27" s="233"/>
      <c r="GO27" s="233"/>
      <c r="GP27" s="233"/>
      <c r="GQ27" s="233"/>
      <c r="GR27" s="233"/>
      <c r="GS27" s="233"/>
      <c r="GT27" s="233"/>
      <c r="GU27" s="233"/>
      <c r="GV27" s="233"/>
      <c r="GW27" s="233"/>
      <c r="GX27" s="233"/>
      <c r="GY27" s="233"/>
      <c r="GZ27" s="233"/>
      <c r="HA27" s="233"/>
      <c r="HB27" s="233"/>
      <c r="HC27" s="233"/>
      <c r="HD27" s="233"/>
    </row>
    <row r="28" spans="2:212" ht="27.95" customHeight="1">
      <c r="B28" s="525"/>
      <c r="C28" s="532"/>
      <c r="D28" s="261" t="s">
        <v>31</v>
      </c>
      <c r="E28" s="192">
        <v>0</v>
      </c>
      <c r="F28" s="179">
        <v>61500000</v>
      </c>
      <c r="G28" s="266">
        <f t="shared" si="0"/>
        <v>61500000</v>
      </c>
      <c r="H28" s="267"/>
      <c r="I28" s="267"/>
      <c r="J28" s="267"/>
      <c r="K28" s="145">
        <v>45292</v>
      </c>
      <c r="L28" s="145">
        <v>45382</v>
      </c>
      <c r="M28" s="481"/>
      <c r="N28" s="481"/>
      <c r="O28" s="518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  <c r="AO28" s="233"/>
      <c r="AP28" s="233"/>
      <c r="AQ28" s="233"/>
      <c r="AR28" s="233"/>
      <c r="AS28" s="233"/>
      <c r="AT28" s="233"/>
      <c r="AU28" s="233"/>
      <c r="AV28" s="233"/>
      <c r="AW28" s="233"/>
      <c r="AX28" s="233"/>
      <c r="AY28" s="233"/>
      <c r="AZ28" s="233"/>
      <c r="BA28" s="233"/>
      <c r="BB28" s="233"/>
      <c r="BC28" s="233"/>
      <c r="BD28" s="233"/>
      <c r="BE28" s="233"/>
      <c r="BF28" s="233"/>
      <c r="BG28" s="233"/>
      <c r="BH28" s="233"/>
      <c r="BI28" s="233"/>
      <c r="BJ28" s="233"/>
      <c r="BK28" s="233"/>
      <c r="BL28" s="233"/>
      <c r="BM28" s="233"/>
      <c r="BN28" s="233"/>
      <c r="BO28" s="233"/>
      <c r="BP28" s="233"/>
      <c r="BQ28" s="233"/>
      <c r="BR28" s="233"/>
      <c r="BS28" s="233"/>
      <c r="BT28" s="233"/>
      <c r="BU28" s="233"/>
      <c r="BV28" s="233"/>
      <c r="BW28" s="233"/>
      <c r="BX28" s="233"/>
      <c r="BY28" s="233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  <c r="CO28" s="233"/>
      <c r="CP28" s="233"/>
      <c r="CQ28" s="233"/>
      <c r="CR28" s="233"/>
      <c r="CS28" s="233"/>
      <c r="CT28" s="233"/>
      <c r="CU28" s="233"/>
      <c r="CV28" s="233"/>
      <c r="CW28" s="233"/>
      <c r="CX28" s="233"/>
      <c r="CY28" s="233"/>
      <c r="CZ28" s="233"/>
      <c r="DA28" s="233"/>
      <c r="DB28" s="233"/>
      <c r="DC28" s="233"/>
      <c r="DD28" s="233"/>
      <c r="DE28" s="233"/>
      <c r="DF28" s="233"/>
      <c r="DG28" s="233"/>
      <c r="DH28" s="233"/>
      <c r="DI28" s="233"/>
      <c r="DJ28" s="233"/>
      <c r="DK28" s="233"/>
      <c r="DL28" s="233"/>
      <c r="DM28" s="233"/>
      <c r="DN28" s="233"/>
      <c r="DO28" s="233"/>
      <c r="DP28" s="233"/>
      <c r="DQ28" s="233"/>
      <c r="DR28" s="233"/>
      <c r="DS28" s="233"/>
      <c r="DT28" s="233"/>
      <c r="DU28" s="233"/>
      <c r="DV28" s="233"/>
      <c r="DW28" s="233"/>
      <c r="DX28" s="233"/>
      <c r="DY28" s="233"/>
      <c r="DZ28" s="233"/>
      <c r="EA28" s="233"/>
      <c r="EB28" s="233"/>
      <c r="EC28" s="233"/>
      <c r="ED28" s="233"/>
      <c r="EE28" s="233"/>
      <c r="EF28" s="233"/>
      <c r="EG28" s="233"/>
      <c r="EH28" s="233"/>
      <c r="EI28" s="233"/>
      <c r="EJ28" s="233"/>
      <c r="EK28" s="233"/>
      <c r="EL28" s="233"/>
      <c r="EM28" s="233"/>
      <c r="EN28" s="233"/>
      <c r="EO28" s="233"/>
      <c r="EP28" s="233"/>
      <c r="EQ28" s="233"/>
      <c r="ER28" s="233"/>
      <c r="ES28" s="233"/>
      <c r="ET28" s="233"/>
      <c r="EU28" s="233"/>
      <c r="EV28" s="233"/>
      <c r="EW28" s="233"/>
      <c r="EX28" s="233"/>
      <c r="EY28" s="233"/>
      <c r="EZ28" s="233"/>
      <c r="FA28" s="233"/>
      <c r="FB28" s="233"/>
      <c r="FC28" s="233"/>
      <c r="FD28" s="233"/>
      <c r="FE28" s="233"/>
      <c r="FF28" s="233"/>
      <c r="FG28" s="233"/>
      <c r="FH28" s="233"/>
      <c r="FI28" s="233"/>
      <c r="FJ28" s="233"/>
      <c r="FK28" s="233"/>
      <c r="FL28" s="233"/>
      <c r="FM28" s="233"/>
      <c r="FN28" s="233"/>
      <c r="FO28" s="233"/>
      <c r="FP28" s="233"/>
      <c r="FQ28" s="233"/>
      <c r="FR28" s="233"/>
      <c r="FS28" s="233"/>
      <c r="FT28" s="233"/>
      <c r="FU28" s="233"/>
      <c r="FV28" s="233"/>
      <c r="FW28" s="233"/>
      <c r="FX28" s="233"/>
      <c r="FY28" s="233"/>
      <c r="FZ28" s="233"/>
      <c r="GA28" s="233"/>
      <c r="GB28" s="233"/>
      <c r="GC28" s="233"/>
      <c r="GD28" s="233"/>
      <c r="GE28" s="233"/>
      <c r="GF28" s="233"/>
      <c r="GG28" s="233"/>
      <c r="GH28" s="233"/>
      <c r="GI28" s="233"/>
      <c r="GJ28" s="233"/>
      <c r="GK28" s="233"/>
      <c r="GL28" s="233"/>
      <c r="GM28" s="233"/>
      <c r="GN28" s="233"/>
      <c r="GO28" s="233"/>
      <c r="GP28" s="233"/>
      <c r="GQ28" s="233"/>
      <c r="GR28" s="233"/>
      <c r="GS28" s="233"/>
      <c r="GT28" s="233"/>
      <c r="GU28" s="233"/>
      <c r="GV28" s="233"/>
      <c r="GW28" s="233"/>
      <c r="GX28" s="233"/>
      <c r="GY28" s="233"/>
      <c r="GZ28" s="233"/>
      <c r="HA28" s="233"/>
      <c r="HB28" s="233"/>
      <c r="HC28" s="233"/>
      <c r="HD28" s="233"/>
    </row>
    <row r="29" spans="2:212" ht="27.95" customHeight="1">
      <c r="B29" s="527" t="s">
        <v>122</v>
      </c>
      <c r="C29" s="532" t="s">
        <v>123</v>
      </c>
      <c r="D29" s="261" t="s">
        <v>30</v>
      </c>
      <c r="E29" s="193">
        <v>75</v>
      </c>
      <c r="F29" s="266">
        <v>88100000</v>
      </c>
      <c r="G29" s="266">
        <f t="shared" si="0"/>
        <v>88100000</v>
      </c>
      <c r="H29" s="267"/>
      <c r="I29" s="267"/>
      <c r="J29" s="267"/>
      <c r="K29" s="145">
        <v>45292</v>
      </c>
      <c r="L29" s="145">
        <v>45382</v>
      </c>
      <c r="M29" s="481">
        <f>E30/E29</f>
        <v>0</v>
      </c>
      <c r="N29" s="481">
        <f>F30/F29</f>
        <v>0</v>
      </c>
      <c r="O29" s="482">
        <v>0</v>
      </c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33"/>
      <c r="AS29" s="233"/>
      <c r="AT29" s="233"/>
      <c r="AU29" s="233"/>
      <c r="AV29" s="233"/>
      <c r="AW29" s="233"/>
      <c r="AX29" s="233"/>
      <c r="AY29" s="233"/>
      <c r="AZ29" s="233"/>
      <c r="BA29" s="233"/>
      <c r="BB29" s="233"/>
      <c r="BC29" s="233"/>
      <c r="BD29" s="233"/>
      <c r="BE29" s="233"/>
      <c r="BF29" s="233"/>
      <c r="BG29" s="233"/>
      <c r="BH29" s="233"/>
      <c r="BI29" s="233"/>
      <c r="BJ29" s="233"/>
      <c r="BK29" s="233"/>
      <c r="BL29" s="233"/>
      <c r="BM29" s="233"/>
      <c r="BN29" s="233"/>
      <c r="BO29" s="233"/>
      <c r="BP29" s="233"/>
      <c r="BQ29" s="233"/>
      <c r="BR29" s="233"/>
      <c r="BS29" s="233"/>
      <c r="BT29" s="233"/>
      <c r="BU29" s="233"/>
      <c r="BV29" s="233"/>
      <c r="BW29" s="233"/>
      <c r="BX29" s="233"/>
      <c r="BY29" s="233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  <c r="CO29" s="233"/>
      <c r="CP29" s="233"/>
      <c r="CQ29" s="233"/>
      <c r="CR29" s="233"/>
      <c r="CS29" s="233"/>
      <c r="CT29" s="233"/>
      <c r="CU29" s="233"/>
      <c r="CV29" s="233"/>
      <c r="CW29" s="233"/>
      <c r="CX29" s="233"/>
      <c r="CY29" s="233"/>
      <c r="CZ29" s="233"/>
      <c r="DA29" s="233"/>
      <c r="DB29" s="233"/>
      <c r="DC29" s="233"/>
      <c r="DD29" s="233"/>
      <c r="DE29" s="233"/>
      <c r="DF29" s="233"/>
      <c r="DG29" s="233"/>
      <c r="DH29" s="233"/>
      <c r="DI29" s="233"/>
      <c r="DJ29" s="233"/>
      <c r="DK29" s="233"/>
      <c r="DL29" s="233"/>
      <c r="DM29" s="233"/>
      <c r="DN29" s="233"/>
      <c r="DO29" s="233"/>
      <c r="DP29" s="233"/>
      <c r="DQ29" s="233"/>
      <c r="DR29" s="233"/>
      <c r="DS29" s="233"/>
      <c r="DT29" s="233"/>
      <c r="DU29" s="233"/>
      <c r="DV29" s="233"/>
      <c r="DW29" s="233"/>
      <c r="DX29" s="233"/>
      <c r="DY29" s="233"/>
      <c r="DZ29" s="233"/>
      <c r="EA29" s="233"/>
      <c r="EB29" s="233"/>
      <c r="EC29" s="233"/>
      <c r="ED29" s="233"/>
      <c r="EE29" s="233"/>
      <c r="EF29" s="233"/>
      <c r="EG29" s="233"/>
      <c r="EH29" s="233"/>
      <c r="EI29" s="233"/>
      <c r="EJ29" s="233"/>
      <c r="EK29" s="233"/>
      <c r="EL29" s="233"/>
      <c r="EM29" s="233"/>
      <c r="EN29" s="233"/>
      <c r="EO29" s="233"/>
      <c r="EP29" s="233"/>
      <c r="EQ29" s="233"/>
      <c r="ER29" s="233"/>
      <c r="ES29" s="233"/>
      <c r="ET29" s="233"/>
      <c r="EU29" s="233"/>
      <c r="EV29" s="233"/>
      <c r="EW29" s="233"/>
      <c r="EX29" s="233"/>
      <c r="EY29" s="233"/>
      <c r="EZ29" s="233"/>
      <c r="FA29" s="233"/>
      <c r="FB29" s="233"/>
      <c r="FC29" s="233"/>
      <c r="FD29" s="233"/>
      <c r="FE29" s="233"/>
      <c r="FF29" s="233"/>
      <c r="FG29" s="233"/>
      <c r="FH29" s="233"/>
      <c r="FI29" s="233"/>
      <c r="FJ29" s="233"/>
      <c r="FK29" s="233"/>
      <c r="FL29" s="233"/>
      <c r="FM29" s="233"/>
      <c r="FN29" s="233"/>
      <c r="FO29" s="233"/>
      <c r="FP29" s="233"/>
      <c r="FQ29" s="233"/>
      <c r="FR29" s="233"/>
      <c r="FS29" s="233"/>
      <c r="FT29" s="233"/>
      <c r="FU29" s="233"/>
      <c r="FV29" s="233"/>
      <c r="FW29" s="233"/>
      <c r="FX29" s="233"/>
      <c r="FY29" s="233"/>
      <c r="FZ29" s="233"/>
      <c r="GA29" s="233"/>
      <c r="GB29" s="233"/>
      <c r="GC29" s="233"/>
      <c r="GD29" s="233"/>
      <c r="GE29" s="233"/>
      <c r="GF29" s="233"/>
      <c r="GG29" s="233"/>
      <c r="GH29" s="233"/>
      <c r="GI29" s="233"/>
      <c r="GJ29" s="233"/>
      <c r="GK29" s="233"/>
      <c r="GL29" s="233"/>
      <c r="GM29" s="233"/>
      <c r="GN29" s="233"/>
      <c r="GO29" s="233"/>
      <c r="GP29" s="233"/>
      <c r="GQ29" s="233"/>
      <c r="GR29" s="233"/>
      <c r="GS29" s="233"/>
      <c r="GT29" s="233"/>
      <c r="GU29" s="233"/>
      <c r="GV29" s="233"/>
      <c r="GW29" s="233"/>
      <c r="GX29" s="233"/>
      <c r="GY29" s="233"/>
      <c r="GZ29" s="233"/>
      <c r="HA29" s="233"/>
      <c r="HB29" s="233"/>
      <c r="HC29" s="233"/>
      <c r="HD29" s="233"/>
    </row>
    <row r="30" spans="2:212" ht="27.95" customHeight="1">
      <c r="B30" s="527"/>
      <c r="C30" s="532"/>
      <c r="D30" s="261" t="s">
        <v>31</v>
      </c>
      <c r="E30" s="192">
        <v>0</v>
      </c>
      <c r="F30" s="266">
        <v>0</v>
      </c>
      <c r="G30" s="266">
        <f t="shared" si="0"/>
        <v>0</v>
      </c>
      <c r="H30" s="267"/>
      <c r="I30" s="267"/>
      <c r="J30" s="267"/>
      <c r="K30" s="145">
        <v>45292</v>
      </c>
      <c r="L30" s="145">
        <v>45382</v>
      </c>
      <c r="M30" s="481"/>
      <c r="N30" s="481"/>
      <c r="O30" s="482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33"/>
      <c r="AM30" s="233"/>
      <c r="AN30" s="233"/>
      <c r="AO30" s="233"/>
      <c r="AP30" s="233"/>
      <c r="AQ30" s="233"/>
      <c r="AR30" s="233"/>
      <c r="AS30" s="233"/>
      <c r="AT30" s="233"/>
      <c r="AU30" s="233"/>
      <c r="AV30" s="233"/>
      <c r="AW30" s="233"/>
      <c r="AX30" s="233"/>
      <c r="AY30" s="233"/>
      <c r="AZ30" s="233"/>
      <c r="BA30" s="233"/>
      <c r="BB30" s="233"/>
      <c r="BC30" s="233"/>
      <c r="BD30" s="233"/>
      <c r="BE30" s="233"/>
      <c r="BF30" s="233"/>
      <c r="BG30" s="233"/>
      <c r="BH30" s="233"/>
      <c r="BI30" s="233"/>
      <c r="BJ30" s="233"/>
      <c r="BK30" s="233"/>
      <c r="BL30" s="233"/>
      <c r="BM30" s="233"/>
      <c r="BN30" s="233"/>
      <c r="BO30" s="233"/>
      <c r="BP30" s="233"/>
      <c r="BQ30" s="233"/>
      <c r="BR30" s="233"/>
      <c r="BS30" s="233"/>
      <c r="BT30" s="233"/>
      <c r="BU30" s="233"/>
      <c r="BV30" s="233"/>
      <c r="BW30" s="233"/>
      <c r="BX30" s="233"/>
      <c r="BY30" s="233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  <c r="CO30" s="233"/>
      <c r="CP30" s="233"/>
      <c r="CQ30" s="233"/>
      <c r="CR30" s="233"/>
      <c r="CS30" s="233"/>
      <c r="CT30" s="233"/>
      <c r="CU30" s="233"/>
      <c r="CV30" s="233"/>
      <c r="CW30" s="233"/>
      <c r="CX30" s="233"/>
      <c r="CY30" s="233"/>
      <c r="CZ30" s="233"/>
      <c r="DA30" s="233"/>
      <c r="DB30" s="233"/>
      <c r="DC30" s="233"/>
      <c r="DD30" s="233"/>
      <c r="DE30" s="233"/>
      <c r="DF30" s="233"/>
      <c r="DG30" s="233"/>
      <c r="DH30" s="233"/>
      <c r="DI30" s="233"/>
      <c r="DJ30" s="233"/>
      <c r="DK30" s="233"/>
      <c r="DL30" s="233"/>
      <c r="DM30" s="233"/>
      <c r="DN30" s="233"/>
      <c r="DO30" s="233"/>
      <c r="DP30" s="233"/>
      <c r="DQ30" s="233"/>
      <c r="DR30" s="233"/>
      <c r="DS30" s="233"/>
      <c r="DT30" s="233"/>
      <c r="DU30" s="233"/>
      <c r="DV30" s="233"/>
      <c r="DW30" s="233"/>
      <c r="DX30" s="233"/>
      <c r="DY30" s="233"/>
      <c r="DZ30" s="233"/>
      <c r="EA30" s="233"/>
      <c r="EB30" s="233"/>
      <c r="EC30" s="233"/>
      <c r="ED30" s="233"/>
      <c r="EE30" s="233"/>
      <c r="EF30" s="233"/>
      <c r="EG30" s="233"/>
      <c r="EH30" s="233"/>
      <c r="EI30" s="233"/>
      <c r="EJ30" s="233"/>
      <c r="EK30" s="233"/>
      <c r="EL30" s="233"/>
      <c r="EM30" s="233"/>
      <c r="EN30" s="233"/>
      <c r="EO30" s="233"/>
      <c r="EP30" s="233"/>
      <c r="EQ30" s="233"/>
      <c r="ER30" s="233"/>
      <c r="ES30" s="233"/>
      <c r="ET30" s="233"/>
      <c r="EU30" s="233"/>
      <c r="EV30" s="233"/>
      <c r="EW30" s="233"/>
      <c r="EX30" s="233"/>
      <c r="EY30" s="233"/>
      <c r="EZ30" s="233"/>
      <c r="FA30" s="233"/>
      <c r="FB30" s="233"/>
      <c r="FC30" s="233"/>
      <c r="FD30" s="233"/>
      <c r="FE30" s="233"/>
      <c r="FF30" s="233"/>
      <c r="FG30" s="233"/>
      <c r="FH30" s="233"/>
      <c r="FI30" s="233"/>
      <c r="FJ30" s="233"/>
      <c r="FK30" s="233"/>
      <c r="FL30" s="233"/>
      <c r="FM30" s="233"/>
      <c r="FN30" s="233"/>
      <c r="FO30" s="233"/>
      <c r="FP30" s="233"/>
      <c r="FQ30" s="233"/>
      <c r="FR30" s="233"/>
      <c r="FS30" s="233"/>
      <c r="FT30" s="233"/>
      <c r="FU30" s="233"/>
      <c r="FV30" s="233"/>
      <c r="FW30" s="233"/>
      <c r="FX30" s="233"/>
      <c r="FY30" s="233"/>
      <c r="FZ30" s="233"/>
      <c r="GA30" s="233"/>
      <c r="GB30" s="233"/>
      <c r="GC30" s="233"/>
      <c r="GD30" s="233"/>
      <c r="GE30" s="233"/>
      <c r="GF30" s="233"/>
      <c r="GG30" s="233"/>
      <c r="GH30" s="233"/>
      <c r="GI30" s="233"/>
      <c r="GJ30" s="233"/>
      <c r="GK30" s="233"/>
      <c r="GL30" s="233"/>
      <c r="GM30" s="233"/>
      <c r="GN30" s="233"/>
      <c r="GO30" s="233"/>
      <c r="GP30" s="233"/>
      <c r="GQ30" s="233"/>
      <c r="GR30" s="233"/>
      <c r="GS30" s="233"/>
      <c r="GT30" s="233"/>
      <c r="GU30" s="233"/>
      <c r="GV30" s="233"/>
      <c r="GW30" s="233"/>
      <c r="GX30" s="233"/>
      <c r="GY30" s="233"/>
      <c r="GZ30" s="233"/>
      <c r="HA30" s="233"/>
      <c r="HB30" s="233"/>
      <c r="HC30" s="233"/>
      <c r="HD30" s="233"/>
    </row>
    <row r="31" spans="2:212" ht="27.95" customHeight="1">
      <c r="B31" s="527" t="s">
        <v>124</v>
      </c>
      <c r="C31" s="532" t="s">
        <v>125</v>
      </c>
      <c r="D31" s="261" t="s">
        <v>30</v>
      </c>
      <c r="E31" s="262">
        <v>1</v>
      </c>
      <c r="F31" s="179">
        <v>176751452</v>
      </c>
      <c r="G31" s="266"/>
      <c r="H31" s="267"/>
      <c r="I31" s="267"/>
      <c r="J31" s="179">
        <v>176751452</v>
      </c>
      <c r="K31" s="145">
        <v>45292</v>
      </c>
      <c r="L31" s="145">
        <v>45382</v>
      </c>
      <c r="M31" s="481">
        <f>E32/E31</f>
        <v>0</v>
      </c>
      <c r="N31" s="481">
        <f>F32/F31</f>
        <v>0</v>
      </c>
      <c r="O31" s="482">
        <v>0</v>
      </c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  <c r="BS31" s="233"/>
      <c r="BT31" s="233"/>
      <c r="BU31" s="233"/>
      <c r="BV31" s="233"/>
      <c r="BW31" s="233"/>
      <c r="BX31" s="233"/>
      <c r="BY31" s="233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  <c r="CO31" s="233"/>
      <c r="CP31" s="233"/>
      <c r="CQ31" s="233"/>
      <c r="CR31" s="233"/>
      <c r="CS31" s="233"/>
      <c r="CT31" s="233"/>
      <c r="CU31" s="233"/>
      <c r="CV31" s="233"/>
      <c r="CW31" s="233"/>
      <c r="CX31" s="233"/>
      <c r="CY31" s="233"/>
      <c r="CZ31" s="233"/>
      <c r="DA31" s="233"/>
      <c r="DB31" s="233"/>
      <c r="DC31" s="233"/>
      <c r="DD31" s="233"/>
      <c r="DE31" s="233"/>
      <c r="DF31" s="233"/>
      <c r="DG31" s="233"/>
      <c r="DH31" s="233"/>
      <c r="DI31" s="233"/>
      <c r="DJ31" s="233"/>
      <c r="DK31" s="233"/>
      <c r="DL31" s="233"/>
      <c r="DM31" s="233"/>
      <c r="DN31" s="233"/>
      <c r="DO31" s="233"/>
      <c r="DP31" s="233"/>
      <c r="DQ31" s="233"/>
      <c r="DR31" s="233"/>
      <c r="DS31" s="233"/>
      <c r="DT31" s="233"/>
      <c r="DU31" s="233"/>
      <c r="DV31" s="233"/>
      <c r="DW31" s="233"/>
      <c r="DX31" s="233"/>
      <c r="DY31" s="233"/>
      <c r="DZ31" s="233"/>
      <c r="EA31" s="233"/>
      <c r="EB31" s="233"/>
      <c r="EC31" s="233"/>
      <c r="ED31" s="233"/>
      <c r="EE31" s="233"/>
      <c r="EF31" s="233"/>
      <c r="EG31" s="233"/>
      <c r="EH31" s="233"/>
      <c r="EI31" s="233"/>
      <c r="EJ31" s="233"/>
      <c r="EK31" s="233"/>
      <c r="EL31" s="233"/>
      <c r="EM31" s="233"/>
      <c r="EN31" s="233"/>
      <c r="EO31" s="233"/>
      <c r="EP31" s="233"/>
      <c r="EQ31" s="233"/>
      <c r="ER31" s="233"/>
      <c r="ES31" s="233"/>
      <c r="ET31" s="233"/>
      <c r="EU31" s="233"/>
      <c r="EV31" s="233"/>
      <c r="EW31" s="233"/>
      <c r="EX31" s="233"/>
      <c r="EY31" s="233"/>
      <c r="EZ31" s="233"/>
      <c r="FA31" s="233"/>
      <c r="FB31" s="233"/>
      <c r="FC31" s="233"/>
      <c r="FD31" s="233"/>
      <c r="FE31" s="233"/>
      <c r="FF31" s="233"/>
      <c r="FG31" s="233"/>
      <c r="FH31" s="233"/>
      <c r="FI31" s="233"/>
      <c r="FJ31" s="233"/>
      <c r="FK31" s="233"/>
      <c r="FL31" s="233"/>
      <c r="FM31" s="233"/>
      <c r="FN31" s="233"/>
      <c r="FO31" s="233"/>
      <c r="FP31" s="233"/>
      <c r="FQ31" s="233"/>
      <c r="FR31" s="233"/>
      <c r="FS31" s="233"/>
      <c r="FT31" s="233"/>
      <c r="FU31" s="233"/>
      <c r="FV31" s="233"/>
      <c r="FW31" s="233"/>
      <c r="FX31" s="233"/>
      <c r="FY31" s="233"/>
      <c r="FZ31" s="233"/>
      <c r="GA31" s="233"/>
      <c r="GB31" s="233"/>
      <c r="GC31" s="233"/>
      <c r="GD31" s="233"/>
      <c r="GE31" s="233"/>
      <c r="GF31" s="233"/>
      <c r="GG31" s="233"/>
      <c r="GH31" s="233"/>
      <c r="GI31" s="233"/>
      <c r="GJ31" s="233"/>
      <c r="GK31" s="233"/>
      <c r="GL31" s="233"/>
      <c r="GM31" s="233"/>
      <c r="GN31" s="233"/>
      <c r="GO31" s="233"/>
      <c r="GP31" s="233"/>
      <c r="GQ31" s="233"/>
      <c r="GR31" s="233"/>
      <c r="GS31" s="233"/>
      <c r="GT31" s="233"/>
      <c r="GU31" s="233"/>
      <c r="GV31" s="233"/>
      <c r="GW31" s="233"/>
      <c r="GX31" s="233"/>
      <c r="GY31" s="233"/>
      <c r="GZ31" s="233"/>
      <c r="HA31" s="233"/>
      <c r="HB31" s="233"/>
      <c r="HC31" s="233"/>
      <c r="HD31" s="233"/>
    </row>
    <row r="32" spans="2:212" ht="27.95" customHeight="1" thickBot="1">
      <c r="B32" s="528"/>
      <c r="C32" s="541"/>
      <c r="D32" s="236" t="s">
        <v>31</v>
      </c>
      <c r="E32" s="238">
        <v>0</v>
      </c>
      <c r="F32" s="268">
        <v>0</v>
      </c>
      <c r="G32" s="268">
        <v>0</v>
      </c>
      <c r="H32" s="269"/>
      <c r="I32" s="269"/>
      <c r="J32" s="269"/>
      <c r="K32" s="164">
        <v>45292</v>
      </c>
      <c r="L32" s="164">
        <v>45382</v>
      </c>
      <c r="M32" s="544"/>
      <c r="N32" s="544"/>
      <c r="O32" s="545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  <c r="BS32" s="233"/>
      <c r="BT32" s="233"/>
      <c r="BU32" s="233"/>
      <c r="BV32" s="233"/>
      <c r="BW32" s="233"/>
      <c r="BX32" s="233"/>
      <c r="BY32" s="233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  <c r="CO32" s="233"/>
      <c r="CP32" s="233"/>
      <c r="CQ32" s="233"/>
      <c r="CR32" s="233"/>
      <c r="CS32" s="233"/>
      <c r="CT32" s="233"/>
      <c r="CU32" s="233"/>
      <c r="CV32" s="233"/>
      <c r="CW32" s="233"/>
      <c r="CX32" s="233"/>
      <c r="CY32" s="233"/>
      <c r="CZ32" s="233"/>
      <c r="DA32" s="233"/>
      <c r="DB32" s="233"/>
      <c r="DC32" s="233"/>
      <c r="DD32" s="233"/>
      <c r="DE32" s="233"/>
      <c r="DF32" s="233"/>
      <c r="DG32" s="233"/>
      <c r="DH32" s="233"/>
      <c r="DI32" s="233"/>
      <c r="DJ32" s="233"/>
      <c r="DK32" s="233"/>
      <c r="DL32" s="233"/>
      <c r="DM32" s="233"/>
      <c r="DN32" s="233"/>
      <c r="DO32" s="233"/>
      <c r="DP32" s="233"/>
      <c r="DQ32" s="233"/>
      <c r="DR32" s="233"/>
      <c r="DS32" s="233"/>
      <c r="DT32" s="233"/>
      <c r="DU32" s="233"/>
      <c r="DV32" s="233"/>
      <c r="DW32" s="233"/>
      <c r="DX32" s="233"/>
      <c r="DY32" s="233"/>
      <c r="DZ32" s="233"/>
      <c r="EA32" s="233"/>
      <c r="EB32" s="233"/>
      <c r="EC32" s="233"/>
      <c r="ED32" s="233"/>
      <c r="EE32" s="233"/>
      <c r="EF32" s="233"/>
      <c r="EG32" s="233"/>
      <c r="EH32" s="233"/>
      <c r="EI32" s="233"/>
      <c r="EJ32" s="233"/>
      <c r="EK32" s="233"/>
      <c r="EL32" s="233"/>
      <c r="EM32" s="233"/>
      <c r="EN32" s="233"/>
      <c r="EO32" s="233"/>
      <c r="EP32" s="233"/>
      <c r="EQ32" s="233"/>
      <c r="ER32" s="233"/>
      <c r="ES32" s="233"/>
      <c r="ET32" s="233"/>
      <c r="EU32" s="233"/>
      <c r="EV32" s="233"/>
      <c r="EW32" s="233"/>
      <c r="EX32" s="233"/>
      <c r="EY32" s="233"/>
      <c r="EZ32" s="233"/>
      <c r="FA32" s="233"/>
      <c r="FB32" s="233"/>
      <c r="FC32" s="233"/>
      <c r="FD32" s="233"/>
      <c r="FE32" s="233"/>
      <c r="FF32" s="233"/>
      <c r="FG32" s="233"/>
      <c r="FH32" s="233"/>
      <c r="FI32" s="233"/>
      <c r="FJ32" s="233"/>
      <c r="FK32" s="233"/>
      <c r="FL32" s="233"/>
      <c r="FM32" s="233"/>
      <c r="FN32" s="233"/>
      <c r="FO32" s="233"/>
      <c r="FP32" s="233"/>
      <c r="FQ32" s="233"/>
      <c r="FR32" s="233"/>
      <c r="FS32" s="233"/>
      <c r="FT32" s="233"/>
      <c r="FU32" s="233"/>
      <c r="FV32" s="233"/>
      <c r="FW32" s="233"/>
      <c r="FX32" s="233"/>
      <c r="FY32" s="233"/>
      <c r="FZ32" s="233"/>
      <c r="GA32" s="233"/>
      <c r="GB32" s="233"/>
      <c r="GC32" s="233"/>
      <c r="GD32" s="233"/>
      <c r="GE32" s="233"/>
      <c r="GF32" s="233"/>
      <c r="GG32" s="233"/>
      <c r="GH32" s="233"/>
      <c r="GI32" s="233"/>
      <c r="GJ32" s="233"/>
      <c r="GK32" s="233"/>
      <c r="GL32" s="233"/>
      <c r="GM32" s="233"/>
      <c r="GN32" s="233"/>
      <c r="GO32" s="233"/>
      <c r="GP32" s="233"/>
      <c r="GQ32" s="233"/>
      <c r="GR32" s="233"/>
      <c r="GS32" s="233"/>
      <c r="GT32" s="233"/>
      <c r="GU32" s="233"/>
      <c r="GV32" s="233"/>
      <c r="GW32" s="233"/>
      <c r="GX32" s="233"/>
      <c r="GY32" s="233"/>
      <c r="GZ32" s="233"/>
      <c r="HA32" s="233"/>
      <c r="HB32" s="233"/>
      <c r="HC32" s="233"/>
      <c r="HD32" s="233"/>
    </row>
    <row r="33" spans="1:15" ht="27.95" customHeight="1">
      <c r="B33" s="529" t="s">
        <v>126</v>
      </c>
      <c r="C33" s="239"/>
      <c r="D33" s="240" t="s">
        <v>30</v>
      </c>
      <c r="E33" s="203"/>
      <c r="F33" s="272">
        <f>F29+F27+F25+F23+F21+F19+F17+F31</f>
        <v>1356751452</v>
      </c>
      <c r="G33" s="270">
        <f t="shared" ref="G33:J33" si="1">G29+G27+G25+G23+G21+G19+G17+G31</f>
        <v>1180000000</v>
      </c>
      <c r="H33" s="270">
        <f t="shared" si="1"/>
        <v>0</v>
      </c>
      <c r="I33" s="270">
        <f t="shared" si="1"/>
        <v>0</v>
      </c>
      <c r="J33" s="270">
        <f t="shared" si="1"/>
        <v>176751452</v>
      </c>
      <c r="K33" s="241"/>
      <c r="L33" s="241"/>
      <c r="M33" s="546">
        <f>+(M17+M19+M21+M23+M25+M27+M29+M31)/8</f>
        <v>0</v>
      </c>
      <c r="N33" s="546">
        <f>+F34/F33</f>
        <v>0.18875970217130086</v>
      </c>
      <c r="O33" s="548"/>
    </row>
    <row r="34" spans="1:15" s="242" customFormat="1" ht="27.95" customHeight="1" thickBot="1">
      <c r="B34" s="530"/>
      <c r="C34" s="243"/>
      <c r="D34" s="236" t="s">
        <v>31</v>
      </c>
      <c r="E34" s="244"/>
      <c r="F34" s="271">
        <f>F30+F28+F26+F24+F22+F20+F18</f>
        <v>256100000</v>
      </c>
      <c r="G34" s="271">
        <f t="shared" ref="G34:J34" si="2">G30+G28+G26+G24+G22+G20+G18</f>
        <v>256100000</v>
      </c>
      <c r="H34" s="271">
        <f t="shared" si="2"/>
        <v>0</v>
      </c>
      <c r="I34" s="271">
        <f t="shared" si="2"/>
        <v>0</v>
      </c>
      <c r="J34" s="271">
        <f t="shared" si="2"/>
        <v>0</v>
      </c>
      <c r="K34" s="245"/>
      <c r="L34" s="246"/>
      <c r="M34" s="547"/>
      <c r="N34" s="547"/>
      <c r="O34" s="549"/>
    </row>
    <row r="35" spans="1:15" ht="27.95" customHeight="1" thickBot="1">
      <c r="B35" s="247" t="s">
        <v>67</v>
      </c>
      <c r="F35" s="248"/>
      <c r="G35" s="248"/>
      <c r="H35" s="248"/>
      <c r="I35" s="140"/>
      <c r="J35" s="140"/>
      <c r="K35" s="141"/>
      <c r="L35" s="141"/>
      <c r="M35" s="249"/>
      <c r="N35" s="250"/>
      <c r="O35" s="251"/>
    </row>
    <row r="36" spans="1:15" ht="27.95" customHeight="1" thickBot="1">
      <c r="B36" s="252" t="s">
        <v>67</v>
      </c>
      <c r="C36" s="534" t="s">
        <v>68</v>
      </c>
      <c r="D36" s="535"/>
      <c r="E36" s="536"/>
      <c r="F36" s="537" t="s">
        <v>69</v>
      </c>
      <c r="G36" s="537"/>
      <c r="H36" s="537"/>
      <c r="I36" s="537"/>
      <c r="J36" s="253"/>
      <c r="K36" s="538" t="s">
        <v>127</v>
      </c>
      <c r="L36" s="539"/>
      <c r="M36" s="539"/>
      <c r="N36" s="539"/>
      <c r="O36" s="540"/>
    </row>
    <row r="37" spans="1:15" ht="27.95" customHeight="1">
      <c r="A37" s="254"/>
      <c r="B37" s="485" t="s">
        <v>309</v>
      </c>
      <c r="C37" s="483" t="s">
        <v>128</v>
      </c>
      <c r="D37" s="484"/>
      <c r="E37" s="485"/>
      <c r="F37" s="483" t="s">
        <v>129</v>
      </c>
      <c r="G37" s="484"/>
      <c r="H37" s="485"/>
      <c r="I37" s="497" t="s">
        <v>30</v>
      </c>
      <c r="J37" s="500">
        <v>1</v>
      </c>
      <c r="K37" s="489"/>
      <c r="L37" s="361"/>
      <c r="M37" s="361"/>
      <c r="N37" s="361"/>
      <c r="O37" s="490"/>
    </row>
    <row r="38" spans="1:15" ht="27.95" customHeight="1">
      <c r="A38" s="255"/>
      <c r="B38" s="488"/>
      <c r="C38" s="486"/>
      <c r="D38" s="487"/>
      <c r="E38" s="488"/>
      <c r="F38" s="486"/>
      <c r="G38" s="487"/>
      <c r="H38" s="488"/>
      <c r="I38" s="498"/>
      <c r="J38" s="501"/>
      <c r="K38" s="491"/>
      <c r="L38" s="492"/>
      <c r="M38" s="492"/>
      <c r="N38" s="492"/>
      <c r="O38" s="493"/>
    </row>
    <row r="39" spans="1:15" ht="27.95" customHeight="1">
      <c r="A39" s="255"/>
      <c r="B39" s="488"/>
      <c r="C39" s="486"/>
      <c r="D39" s="487"/>
      <c r="E39" s="488"/>
      <c r="F39" s="486"/>
      <c r="G39" s="487"/>
      <c r="H39" s="488"/>
      <c r="I39" s="499" t="s">
        <v>31</v>
      </c>
      <c r="J39" s="502">
        <v>0</v>
      </c>
      <c r="K39" s="491"/>
      <c r="L39" s="492"/>
      <c r="M39" s="492"/>
      <c r="N39" s="492"/>
      <c r="O39" s="493"/>
    </row>
    <row r="40" spans="1:15" ht="27.95" customHeight="1">
      <c r="A40" s="255"/>
      <c r="B40" s="488"/>
      <c r="C40" s="478"/>
      <c r="D40" s="479"/>
      <c r="E40" s="480"/>
      <c r="F40" s="478"/>
      <c r="G40" s="479"/>
      <c r="H40" s="480"/>
      <c r="I40" s="498"/>
      <c r="J40" s="503"/>
      <c r="K40" s="491"/>
      <c r="L40" s="492"/>
      <c r="M40" s="492"/>
      <c r="N40" s="492"/>
      <c r="O40" s="493"/>
    </row>
    <row r="41" spans="1:15" ht="27.95" customHeight="1">
      <c r="A41" s="255"/>
      <c r="B41" s="488"/>
      <c r="C41" s="475" t="s">
        <v>130</v>
      </c>
      <c r="D41" s="476"/>
      <c r="E41" s="477"/>
      <c r="F41" s="475" t="s">
        <v>131</v>
      </c>
      <c r="G41" s="476"/>
      <c r="H41" s="477"/>
      <c r="I41" s="256" t="s">
        <v>132</v>
      </c>
      <c r="J41" s="257">
        <v>25000</v>
      </c>
      <c r="K41" s="491"/>
      <c r="L41" s="492"/>
      <c r="M41" s="492"/>
      <c r="N41" s="492"/>
      <c r="O41" s="493"/>
    </row>
    <row r="42" spans="1:15" ht="27.95" customHeight="1">
      <c r="A42" s="255"/>
      <c r="B42" s="488"/>
      <c r="C42" s="478"/>
      <c r="D42" s="479"/>
      <c r="E42" s="480"/>
      <c r="F42" s="478"/>
      <c r="G42" s="479"/>
      <c r="H42" s="480"/>
      <c r="I42" s="256" t="s">
        <v>31</v>
      </c>
      <c r="J42" s="258">
        <v>0</v>
      </c>
      <c r="K42" s="491"/>
      <c r="L42" s="492"/>
      <c r="M42" s="492"/>
      <c r="N42" s="492"/>
      <c r="O42" s="493"/>
    </row>
    <row r="43" spans="1:15" ht="27.95" customHeight="1">
      <c r="A43" s="255"/>
      <c r="B43" s="488"/>
      <c r="C43" s="475" t="s">
        <v>133</v>
      </c>
      <c r="D43" s="476"/>
      <c r="E43" s="477"/>
      <c r="F43" s="475" t="s">
        <v>89</v>
      </c>
      <c r="G43" s="476"/>
      <c r="H43" s="477"/>
      <c r="I43" s="256" t="s">
        <v>30</v>
      </c>
      <c r="J43" s="257">
        <v>250</v>
      </c>
      <c r="K43" s="491"/>
      <c r="L43" s="492"/>
      <c r="M43" s="492"/>
      <c r="N43" s="492"/>
      <c r="O43" s="493"/>
    </row>
    <row r="44" spans="1:15" ht="27.95" customHeight="1">
      <c r="A44" s="255"/>
      <c r="B44" s="488"/>
      <c r="C44" s="478"/>
      <c r="D44" s="479"/>
      <c r="E44" s="480"/>
      <c r="F44" s="478"/>
      <c r="G44" s="479"/>
      <c r="H44" s="480"/>
      <c r="I44" s="256" t="s">
        <v>31</v>
      </c>
      <c r="J44" s="258">
        <v>0</v>
      </c>
      <c r="K44" s="491"/>
      <c r="L44" s="492"/>
      <c r="M44" s="492"/>
      <c r="N44" s="492"/>
      <c r="O44" s="493"/>
    </row>
    <row r="45" spans="1:15" ht="27.95" customHeight="1">
      <c r="A45" s="255"/>
      <c r="B45" s="488"/>
      <c r="C45" s="475" t="s">
        <v>134</v>
      </c>
      <c r="D45" s="476"/>
      <c r="E45" s="477"/>
      <c r="F45" s="475" t="s">
        <v>135</v>
      </c>
      <c r="G45" s="476"/>
      <c r="H45" s="477"/>
      <c r="I45" s="256" t="s">
        <v>30</v>
      </c>
      <c r="J45" s="257">
        <v>25</v>
      </c>
      <c r="K45" s="491"/>
      <c r="L45" s="492"/>
      <c r="M45" s="492"/>
      <c r="N45" s="492"/>
      <c r="O45" s="493"/>
    </row>
    <row r="46" spans="1:15" ht="27.95" customHeight="1" thickBot="1">
      <c r="A46" s="255"/>
      <c r="B46" s="488"/>
      <c r="C46" s="478"/>
      <c r="D46" s="479"/>
      <c r="E46" s="480"/>
      <c r="F46" s="478"/>
      <c r="G46" s="479"/>
      <c r="H46" s="480"/>
      <c r="I46" s="256" t="s">
        <v>31</v>
      </c>
      <c r="J46" s="258">
        <v>0</v>
      </c>
      <c r="K46" s="494"/>
      <c r="L46" s="495"/>
      <c r="M46" s="495"/>
      <c r="N46" s="495"/>
      <c r="O46" s="496"/>
    </row>
    <row r="47" spans="1:15" ht="27.95" customHeight="1">
      <c r="A47" s="255"/>
      <c r="B47" s="488"/>
      <c r="C47" s="475" t="s">
        <v>136</v>
      </c>
      <c r="D47" s="476"/>
      <c r="E47" s="477"/>
      <c r="F47" s="475" t="s">
        <v>137</v>
      </c>
      <c r="G47" s="476"/>
      <c r="H47" s="477"/>
      <c r="I47" s="256" t="s">
        <v>30</v>
      </c>
      <c r="J47" s="257">
        <v>100</v>
      </c>
      <c r="K47" s="429" t="s">
        <v>96</v>
      </c>
      <c r="L47" s="430"/>
      <c r="M47" s="430"/>
      <c r="N47" s="430"/>
      <c r="O47" s="431"/>
    </row>
    <row r="48" spans="1:15" ht="27.95" customHeight="1">
      <c r="A48" s="255"/>
      <c r="B48" s="488"/>
      <c r="C48" s="478"/>
      <c r="D48" s="479"/>
      <c r="E48" s="480"/>
      <c r="F48" s="478"/>
      <c r="G48" s="479"/>
      <c r="H48" s="480"/>
      <c r="I48" s="256" t="s">
        <v>31</v>
      </c>
      <c r="J48" s="258">
        <v>0</v>
      </c>
      <c r="K48" s="401" t="s">
        <v>99</v>
      </c>
      <c r="L48" s="402"/>
      <c r="M48" s="402"/>
      <c r="N48" s="402"/>
      <c r="O48" s="403"/>
    </row>
    <row r="49" spans="1:15" ht="27.95" customHeight="1">
      <c r="A49" s="255"/>
      <c r="B49" s="488"/>
      <c r="C49" s="475" t="s">
        <v>138</v>
      </c>
      <c r="D49" s="476"/>
      <c r="E49" s="477"/>
      <c r="F49" s="475" t="s">
        <v>139</v>
      </c>
      <c r="G49" s="476"/>
      <c r="H49" s="477"/>
      <c r="I49" s="256" t="s">
        <v>30</v>
      </c>
      <c r="J49" s="257">
        <v>75</v>
      </c>
      <c r="K49" s="432" t="s">
        <v>100</v>
      </c>
      <c r="L49" s="433"/>
      <c r="M49" s="433"/>
      <c r="N49" s="433"/>
      <c r="O49" s="434"/>
    </row>
    <row r="50" spans="1:15" ht="27.95" customHeight="1">
      <c r="A50" s="255"/>
      <c r="B50" s="480"/>
      <c r="C50" s="478"/>
      <c r="D50" s="479"/>
      <c r="E50" s="480"/>
      <c r="F50" s="478"/>
      <c r="G50" s="479"/>
      <c r="H50" s="480"/>
      <c r="I50" s="256" t="s">
        <v>31</v>
      </c>
      <c r="J50" s="258">
        <v>0</v>
      </c>
      <c r="K50" s="435" t="s">
        <v>227</v>
      </c>
      <c r="L50" s="436"/>
      <c r="M50" s="436"/>
      <c r="N50" s="436"/>
      <c r="O50" s="437"/>
    </row>
    <row r="51" spans="1:15" ht="27.95" customHeight="1" thickBot="1">
      <c r="A51" s="259"/>
      <c r="B51" s="410" t="s">
        <v>310</v>
      </c>
      <c r="C51" s="410" t="s">
        <v>140</v>
      </c>
      <c r="D51" s="410"/>
      <c r="E51" s="410"/>
      <c r="F51" s="410" t="s">
        <v>141</v>
      </c>
      <c r="G51" s="410"/>
      <c r="H51" s="410"/>
      <c r="I51" s="256" t="s">
        <v>30</v>
      </c>
      <c r="J51" s="257">
        <v>50</v>
      </c>
      <c r="K51" s="401" t="s">
        <v>103</v>
      </c>
      <c r="L51" s="402"/>
      <c r="M51" s="402"/>
      <c r="N51" s="402"/>
      <c r="O51" s="403"/>
    </row>
    <row r="52" spans="1:15" ht="27.95" customHeight="1" thickBot="1">
      <c r="B52" s="410"/>
      <c r="C52" s="410"/>
      <c r="D52" s="410"/>
      <c r="E52" s="410"/>
      <c r="F52" s="410"/>
      <c r="G52" s="410"/>
      <c r="H52" s="410"/>
      <c r="I52" s="256" t="s">
        <v>31</v>
      </c>
      <c r="J52" s="258">
        <v>0</v>
      </c>
      <c r="K52" s="438" t="s">
        <v>100</v>
      </c>
      <c r="L52" s="439"/>
      <c r="M52" s="439"/>
      <c r="N52" s="439"/>
      <c r="O52" s="440"/>
    </row>
    <row r="53" spans="1:15" ht="27.95" customHeight="1">
      <c r="B53" s="519" t="s">
        <v>308</v>
      </c>
      <c r="C53" s="519"/>
      <c r="D53" s="519"/>
      <c r="E53" s="519"/>
      <c r="F53" s="519"/>
      <c r="G53" s="519"/>
      <c r="H53" s="519"/>
      <c r="I53" s="519"/>
      <c r="J53" s="519"/>
      <c r="K53" s="520"/>
      <c r="L53" s="520"/>
      <c r="M53" s="520"/>
      <c r="N53" s="520"/>
      <c r="O53" s="520"/>
    </row>
  </sheetData>
  <mergeCells count="109">
    <mergeCell ref="J1:M1"/>
    <mergeCell ref="J2:M2"/>
    <mergeCell ref="J3:M3"/>
    <mergeCell ref="J4:M4"/>
    <mergeCell ref="B5:O5"/>
    <mergeCell ref="B7:C7"/>
    <mergeCell ref="D7:O7"/>
    <mergeCell ref="B8:G8"/>
    <mergeCell ref="K8:O8"/>
    <mergeCell ref="C1:I2"/>
    <mergeCell ref="N1:O4"/>
    <mergeCell ref="C3:I4"/>
    <mergeCell ref="C6:H6"/>
    <mergeCell ref="N23:N24"/>
    <mergeCell ref="N25:N26"/>
    <mergeCell ref="N27:N28"/>
    <mergeCell ref="M31:M32"/>
    <mergeCell ref="N31:N32"/>
    <mergeCell ref="O31:O32"/>
    <mergeCell ref="M33:M34"/>
    <mergeCell ref="N33:N34"/>
    <mergeCell ref="O33:O34"/>
    <mergeCell ref="B53:O53"/>
    <mergeCell ref="B1:B4"/>
    <mergeCell ref="B14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7:B50"/>
    <mergeCell ref="B51:B52"/>
    <mergeCell ref="C14:C16"/>
    <mergeCell ref="C17:C18"/>
    <mergeCell ref="C19:C20"/>
    <mergeCell ref="C21:C22"/>
    <mergeCell ref="B9:G9"/>
    <mergeCell ref="L9:N9"/>
    <mergeCell ref="B10:G10"/>
    <mergeCell ref="C12:G12"/>
    <mergeCell ref="C13:G13"/>
    <mergeCell ref="C36:E36"/>
    <mergeCell ref="L10:N13"/>
    <mergeCell ref="I37:I38"/>
    <mergeCell ref="I39:I40"/>
    <mergeCell ref="J37:J38"/>
    <mergeCell ref="J39:J40"/>
    <mergeCell ref="K10:K13"/>
    <mergeCell ref="M15:M16"/>
    <mergeCell ref="M17:M18"/>
    <mergeCell ref="M19:M20"/>
    <mergeCell ref="M21:M22"/>
    <mergeCell ref="M23:M24"/>
    <mergeCell ref="M25:M26"/>
    <mergeCell ref="M27:M28"/>
    <mergeCell ref="M29:M30"/>
    <mergeCell ref="H8:J13"/>
    <mergeCell ref="M14:O14"/>
    <mergeCell ref="O10:O13"/>
    <mergeCell ref="O15:O16"/>
    <mergeCell ref="O17:O18"/>
    <mergeCell ref="O19:O20"/>
    <mergeCell ref="O21:O22"/>
    <mergeCell ref="O23:O24"/>
    <mergeCell ref="O25:O26"/>
    <mergeCell ref="O27:O28"/>
    <mergeCell ref="C49:E50"/>
    <mergeCell ref="F49:H50"/>
    <mergeCell ref="C43:E44"/>
    <mergeCell ref="F43:H44"/>
    <mergeCell ref="C37:E40"/>
    <mergeCell ref="F37:H40"/>
    <mergeCell ref="K37:O46"/>
    <mergeCell ref="C51:E52"/>
    <mergeCell ref="F51:H52"/>
    <mergeCell ref="C45:E46"/>
    <mergeCell ref="F45:H46"/>
    <mergeCell ref="K49:O49"/>
    <mergeCell ref="K50:O50"/>
    <mergeCell ref="K51:O51"/>
    <mergeCell ref="K52:O52"/>
    <mergeCell ref="G14:J15"/>
    <mergeCell ref="K14:L15"/>
    <mergeCell ref="C47:E48"/>
    <mergeCell ref="F47:H48"/>
    <mergeCell ref="C41:E42"/>
    <mergeCell ref="F41:H42"/>
    <mergeCell ref="N29:N30"/>
    <mergeCell ref="K47:O47"/>
    <mergeCell ref="K48:O48"/>
    <mergeCell ref="O29:O30"/>
    <mergeCell ref="F36:I36"/>
    <mergeCell ref="K36:O36"/>
    <mergeCell ref="C23:C24"/>
    <mergeCell ref="C25:C26"/>
    <mergeCell ref="C27:C28"/>
    <mergeCell ref="C29:C30"/>
    <mergeCell ref="C31:C32"/>
    <mergeCell ref="D14:D15"/>
    <mergeCell ref="E14:E16"/>
    <mergeCell ref="F14:F16"/>
    <mergeCell ref="N15:N16"/>
    <mergeCell ref="N17:N18"/>
    <mergeCell ref="N19:N20"/>
    <mergeCell ref="N21:N22"/>
  </mergeCells>
  <pageMargins left="0.7" right="0.7" top="0.75" bottom="0.75" header="0.3" footer="0.3"/>
  <pageSetup paperSize="9" scale="33" fitToHeight="0" orientation="landscape" r:id="rId1"/>
  <rowBreaks count="1" manualBreakCount="1">
    <brk id="22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N29"/>
  <sheetViews>
    <sheetView zoomScale="75" zoomScaleNormal="41" zoomScaleSheetLayoutView="64" workbookViewId="0">
      <selection sqref="A1:XFD1048576"/>
    </sheetView>
  </sheetViews>
  <sheetFormatPr baseColWidth="10" defaultColWidth="9.625" defaultRowHeight="15"/>
  <cols>
    <col min="1" max="1" width="72.625" style="234" customWidth="1"/>
    <col min="2" max="2" width="17.625" style="234" customWidth="1"/>
    <col min="3" max="3" width="17" style="234" customWidth="1"/>
    <col min="4" max="4" width="10.375" style="234" customWidth="1"/>
    <col min="5" max="5" width="20.125" style="234" customWidth="1"/>
    <col min="6" max="6" width="22.125" style="234" customWidth="1"/>
    <col min="7" max="7" width="12.625" style="234" customWidth="1"/>
    <col min="8" max="8" width="12.375" style="234" customWidth="1"/>
    <col min="9" max="9" width="11.375" style="234" customWidth="1"/>
    <col min="10" max="10" width="12.375" style="135" customWidth="1"/>
    <col min="11" max="11" width="16.125" style="135" customWidth="1"/>
    <col min="12" max="12" width="10.625" style="234" customWidth="1"/>
    <col min="13" max="13" width="13.875" style="234" customWidth="1"/>
    <col min="14" max="14" width="15.625" style="234" customWidth="1"/>
    <col min="15" max="15" width="13.375" style="234" customWidth="1"/>
    <col min="16" max="16" width="36.125" style="234" customWidth="1"/>
    <col min="17" max="16384" width="9.625" style="234"/>
  </cols>
  <sheetData>
    <row r="1" spans="1:14" ht="27" customHeight="1">
      <c r="A1" s="884"/>
      <c r="B1" s="885" t="s">
        <v>314</v>
      </c>
      <c r="C1" s="886"/>
      <c r="D1" s="886"/>
      <c r="E1" s="886"/>
      <c r="F1" s="886"/>
      <c r="G1" s="886"/>
      <c r="H1" s="887"/>
      <c r="I1" s="888" t="s">
        <v>315</v>
      </c>
      <c r="J1" s="889"/>
      <c r="K1" s="889"/>
      <c r="L1" s="890"/>
      <c r="M1" s="891"/>
      <c r="N1" s="892"/>
    </row>
    <row r="2" spans="1:14" ht="27" customHeight="1">
      <c r="A2" s="893"/>
      <c r="B2" s="894"/>
      <c r="C2" s="895"/>
      <c r="D2" s="895"/>
      <c r="E2" s="895"/>
      <c r="F2" s="895"/>
      <c r="G2" s="895"/>
      <c r="H2" s="896"/>
      <c r="I2" s="888" t="s">
        <v>316</v>
      </c>
      <c r="J2" s="889"/>
      <c r="K2" s="889"/>
      <c r="L2" s="890"/>
      <c r="M2" s="897"/>
      <c r="N2" s="898"/>
    </row>
    <row r="3" spans="1:14" ht="48" customHeight="1">
      <c r="A3" s="893"/>
      <c r="B3" s="885" t="s">
        <v>317</v>
      </c>
      <c r="C3" s="886"/>
      <c r="D3" s="886"/>
      <c r="E3" s="886"/>
      <c r="F3" s="886"/>
      <c r="G3" s="886"/>
      <c r="H3" s="887"/>
      <c r="I3" s="888" t="s">
        <v>318</v>
      </c>
      <c r="J3" s="889"/>
      <c r="K3" s="889"/>
      <c r="L3" s="890"/>
      <c r="M3" s="897"/>
      <c r="N3" s="898"/>
    </row>
    <row r="4" spans="1:14" ht="27" customHeight="1">
      <c r="A4" s="899"/>
      <c r="B4" s="894"/>
      <c r="C4" s="895"/>
      <c r="D4" s="895"/>
      <c r="E4" s="895"/>
      <c r="F4" s="895"/>
      <c r="G4" s="895"/>
      <c r="H4" s="896"/>
      <c r="I4" s="888" t="s">
        <v>319</v>
      </c>
      <c r="J4" s="889"/>
      <c r="K4" s="889"/>
      <c r="L4" s="890"/>
      <c r="M4" s="900"/>
      <c r="N4" s="901"/>
    </row>
    <row r="5" spans="1:14" s="852" customFormat="1" ht="30" customHeight="1">
      <c r="A5" s="902" t="s">
        <v>320</v>
      </c>
      <c r="B5" s="903"/>
      <c r="C5" s="903"/>
      <c r="D5" s="903"/>
      <c r="E5" s="903"/>
      <c r="F5" s="903"/>
      <c r="G5" s="903"/>
      <c r="H5" s="903"/>
      <c r="I5" s="903"/>
      <c r="J5" s="903"/>
      <c r="K5" s="903"/>
      <c r="L5" s="903"/>
      <c r="M5" s="903"/>
      <c r="N5" s="904"/>
    </row>
    <row r="6" spans="1:14" ht="30" customHeight="1">
      <c r="A6" s="745" t="s">
        <v>222</v>
      </c>
      <c r="B6" s="746" t="s">
        <v>223</v>
      </c>
      <c r="C6" s="746"/>
      <c r="D6" s="746"/>
      <c r="E6" s="746"/>
      <c r="F6" s="746"/>
      <c r="G6" s="746"/>
      <c r="H6" s="905"/>
      <c r="I6" s="905"/>
      <c r="J6" s="905"/>
      <c r="K6" s="905"/>
      <c r="L6" s="905"/>
      <c r="M6" s="905"/>
      <c r="N6" s="906"/>
    </row>
    <row r="7" spans="1:14" ht="30" customHeight="1">
      <c r="A7" s="907" t="s">
        <v>347</v>
      </c>
      <c r="B7" s="908"/>
      <c r="C7" s="550" t="s">
        <v>142</v>
      </c>
      <c r="D7" s="551"/>
      <c r="E7" s="551"/>
      <c r="F7" s="551"/>
      <c r="G7" s="551"/>
      <c r="H7" s="551"/>
      <c r="I7" s="551"/>
      <c r="J7" s="551"/>
      <c r="K7" s="551"/>
      <c r="L7" s="551"/>
      <c r="M7" s="551"/>
      <c r="N7" s="552"/>
    </row>
    <row r="8" spans="1:14" ht="30" customHeight="1">
      <c r="A8" s="909" t="s">
        <v>335</v>
      </c>
      <c r="B8" s="746"/>
      <c r="C8" s="746"/>
      <c r="D8" s="746"/>
      <c r="E8" s="746"/>
      <c r="F8" s="910"/>
      <c r="G8" s="857" t="s">
        <v>348</v>
      </c>
      <c r="H8" s="858"/>
      <c r="I8" s="859"/>
      <c r="J8" s="911" t="s">
        <v>1</v>
      </c>
      <c r="K8" s="912"/>
      <c r="L8" s="912"/>
      <c r="M8" s="912"/>
      <c r="N8" s="913"/>
    </row>
    <row r="9" spans="1:14" ht="30" customHeight="1">
      <c r="A9" s="429" t="s">
        <v>349</v>
      </c>
      <c r="B9" s="430"/>
      <c r="C9" s="430"/>
      <c r="D9" s="430"/>
      <c r="E9" s="430"/>
      <c r="F9" s="766"/>
      <c r="G9" s="860"/>
      <c r="H9" s="861"/>
      <c r="I9" s="862"/>
      <c r="J9" s="342" t="s">
        <v>2</v>
      </c>
      <c r="K9" s="570" t="s">
        <v>3</v>
      </c>
      <c r="L9" s="571"/>
      <c r="M9" s="572"/>
      <c r="N9" s="136" t="s">
        <v>4</v>
      </c>
    </row>
    <row r="10" spans="1:14" ht="36" customHeight="1">
      <c r="A10" s="914" t="s">
        <v>350</v>
      </c>
      <c r="B10" s="915"/>
      <c r="C10" s="915"/>
      <c r="D10" s="915"/>
      <c r="E10" s="915"/>
      <c r="F10" s="916"/>
      <c r="G10" s="860"/>
      <c r="H10" s="861"/>
      <c r="I10" s="862"/>
      <c r="J10" s="504"/>
      <c r="K10" s="863" t="s">
        <v>5</v>
      </c>
      <c r="L10" s="864"/>
      <c r="M10" s="865"/>
      <c r="N10" s="511"/>
    </row>
    <row r="11" spans="1:14" ht="30" customHeight="1">
      <c r="A11" s="866" t="s">
        <v>143</v>
      </c>
      <c r="B11" s="867"/>
      <c r="C11" s="867"/>
      <c r="D11" s="867"/>
      <c r="E11" s="867"/>
      <c r="F11" s="868"/>
      <c r="G11" s="860"/>
      <c r="H11" s="861"/>
      <c r="I11" s="862"/>
      <c r="J11" s="505"/>
      <c r="K11" s="869"/>
      <c r="L11" s="870"/>
      <c r="M11" s="871"/>
      <c r="N11" s="512"/>
    </row>
    <row r="12" spans="1:14" ht="36" customHeight="1">
      <c r="A12" s="866" t="s">
        <v>144</v>
      </c>
      <c r="B12" s="402" t="s">
        <v>351</v>
      </c>
      <c r="C12" s="402"/>
      <c r="D12" s="402"/>
      <c r="E12" s="402"/>
      <c r="F12" s="770"/>
      <c r="G12" s="860"/>
      <c r="H12" s="861"/>
      <c r="I12" s="862"/>
      <c r="J12" s="505"/>
      <c r="K12" s="869"/>
      <c r="L12" s="870"/>
      <c r="M12" s="871"/>
      <c r="N12" s="512"/>
    </row>
    <row r="13" spans="1:14" ht="36" customHeight="1">
      <c r="A13" s="866" t="s">
        <v>232</v>
      </c>
      <c r="B13" s="402" t="s">
        <v>352</v>
      </c>
      <c r="C13" s="402"/>
      <c r="D13" s="402"/>
      <c r="E13" s="402"/>
      <c r="F13" s="770"/>
      <c r="G13" s="860"/>
      <c r="H13" s="861"/>
      <c r="I13" s="862"/>
      <c r="J13" s="505"/>
      <c r="K13" s="869"/>
      <c r="L13" s="870"/>
      <c r="M13" s="871"/>
      <c r="N13" s="512"/>
    </row>
    <row r="14" spans="1:14" ht="36" customHeight="1" thickBot="1">
      <c r="A14" s="866" t="s">
        <v>145</v>
      </c>
      <c r="B14" s="402" t="s">
        <v>331</v>
      </c>
      <c r="C14" s="402"/>
      <c r="D14" s="402"/>
      <c r="E14" s="402"/>
      <c r="F14" s="770"/>
      <c r="G14" s="860"/>
      <c r="H14" s="861"/>
      <c r="I14" s="862"/>
      <c r="J14" s="505"/>
      <c r="K14" s="869"/>
      <c r="L14" s="870"/>
      <c r="M14" s="871"/>
      <c r="N14" s="512"/>
    </row>
    <row r="15" spans="1:14" ht="30.95" customHeight="1">
      <c r="A15" s="579" t="s">
        <v>10</v>
      </c>
      <c r="B15" s="560" t="s">
        <v>11</v>
      </c>
      <c r="C15" s="590" t="s">
        <v>12</v>
      </c>
      <c r="D15" s="590" t="s">
        <v>13</v>
      </c>
      <c r="E15" s="590" t="s">
        <v>14</v>
      </c>
      <c r="F15" s="558" t="s">
        <v>15</v>
      </c>
      <c r="G15" s="559"/>
      <c r="H15" s="559"/>
      <c r="I15" s="560"/>
      <c r="J15" s="558" t="s">
        <v>16</v>
      </c>
      <c r="K15" s="560"/>
      <c r="L15" s="593" t="s">
        <v>17</v>
      </c>
      <c r="M15" s="594"/>
      <c r="N15" s="595"/>
    </row>
    <row r="16" spans="1:14" ht="30.95" customHeight="1">
      <c r="A16" s="580"/>
      <c r="B16" s="587"/>
      <c r="C16" s="592"/>
      <c r="D16" s="603"/>
      <c r="E16" s="603"/>
      <c r="F16" s="561"/>
      <c r="G16" s="562"/>
      <c r="H16" s="562"/>
      <c r="I16" s="563"/>
      <c r="J16" s="561"/>
      <c r="K16" s="563"/>
      <c r="L16" s="604" t="s">
        <v>18</v>
      </c>
      <c r="M16" s="604" t="s">
        <v>19</v>
      </c>
      <c r="N16" s="566" t="s">
        <v>20</v>
      </c>
    </row>
    <row r="17" spans="1:14" ht="30.95" customHeight="1" thickBot="1">
      <c r="A17" s="581"/>
      <c r="B17" s="588"/>
      <c r="C17" s="344" t="s">
        <v>21</v>
      </c>
      <c r="D17" s="591"/>
      <c r="E17" s="591"/>
      <c r="F17" s="276" t="s">
        <v>22</v>
      </c>
      <c r="G17" s="276" t="s">
        <v>23</v>
      </c>
      <c r="H17" s="276" t="s">
        <v>24</v>
      </c>
      <c r="I17" s="276" t="s">
        <v>25</v>
      </c>
      <c r="J17" s="276" t="s">
        <v>26</v>
      </c>
      <c r="K17" s="344" t="s">
        <v>27</v>
      </c>
      <c r="L17" s="605"/>
      <c r="M17" s="605"/>
      <c r="N17" s="567"/>
    </row>
    <row r="18" spans="1:14" ht="45" customHeight="1">
      <c r="A18" s="582" t="s">
        <v>146</v>
      </c>
      <c r="B18" s="589" t="s">
        <v>147</v>
      </c>
      <c r="C18" s="277" t="s">
        <v>30</v>
      </c>
      <c r="D18" s="345">
        <v>1</v>
      </c>
      <c r="E18" s="290">
        <v>300000000</v>
      </c>
      <c r="F18" s="290">
        <v>300000000</v>
      </c>
      <c r="G18" s="275"/>
      <c r="H18" s="275"/>
      <c r="I18" s="275"/>
      <c r="J18" s="138">
        <v>45292</v>
      </c>
      <c r="K18" s="138">
        <v>45382</v>
      </c>
      <c r="L18" s="606">
        <f>D19/D18</f>
        <v>0</v>
      </c>
      <c r="M18" s="606">
        <f>E19/E18</f>
        <v>0</v>
      </c>
      <c r="N18" s="568">
        <v>0</v>
      </c>
    </row>
    <row r="19" spans="1:14" ht="45" customHeight="1">
      <c r="A19" s="527"/>
      <c r="B19" s="557"/>
      <c r="C19" s="336" t="s">
        <v>31</v>
      </c>
      <c r="D19" s="262">
        <v>0</v>
      </c>
      <c r="E19" s="291">
        <v>0</v>
      </c>
      <c r="F19" s="291">
        <v>0</v>
      </c>
      <c r="G19" s="147"/>
      <c r="H19" s="147"/>
      <c r="I19" s="147"/>
      <c r="J19" s="145">
        <v>45292</v>
      </c>
      <c r="K19" s="145">
        <v>45382</v>
      </c>
      <c r="L19" s="607"/>
      <c r="M19" s="607"/>
      <c r="N19" s="569"/>
    </row>
    <row r="20" spans="1:14" ht="45" customHeight="1">
      <c r="A20" s="527" t="s">
        <v>229</v>
      </c>
      <c r="B20" s="557" t="s">
        <v>230</v>
      </c>
      <c r="C20" s="336" t="s">
        <v>30</v>
      </c>
      <c r="D20" s="262">
        <v>1</v>
      </c>
      <c r="E20" s="291">
        <v>70000000</v>
      </c>
      <c r="F20" s="291">
        <v>70000000</v>
      </c>
      <c r="G20" s="147"/>
      <c r="H20" s="147"/>
      <c r="I20" s="147"/>
      <c r="J20" s="145">
        <v>45292</v>
      </c>
      <c r="K20" s="145">
        <v>45382</v>
      </c>
      <c r="L20" s="608">
        <f>+D21/D20</f>
        <v>0</v>
      </c>
      <c r="M20" s="608">
        <f>+E21/E20</f>
        <v>0</v>
      </c>
      <c r="N20" s="610">
        <v>0</v>
      </c>
    </row>
    <row r="21" spans="1:14" ht="45" customHeight="1">
      <c r="A21" s="527"/>
      <c r="B21" s="557"/>
      <c r="C21" s="336" t="s">
        <v>31</v>
      </c>
      <c r="D21" s="262">
        <v>0</v>
      </c>
      <c r="E21" s="291">
        <v>0</v>
      </c>
      <c r="F21" s="291">
        <v>0</v>
      </c>
      <c r="G21" s="147"/>
      <c r="H21" s="147"/>
      <c r="I21" s="147"/>
      <c r="J21" s="145">
        <v>45292</v>
      </c>
      <c r="K21" s="145">
        <v>45382</v>
      </c>
      <c r="L21" s="609"/>
      <c r="M21" s="609"/>
      <c r="N21" s="611"/>
    </row>
    <row r="22" spans="1:14" ht="45" customHeight="1">
      <c r="A22" s="423" t="s">
        <v>231</v>
      </c>
      <c r="B22" s="410" t="s">
        <v>42</v>
      </c>
      <c r="C22" s="191" t="s">
        <v>30</v>
      </c>
      <c r="D22" s="195">
        <v>2</v>
      </c>
      <c r="E22" s="179">
        <v>100000000</v>
      </c>
      <c r="F22" s="179">
        <v>100000000</v>
      </c>
      <c r="G22" s="273"/>
      <c r="H22" s="274"/>
      <c r="I22" s="274"/>
      <c r="J22" s="145">
        <v>45292</v>
      </c>
      <c r="K22" s="145">
        <v>45382</v>
      </c>
      <c r="L22" s="601">
        <f>D23/D22</f>
        <v>0</v>
      </c>
      <c r="M22" s="601">
        <f>E23/E22</f>
        <v>0</v>
      </c>
      <c r="N22" s="555">
        <v>0</v>
      </c>
    </row>
    <row r="23" spans="1:14" ht="45" customHeight="1" thickBot="1">
      <c r="A23" s="564"/>
      <c r="B23" s="565"/>
      <c r="C23" s="199" t="s">
        <v>31</v>
      </c>
      <c r="D23" s="200">
        <v>0</v>
      </c>
      <c r="E23" s="181">
        <v>0</v>
      </c>
      <c r="F23" s="181">
        <v>0</v>
      </c>
      <c r="G23" s="142"/>
      <c r="H23" s="144"/>
      <c r="I23" s="144"/>
      <c r="J23" s="164">
        <v>45292</v>
      </c>
      <c r="K23" s="164">
        <v>45382</v>
      </c>
      <c r="L23" s="602"/>
      <c r="M23" s="602"/>
      <c r="N23" s="556"/>
    </row>
    <row r="24" spans="1:14" ht="45" customHeight="1">
      <c r="A24" s="583" t="s">
        <v>126</v>
      </c>
      <c r="B24" s="590"/>
      <c r="C24" s="277" t="s">
        <v>30</v>
      </c>
      <c r="D24" s="282"/>
      <c r="E24" s="293">
        <f>SUM(E18+E22+E20)</f>
        <v>470000000</v>
      </c>
      <c r="F24" s="293">
        <f>SUM(F18+F22+F20)</f>
        <v>470000000</v>
      </c>
      <c r="G24" s="283"/>
      <c r="H24" s="283"/>
      <c r="I24" s="283"/>
      <c r="J24" s="284"/>
      <c r="K24" s="284"/>
      <c r="L24" s="612">
        <f>+(L18+L20+L22)/3</f>
        <v>0</v>
      </c>
      <c r="M24" s="612">
        <f>+E25/E24</f>
        <v>0</v>
      </c>
      <c r="N24" s="614"/>
    </row>
    <row r="25" spans="1:14" ht="45" customHeight="1" thickBot="1">
      <c r="A25" s="584"/>
      <c r="B25" s="591"/>
      <c r="C25" s="337" t="s">
        <v>31</v>
      </c>
      <c r="D25" s="285"/>
      <c r="E25" s="292">
        <f>+E19+E21+E23</f>
        <v>0</v>
      </c>
      <c r="F25" s="292">
        <f>+F19+F21+F23</f>
        <v>0</v>
      </c>
      <c r="G25" s="286"/>
      <c r="H25" s="287"/>
      <c r="I25" s="287"/>
      <c r="J25" s="288"/>
      <c r="K25" s="289"/>
      <c r="L25" s="613"/>
      <c r="M25" s="613"/>
      <c r="N25" s="615"/>
    </row>
    <row r="26" spans="1:14" ht="45" customHeight="1" thickBot="1">
      <c r="A26" s="346" t="s">
        <v>67</v>
      </c>
      <c r="B26" s="576" t="s">
        <v>68</v>
      </c>
      <c r="C26" s="577"/>
      <c r="D26" s="578"/>
      <c r="E26" s="596" t="s">
        <v>69</v>
      </c>
      <c r="F26" s="597"/>
      <c r="G26" s="597"/>
      <c r="H26" s="597"/>
      <c r="I26" s="281"/>
      <c r="J26" s="598" t="s">
        <v>127</v>
      </c>
      <c r="K26" s="599"/>
      <c r="L26" s="599"/>
      <c r="M26" s="599"/>
      <c r="N26" s="600"/>
    </row>
    <row r="27" spans="1:14" ht="45" customHeight="1">
      <c r="A27" s="585" t="s">
        <v>148</v>
      </c>
      <c r="B27" s="483" t="s">
        <v>149</v>
      </c>
      <c r="C27" s="484"/>
      <c r="D27" s="485"/>
      <c r="E27" s="483" t="s">
        <v>150</v>
      </c>
      <c r="F27" s="484"/>
      <c r="G27" s="485"/>
      <c r="H27" s="278" t="s">
        <v>30</v>
      </c>
      <c r="I27" s="279">
        <v>1</v>
      </c>
      <c r="J27" s="429" t="s">
        <v>96</v>
      </c>
      <c r="K27" s="430"/>
      <c r="L27" s="430"/>
      <c r="M27" s="430"/>
      <c r="N27" s="431"/>
    </row>
    <row r="28" spans="1:14" ht="45" customHeight="1">
      <c r="A28" s="586"/>
      <c r="B28" s="478"/>
      <c r="C28" s="479"/>
      <c r="D28" s="480"/>
      <c r="E28" s="478"/>
      <c r="F28" s="479"/>
      <c r="G28" s="480"/>
      <c r="H28" s="343" t="s">
        <v>31</v>
      </c>
      <c r="I28" s="280">
        <v>0</v>
      </c>
      <c r="J28" s="573" t="s">
        <v>100</v>
      </c>
      <c r="K28" s="574"/>
      <c r="L28" s="574"/>
      <c r="M28" s="574"/>
      <c r="N28" s="575"/>
    </row>
    <row r="29" spans="1:14" ht="45" customHeight="1" thickBot="1">
      <c r="A29" s="576" t="s">
        <v>311</v>
      </c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8"/>
    </row>
  </sheetData>
  <mergeCells count="64">
    <mergeCell ref="I1:L1"/>
    <mergeCell ref="I2:L2"/>
    <mergeCell ref="I3:L3"/>
    <mergeCell ref="I4:L4"/>
    <mergeCell ref="A5:N5"/>
    <mergeCell ref="B1:H2"/>
    <mergeCell ref="M1:N4"/>
    <mergeCell ref="B3:H4"/>
    <mergeCell ref="B14:F14"/>
    <mergeCell ref="J10:J14"/>
    <mergeCell ref="G8:I14"/>
    <mergeCell ref="K10:M14"/>
    <mergeCell ref="A7:B7"/>
    <mergeCell ref="C7:N7"/>
    <mergeCell ref="A8:F8"/>
    <mergeCell ref="J8:N8"/>
    <mergeCell ref="J27:N27"/>
    <mergeCell ref="D15:D17"/>
    <mergeCell ref="E15:E17"/>
    <mergeCell ref="L16:L17"/>
    <mergeCell ref="L18:L19"/>
    <mergeCell ref="M16:M17"/>
    <mergeCell ref="M18:M19"/>
    <mergeCell ref="B27:D28"/>
    <mergeCell ref="E27:G28"/>
    <mergeCell ref="L22:L23"/>
    <mergeCell ref="L20:L21"/>
    <mergeCell ref="M20:M21"/>
    <mergeCell ref="N20:N21"/>
    <mergeCell ref="L24:L25"/>
    <mergeCell ref="M24:M25"/>
    <mergeCell ref="N24:N25"/>
    <mergeCell ref="J28:N28"/>
    <mergeCell ref="A29:N29"/>
    <mergeCell ref="A1:A4"/>
    <mergeCell ref="A15:A17"/>
    <mergeCell ref="A18:A19"/>
    <mergeCell ref="A24:A25"/>
    <mergeCell ref="A27:A28"/>
    <mergeCell ref="B15:B17"/>
    <mergeCell ref="B18:B19"/>
    <mergeCell ref="B24:B25"/>
    <mergeCell ref="C15:C16"/>
    <mergeCell ref="L15:N15"/>
    <mergeCell ref="B26:D26"/>
    <mergeCell ref="E26:H26"/>
    <mergeCell ref="J26:N26"/>
    <mergeCell ref="M22:M23"/>
    <mergeCell ref="N22:N23"/>
    <mergeCell ref="B6:G6"/>
    <mergeCell ref="B13:F13"/>
    <mergeCell ref="A20:A21"/>
    <mergeCell ref="B20:B21"/>
    <mergeCell ref="F15:I16"/>
    <mergeCell ref="J15:K16"/>
    <mergeCell ref="A22:A23"/>
    <mergeCell ref="B22:B23"/>
    <mergeCell ref="N10:N14"/>
    <mergeCell ref="N16:N17"/>
    <mergeCell ref="N18:N19"/>
    <mergeCell ref="A9:F9"/>
    <mergeCell ref="K9:M9"/>
    <mergeCell ref="A10:F10"/>
    <mergeCell ref="B12:F12"/>
  </mergeCells>
  <pageMargins left="0.90551181102362199" right="0.70866141732283505" top="0.74803149606299202" bottom="0.74803149606299202" header="0.31496062992126" footer="0.31496062992126"/>
  <pageSetup paperSize="5" scale="44" fitToHeight="0" orientation="landscape" r:id="rId1"/>
  <rowBreaks count="1" manualBreakCount="1">
    <brk id="2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C61"/>
  <sheetViews>
    <sheetView zoomScale="75" zoomScaleNormal="48" workbookViewId="0">
      <selection activeCell="A8" sqref="A8:F8"/>
    </sheetView>
  </sheetViews>
  <sheetFormatPr baseColWidth="10" defaultColWidth="9.625" defaultRowHeight="15"/>
  <cols>
    <col min="1" max="1" width="72.625" style="313" customWidth="1"/>
    <col min="2" max="2" width="23.625" style="242" customWidth="1"/>
    <col min="3" max="3" width="20.875" style="242" customWidth="1"/>
    <col min="4" max="4" width="10.375" style="242" customWidth="1"/>
    <col min="5" max="5" width="23" style="242" customWidth="1"/>
    <col min="6" max="6" width="25.375" style="242" customWidth="1"/>
    <col min="7" max="7" width="22.375" style="294" customWidth="1"/>
    <col min="8" max="8" width="21.125" style="242" customWidth="1"/>
    <col min="9" max="9" width="17" style="242" customWidth="1"/>
    <col min="10" max="10" width="13" style="782" customWidth="1"/>
    <col min="11" max="11" width="22.125" style="782" customWidth="1"/>
    <col min="12" max="12" width="16.375" style="242" customWidth="1"/>
    <col min="13" max="13" width="15" style="242" customWidth="1"/>
    <col min="14" max="14" width="13.625" style="242" customWidth="1"/>
    <col min="15" max="15" width="0.125" style="242" customWidth="1"/>
    <col min="16" max="16" width="36.125" style="242" customWidth="1"/>
    <col min="17" max="16384" width="9.625" style="242"/>
  </cols>
  <sheetData>
    <row r="1" spans="1:14" ht="27" customHeight="1">
      <c r="A1" s="725"/>
      <c r="B1" s="726" t="s">
        <v>314</v>
      </c>
      <c r="C1" s="726"/>
      <c r="D1" s="726"/>
      <c r="E1" s="726"/>
      <c r="F1" s="726"/>
      <c r="G1" s="726"/>
      <c r="H1" s="727"/>
      <c r="I1" s="728" t="s">
        <v>315</v>
      </c>
      <c r="J1" s="729"/>
      <c r="K1" s="729"/>
      <c r="L1" s="730"/>
      <c r="M1" s="731"/>
      <c r="N1" s="732"/>
    </row>
    <row r="2" spans="1:14" ht="27" customHeight="1">
      <c r="A2" s="733"/>
      <c r="B2" s="726"/>
      <c r="C2" s="726"/>
      <c r="D2" s="726"/>
      <c r="E2" s="726"/>
      <c r="F2" s="726"/>
      <c r="G2" s="726"/>
      <c r="H2" s="727"/>
      <c r="I2" s="728" t="s">
        <v>316</v>
      </c>
      <c r="J2" s="729"/>
      <c r="K2" s="729"/>
      <c r="L2" s="730"/>
      <c r="M2" s="734"/>
      <c r="N2" s="735"/>
    </row>
    <row r="3" spans="1:14" ht="48" customHeight="1">
      <c r="A3" s="733"/>
      <c r="B3" s="736" t="s">
        <v>317</v>
      </c>
      <c r="C3" s="737"/>
      <c r="D3" s="737"/>
      <c r="E3" s="737"/>
      <c r="F3" s="737"/>
      <c r="G3" s="737"/>
      <c r="H3" s="737"/>
      <c r="I3" s="728" t="s">
        <v>318</v>
      </c>
      <c r="J3" s="729"/>
      <c r="K3" s="729"/>
      <c r="L3" s="730"/>
      <c r="M3" s="734"/>
      <c r="N3" s="735"/>
    </row>
    <row r="4" spans="1:14" ht="27" customHeight="1">
      <c r="A4" s="738"/>
      <c r="B4" s="739"/>
      <c r="C4" s="740"/>
      <c r="D4" s="740"/>
      <c r="E4" s="740"/>
      <c r="F4" s="740"/>
      <c r="G4" s="740"/>
      <c r="H4" s="740"/>
      <c r="I4" s="728" t="s">
        <v>319</v>
      </c>
      <c r="J4" s="729"/>
      <c r="K4" s="729"/>
      <c r="L4" s="730"/>
      <c r="M4" s="741"/>
      <c r="N4" s="742"/>
    </row>
    <row r="5" spans="1:14" s="744" customFormat="1" ht="30" customHeight="1">
      <c r="A5" s="743" t="s">
        <v>320</v>
      </c>
      <c r="B5" s="743"/>
      <c r="C5" s="743"/>
      <c r="D5" s="743"/>
      <c r="E5" s="743"/>
      <c r="F5" s="743"/>
      <c r="G5" s="743"/>
      <c r="H5" s="743"/>
      <c r="I5" s="743"/>
      <c r="J5" s="743"/>
      <c r="K5" s="743"/>
      <c r="L5" s="743"/>
      <c r="M5" s="743"/>
      <c r="N5" s="743"/>
    </row>
    <row r="6" spans="1:14" ht="30" customHeight="1">
      <c r="A6" s="745" t="s">
        <v>222</v>
      </c>
      <c r="B6" s="746" t="s">
        <v>223</v>
      </c>
      <c r="C6" s="746"/>
      <c r="D6" s="746"/>
      <c r="E6" s="746"/>
      <c r="F6" s="746"/>
      <c r="G6" s="746"/>
      <c r="H6" s="747"/>
      <c r="I6" s="747"/>
      <c r="J6" s="747"/>
      <c r="K6" s="747"/>
      <c r="L6" s="747"/>
      <c r="M6" s="747"/>
      <c r="N6" s="748"/>
    </row>
    <row r="7" spans="1:14" ht="30" customHeight="1">
      <c r="A7" s="749" t="s">
        <v>321</v>
      </c>
      <c r="B7" s="750"/>
      <c r="C7" s="550" t="s">
        <v>0</v>
      </c>
      <c r="D7" s="551"/>
      <c r="E7" s="551"/>
      <c r="F7" s="551"/>
      <c r="G7" s="551"/>
      <c r="H7" s="551"/>
      <c r="I7" s="551"/>
      <c r="J7" s="551"/>
      <c r="K7" s="551"/>
      <c r="L7" s="551"/>
      <c r="M7" s="551"/>
      <c r="N7" s="552"/>
    </row>
    <row r="8" spans="1:14" ht="30" customHeight="1">
      <c r="A8" s="751" t="s">
        <v>322</v>
      </c>
      <c r="B8" s="752"/>
      <c r="C8" s="752"/>
      <c r="D8" s="752"/>
      <c r="E8" s="752"/>
      <c r="F8" s="752"/>
      <c r="G8" s="753" t="s">
        <v>323</v>
      </c>
      <c r="H8" s="754"/>
      <c r="I8" s="755"/>
      <c r="J8" s="700" t="s">
        <v>1</v>
      </c>
      <c r="K8" s="700"/>
      <c r="L8" s="700"/>
      <c r="M8" s="700"/>
      <c r="N8" s="701"/>
    </row>
    <row r="9" spans="1:14" ht="30" customHeight="1">
      <c r="A9" s="756" t="s">
        <v>324</v>
      </c>
      <c r="B9" s="757"/>
      <c r="C9" s="757"/>
      <c r="D9" s="757"/>
      <c r="E9" s="757"/>
      <c r="F9" s="757"/>
      <c r="G9" s="758"/>
      <c r="H9" s="759"/>
      <c r="I9" s="760"/>
      <c r="J9" s="348" t="s">
        <v>2</v>
      </c>
      <c r="K9" s="702" t="s">
        <v>3</v>
      </c>
      <c r="L9" s="702"/>
      <c r="M9" s="702"/>
      <c r="N9" s="347" t="s">
        <v>4</v>
      </c>
    </row>
    <row r="10" spans="1:14" ht="47.25" customHeight="1">
      <c r="A10" s="761" t="s">
        <v>325</v>
      </c>
      <c r="B10" s="762"/>
      <c r="C10" s="762"/>
      <c r="D10" s="762"/>
      <c r="E10" s="762"/>
      <c r="F10" s="762"/>
      <c r="G10" s="758"/>
      <c r="H10" s="759"/>
      <c r="I10" s="760"/>
      <c r="J10" s="660"/>
      <c r="K10" s="763" t="s">
        <v>5</v>
      </c>
      <c r="L10" s="764"/>
      <c r="M10" s="765"/>
      <c r="N10" s="649"/>
    </row>
    <row r="11" spans="1:14" ht="30" customHeight="1">
      <c r="A11" s="429" t="s">
        <v>151</v>
      </c>
      <c r="B11" s="430"/>
      <c r="C11" s="430"/>
      <c r="D11" s="430"/>
      <c r="E11" s="430"/>
      <c r="F11" s="766"/>
      <c r="G11" s="758"/>
      <c r="H11" s="759"/>
      <c r="I11" s="760"/>
      <c r="J11" s="661"/>
      <c r="K11" s="767"/>
      <c r="L11" s="768"/>
      <c r="M11" s="769"/>
      <c r="N11" s="650"/>
    </row>
    <row r="12" spans="1:14" ht="39" customHeight="1">
      <c r="A12" s="332" t="s">
        <v>152</v>
      </c>
      <c r="B12" s="402" t="s">
        <v>326</v>
      </c>
      <c r="C12" s="402"/>
      <c r="D12" s="402"/>
      <c r="E12" s="402"/>
      <c r="F12" s="770"/>
      <c r="G12" s="758"/>
      <c r="H12" s="759"/>
      <c r="I12" s="760"/>
      <c r="J12" s="661"/>
      <c r="K12" s="767"/>
      <c r="L12" s="768"/>
      <c r="M12" s="769"/>
      <c r="N12" s="650"/>
    </row>
    <row r="13" spans="1:14" ht="30" customHeight="1">
      <c r="A13" s="332" t="s">
        <v>153</v>
      </c>
      <c r="B13" s="771" t="s">
        <v>327</v>
      </c>
      <c r="C13" s="771"/>
      <c r="D13" s="771"/>
      <c r="E13" s="771"/>
      <c r="F13" s="772"/>
      <c r="G13" s="758"/>
      <c r="H13" s="759"/>
      <c r="I13" s="760"/>
      <c r="J13" s="661"/>
      <c r="K13" s="767"/>
      <c r="L13" s="768"/>
      <c r="M13" s="769"/>
      <c r="N13" s="650"/>
    </row>
    <row r="14" spans="1:14" ht="42.75" customHeight="1">
      <c r="A14" s="332" t="s">
        <v>154</v>
      </c>
      <c r="B14" s="402" t="s">
        <v>328</v>
      </c>
      <c r="C14" s="402"/>
      <c r="D14" s="402"/>
      <c r="E14" s="402"/>
      <c r="F14" s="770"/>
      <c r="G14" s="758"/>
      <c r="H14" s="759"/>
      <c r="I14" s="760"/>
      <c r="J14" s="661"/>
      <c r="K14" s="767"/>
      <c r="L14" s="768"/>
      <c r="M14" s="769"/>
      <c r="N14" s="650"/>
    </row>
    <row r="15" spans="1:14" ht="52.5" customHeight="1">
      <c r="A15" s="332" t="s">
        <v>155</v>
      </c>
      <c r="B15" s="402" t="s">
        <v>329</v>
      </c>
      <c r="C15" s="402"/>
      <c r="D15" s="402"/>
      <c r="E15" s="402"/>
      <c r="F15" s="770"/>
      <c r="G15" s="758"/>
      <c r="H15" s="759"/>
      <c r="I15" s="760"/>
      <c r="J15" s="661"/>
      <c r="K15" s="767"/>
      <c r="L15" s="768"/>
      <c r="M15" s="769"/>
      <c r="N15" s="650"/>
    </row>
    <row r="16" spans="1:14" ht="39.75" customHeight="1">
      <c r="A16" s="332" t="s">
        <v>156</v>
      </c>
      <c r="B16" s="402" t="s">
        <v>330</v>
      </c>
      <c r="C16" s="402"/>
      <c r="D16" s="402"/>
      <c r="E16" s="402"/>
      <c r="F16" s="770"/>
      <c r="G16" s="758"/>
      <c r="H16" s="759"/>
      <c r="I16" s="760"/>
      <c r="J16" s="661"/>
      <c r="K16" s="767"/>
      <c r="L16" s="768"/>
      <c r="M16" s="769"/>
      <c r="N16" s="650"/>
    </row>
    <row r="17" spans="1:211" ht="45" customHeight="1">
      <c r="A17" s="332" t="s">
        <v>157</v>
      </c>
      <c r="B17" s="402" t="s">
        <v>331</v>
      </c>
      <c r="C17" s="402"/>
      <c r="D17" s="402"/>
      <c r="E17" s="402"/>
      <c r="F17" s="770"/>
      <c r="G17" s="758"/>
      <c r="H17" s="759"/>
      <c r="I17" s="760"/>
      <c r="J17" s="661"/>
      <c r="K17" s="767"/>
      <c r="L17" s="768"/>
      <c r="M17" s="769"/>
      <c r="N17" s="650"/>
    </row>
    <row r="18" spans="1:211" ht="53.25" customHeight="1" thickBot="1">
      <c r="A18" s="773" t="s">
        <v>158</v>
      </c>
      <c r="B18" s="774" t="s">
        <v>332</v>
      </c>
      <c r="C18" s="774"/>
      <c r="D18" s="774"/>
      <c r="E18" s="774"/>
      <c r="F18" s="775"/>
      <c r="G18" s="776"/>
      <c r="H18" s="777"/>
      <c r="I18" s="778"/>
      <c r="J18" s="662"/>
      <c r="K18" s="779"/>
      <c r="L18" s="780"/>
      <c r="M18" s="781"/>
      <c r="N18" s="651"/>
    </row>
    <row r="19" spans="1:211" ht="29.1" customHeight="1">
      <c r="A19" s="679" t="s">
        <v>10</v>
      </c>
      <c r="B19" s="644" t="s">
        <v>11</v>
      </c>
      <c r="C19" s="698" t="s">
        <v>12</v>
      </c>
      <c r="D19" s="644" t="s">
        <v>13</v>
      </c>
      <c r="E19" s="644" t="s">
        <v>14</v>
      </c>
      <c r="F19" s="622" t="s">
        <v>15</v>
      </c>
      <c r="G19" s="623"/>
      <c r="H19" s="623"/>
      <c r="I19" s="624"/>
      <c r="J19" s="644" t="s">
        <v>16</v>
      </c>
      <c r="K19" s="644"/>
      <c r="L19" s="685" t="s">
        <v>17</v>
      </c>
      <c r="M19" s="685"/>
      <c r="N19" s="686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4"/>
      <c r="CZ19" s="294"/>
      <c r="DA19" s="294"/>
      <c r="DB19" s="294"/>
      <c r="DC19" s="294"/>
      <c r="DD19" s="294"/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294"/>
      <c r="DW19" s="294"/>
      <c r="DX19" s="294"/>
      <c r="DY19" s="294"/>
      <c r="DZ19" s="294"/>
      <c r="EA19" s="294"/>
      <c r="EB19" s="294"/>
      <c r="EC19" s="294"/>
      <c r="ED19" s="294"/>
      <c r="EE19" s="294"/>
      <c r="EF19" s="294"/>
      <c r="EG19" s="294"/>
      <c r="EH19" s="294"/>
      <c r="EI19" s="294"/>
      <c r="EJ19" s="294"/>
      <c r="EK19" s="294"/>
      <c r="EL19" s="294"/>
      <c r="EM19" s="294"/>
      <c r="EN19" s="294"/>
      <c r="EO19" s="294"/>
      <c r="EP19" s="294"/>
      <c r="EQ19" s="294"/>
      <c r="ER19" s="294"/>
      <c r="ES19" s="294"/>
      <c r="ET19" s="294"/>
      <c r="EU19" s="294"/>
      <c r="EV19" s="294"/>
      <c r="EW19" s="294"/>
      <c r="EX19" s="294"/>
      <c r="EY19" s="294"/>
      <c r="EZ19" s="294"/>
      <c r="FA19" s="294"/>
      <c r="FB19" s="294"/>
      <c r="FC19" s="294"/>
      <c r="FD19" s="294"/>
      <c r="FE19" s="294"/>
      <c r="FF19" s="294"/>
      <c r="FG19" s="294"/>
      <c r="FH19" s="294"/>
      <c r="FI19" s="294"/>
      <c r="FJ19" s="294"/>
      <c r="FK19" s="294"/>
      <c r="FL19" s="294"/>
      <c r="FM19" s="294"/>
      <c r="FN19" s="294"/>
      <c r="FO19" s="294"/>
      <c r="FP19" s="294"/>
      <c r="FQ19" s="294"/>
      <c r="FR19" s="294"/>
      <c r="FS19" s="294"/>
      <c r="FT19" s="294"/>
      <c r="FU19" s="294"/>
      <c r="FV19" s="294"/>
      <c r="FW19" s="294"/>
      <c r="FX19" s="294"/>
      <c r="FY19" s="294"/>
      <c r="FZ19" s="294"/>
      <c r="GA19" s="294"/>
      <c r="GB19" s="294"/>
      <c r="GC19" s="294"/>
      <c r="GD19" s="294"/>
      <c r="GE19" s="294"/>
      <c r="GF19" s="294"/>
      <c r="GG19" s="294"/>
      <c r="GH19" s="294"/>
      <c r="GI19" s="294"/>
      <c r="GJ19" s="294"/>
      <c r="GK19" s="294"/>
      <c r="GL19" s="294"/>
      <c r="GM19" s="294"/>
      <c r="GN19" s="294"/>
      <c r="GO19" s="294"/>
      <c r="GP19" s="294"/>
      <c r="GQ19" s="294"/>
      <c r="GR19" s="294"/>
      <c r="GS19" s="294"/>
      <c r="GT19" s="294"/>
      <c r="GU19" s="294"/>
      <c r="GV19" s="294"/>
      <c r="GW19" s="294"/>
      <c r="GX19" s="294"/>
      <c r="GY19" s="294"/>
      <c r="GZ19" s="294"/>
      <c r="HA19" s="294"/>
      <c r="HB19" s="294"/>
      <c r="HC19" s="294"/>
    </row>
    <row r="20" spans="1:211" ht="29.1" customHeight="1">
      <c r="A20" s="680"/>
      <c r="B20" s="645"/>
      <c r="C20" s="699"/>
      <c r="D20" s="645"/>
      <c r="E20" s="645"/>
      <c r="F20" s="625"/>
      <c r="G20" s="626"/>
      <c r="H20" s="626"/>
      <c r="I20" s="627"/>
      <c r="J20" s="645"/>
      <c r="K20" s="645"/>
      <c r="L20" s="645" t="s">
        <v>18</v>
      </c>
      <c r="M20" s="645" t="s">
        <v>19</v>
      </c>
      <c r="N20" s="652" t="s">
        <v>20</v>
      </c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4"/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  <c r="CD20" s="294"/>
      <c r="CE20" s="294"/>
      <c r="CF20" s="294"/>
      <c r="CG20" s="294"/>
      <c r="CH20" s="294"/>
      <c r="CI20" s="294"/>
      <c r="CJ20" s="294"/>
      <c r="CK20" s="294"/>
      <c r="CL20" s="294"/>
      <c r="CM20" s="294"/>
      <c r="CN20" s="294"/>
      <c r="CO20" s="294"/>
      <c r="CP20" s="294"/>
      <c r="CQ20" s="294"/>
      <c r="CR20" s="294"/>
      <c r="CS20" s="294"/>
      <c r="CT20" s="294"/>
      <c r="CU20" s="294"/>
      <c r="CV20" s="294"/>
      <c r="CW20" s="294"/>
      <c r="CX20" s="294"/>
      <c r="CY20" s="294"/>
      <c r="CZ20" s="294"/>
      <c r="DA20" s="294"/>
      <c r="DB20" s="294"/>
      <c r="DC20" s="294"/>
      <c r="DD20" s="294"/>
      <c r="DE20" s="294"/>
      <c r="DF20" s="294"/>
      <c r="DG20" s="294"/>
      <c r="DH20" s="294"/>
      <c r="DI20" s="294"/>
      <c r="DJ20" s="294"/>
      <c r="DK20" s="294"/>
      <c r="DL20" s="294"/>
      <c r="DM20" s="294"/>
      <c r="DN20" s="294"/>
      <c r="DO20" s="294"/>
      <c r="DP20" s="294"/>
      <c r="DQ20" s="294"/>
      <c r="DR20" s="294"/>
      <c r="DS20" s="294"/>
      <c r="DT20" s="294"/>
      <c r="DU20" s="294"/>
      <c r="DV20" s="294"/>
      <c r="DW20" s="294"/>
      <c r="DX20" s="294"/>
      <c r="DY20" s="294"/>
      <c r="DZ20" s="294"/>
      <c r="EA20" s="294"/>
      <c r="EB20" s="294"/>
      <c r="EC20" s="294"/>
      <c r="ED20" s="294"/>
      <c r="EE20" s="294"/>
      <c r="EF20" s="294"/>
      <c r="EG20" s="294"/>
      <c r="EH20" s="294"/>
      <c r="EI20" s="294"/>
      <c r="EJ20" s="294"/>
      <c r="EK20" s="294"/>
      <c r="EL20" s="294"/>
      <c r="EM20" s="294"/>
      <c r="EN20" s="294"/>
      <c r="EO20" s="294"/>
      <c r="EP20" s="294"/>
      <c r="EQ20" s="294"/>
      <c r="ER20" s="294"/>
      <c r="ES20" s="294"/>
      <c r="ET20" s="294"/>
      <c r="EU20" s="294"/>
      <c r="EV20" s="294"/>
      <c r="EW20" s="294"/>
      <c r="EX20" s="294"/>
      <c r="EY20" s="294"/>
      <c r="EZ20" s="294"/>
      <c r="FA20" s="294"/>
      <c r="FB20" s="294"/>
      <c r="FC20" s="294"/>
      <c r="FD20" s="294"/>
      <c r="FE20" s="294"/>
      <c r="FF20" s="294"/>
      <c r="FG20" s="294"/>
      <c r="FH20" s="294"/>
      <c r="FI20" s="294"/>
      <c r="FJ20" s="294"/>
      <c r="FK20" s="294"/>
      <c r="FL20" s="294"/>
      <c r="FM20" s="294"/>
      <c r="FN20" s="294"/>
      <c r="FO20" s="294"/>
      <c r="FP20" s="294"/>
      <c r="FQ20" s="294"/>
      <c r="FR20" s="294"/>
      <c r="FS20" s="294"/>
      <c r="FT20" s="294"/>
      <c r="FU20" s="294"/>
      <c r="FV20" s="294"/>
      <c r="FW20" s="294"/>
      <c r="FX20" s="294"/>
      <c r="FY20" s="294"/>
      <c r="FZ20" s="294"/>
      <c r="GA20" s="294"/>
      <c r="GB20" s="294"/>
      <c r="GC20" s="294"/>
      <c r="GD20" s="294"/>
      <c r="GE20" s="294"/>
      <c r="GF20" s="294"/>
      <c r="GG20" s="294"/>
      <c r="GH20" s="294"/>
      <c r="GI20" s="294"/>
      <c r="GJ20" s="294"/>
      <c r="GK20" s="294"/>
      <c r="GL20" s="294"/>
      <c r="GM20" s="294"/>
      <c r="GN20" s="294"/>
      <c r="GO20" s="294"/>
      <c r="GP20" s="294"/>
      <c r="GQ20" s="294"/>
      <c r="GR20" s="294"/>
      <c r="GS20" s="294"/>
      <c r="GT20" s="294"/>
      <c r="GU20" s="294"/>
      <c r="GV20" s="294"/>
      <c r="GW20" s="294"/>
      <c r="GX20" s="294"/>
      <c r="GY20" s="294"/>
      <c r="GZ20" s="294"/>
      <c r="HA20" s="294"/>
      <c r="HB20" s="294"/>
      <c r="HC20" s="294"/>
    </row>
    <row r="21" spans="1:211" ht="29.1" customHeight="1" thickBot="1">
      <c r="A21" s="681"/>
      <c r="B21" s="663"/>
      <c r="C21" s="349" t="s">
        <v>21</v>
      </c>
      <c r="D21" s="663"/>
      <c r="E21" s="663"/>
      <c r="F21" s="315" t="s">
        <v>22</v>
      </c>
      <c r="G21" s="315" t="s">
        <v>23</v>
      </c>
      <c r="H21" s="315" t="s">
        <v>24</v>
      </c>
      <c r="I21" s="315" t="s">
        <v>25</v>
      </c>
      <c r="J21" s="315" t="s">
        <v>26</v>
      </c>
      <c r="K21" s="349" t="s">
        <v>27</v>
      </c>
      <c r="L21" s="663"/>
      <c r="M21" s="663"/>
      <c r="N21" s="653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  <c r="CD21" s="294"/>
      <c r="CE21" s="294"/>
      <c r="CF21" s="294"/>
      <c r="CG21" s="294"/>
      <c r="CH21" s="294"/>
      <c r="CI21" s="294"/>
      <c r="CJ21" s="294"/>
      <c r="CK21" s="294"/>
      <c r="CL21" s="294"/>
      <c r="CM21" s="294"/>
      <c r="CN21" s="294"/>
      <c r="CO21" s="294"/>
      <c r="CP21" s="294"/>
      <c r="CQ21" s="294"/>
      <c r="CR21" s="294"/>
      <c r="CS21" s="294"/>
      <c r="CT21" s="294"/>
      <c r="CU21" s="294"/>
      <c r="CV21" s="294"/>
      <c r="CW21" s="294"/>
      <c r="CX21" s="294"/>
      <c r="CY21" s="294"/>
      <c r="CZ21" s="294"/>
      <c r="DA21" s="294"/>
      <c r="DB21" s="294"/>
      <c r="DC21" s="294"/>
      <c r="DD21" s="294"/>
      <c r="DE21" s="294"/>
      <c r="DF21" s="294"/>
      <c r="DG21" s="294"/>
      <c r="DH21" s="294"/>
      <c r="DI21" s="294"/>
      <c r="DJ21" s="294"/>
      <c r="DK21" s="294"/>
      <c r="DL21" s="294"/>
      <c r="DM21" s="294"/>
      <c r="DN21" s="294"/>
      <c r="DO21" s="294"/>
      <c r="DP21" s="294"/>
      <c r="DQ21" s="294"/>
      <c r="DR21" s="294"/>
      <c r="DS21" s="294"/>
      <c r="DT21" s="294"/>
      <c r="DU21" s="294"/>
      <c r="DV21" s="294"/>
      <c r="DW21" s="294"/>
      <c r="DX21" s="294"/>
      <c r="DY21" s="294"/>
      <c r="DZ21" s="294"/>
      <c r="EA21" s="294"/>
      <c r="EB21" s="294"/>
      <c r="EC21" s="294"/>
      <c r="ED21" s="294"/>
      <c r="EE21" s="294"/>
      <c r="EF21" s="294"/>
      <c r="EG21" s="294"/>
      <c r="EH21" s="294"/>
      <c r="EI21" s="294"/>
      <c r="EJ21" s="294"/>
      <c r="EK21" s="294"/>
      <c r="EL21" s="294"/>
      <c r="EM21" s="294"/>
      <c r="EN21" s="294"/>
      <c r="EO21" s="294"/>
      <c r="EP21" s="294"/>
      <c r="EQ21" s="294"/>
      <c r="ER21" s="294"/>
      <c r="ES21" s="294"/>
      <c r="ET21" s="294"/>
      <c r="EU21" s="294"/>
      <c r="EV21" s="294"/>
      <c r="EW21" s="294"/>
      <c r="EX21" s="294"/>
      <c r="EY21" s="294"/>
      <c r="EZ21" s="294"/>
      <c r="FA21" s="294"/>
      <c r="FB21" s="294"/>
      <c r="FC21" s="294"/>
      <c r="FD21" s="294"/>
      <c r="FE21" s="294"/>
      <c r="FF21" s="294"/>
      <c r="FG21" s="294"/>
      <c r="FH21" s="294"/>
      <c r="FI21" s="294"/>
      <c r="FJ21" s="294"/>
      <c r="FK21" s="294"/>
      <c r="FL21" s="294"/>
      <c r="FM21" s="294"/>
      <c r="FN21" s="294"/>
      <c r="FO21" s="294"/>
      <c r="FP21" s="294"/>
      <c r="FQ21" s="294"/>
      <c r="FR21" s="294"/>
      <c r="FS21" s="294"/>
      <c r="FT21" s="294"/>
      <c r="FU21" s="294"/>
      <c r="FV21" s="294"/>
      <c r="FW21" s="294"/>
      <c r="FX21" s="294"/>
      <c r="FY21" s="294"/>
      <c r="FZ21" s="294"/>
      <c r="GA21" s="294"/>
      <c r="GB21" s="294"/>
      <c r="GC21" s="294"/>
      <c r="GD21" s="294"/>
      <c r="GE21" s="294"/>
      <c r="GF21" s="294"/>
      <c r="GG21" s="294"/>
      <c r="GH21" s="294"/>
      <c r="GI21" s="294"/>
      <c r="GJ21" s="294"/>
      <c r="GK21" s="294"/>
      <c r="GL21" s="294"/>
      <c r="GM21" s="294"/>
      <c r="GN21" s="294"/>
      <c r="GO21" s="294"/>
      <c r="GP21" s="294"/>
      <c r="GQ21" s="294"/>
      <c r="GR21" s="294"/>
      <c r="GS21" s="294"/>
      <c r="GT21" s="294"/>
      <c r="GU21" s="294"/>
      <c r="GV21" s="294"/>
      <c r="GW21" s="294"/>
      <c r="GX21" s="294"/>
      <c r="GY21" s="294"/>
      <c r="GZ21" s="294"/>
      <c r="HA21" s="294"/>
      <c r="HB21" s="294"/>
      <c r="HC21" s="294"/>
    </row>
    <row r="22" spans="1:211" ht="30.95" customHeight="1">
      <c r="A22" s="419" t="s">
        <v>159</v>
      </c>
      <c r="B22" s="408" t="s">
        <v>160</v>
      </c>
      <c r="C22" s="277" t="s">
        <v>30</v>
      </c>
      <c r="D22" s="333">
        <v>70</v>
      </c>
      <c r="E22" s="290">
        <f>F22+G22</f>
        <v>945055320</v>
      </c>
      <c r="F22" s="290">
        <v>252200000</v>
      </c>
      <c r="G22" s="264">
        <v>692855320</v>
      </c>
      <c r="H22" s="264">
        <v>0</v>
      </c>
      <c r="I22" s="316"/>
      <c r="J22" s="138">
        <v>45292</v>
      </c>
      <c r="K22" s="138">
        <v>45382</v>
      </c>
      <c r="L22" s="633">
        <f>D23/D22</f>
        <v>0</v>
      </c>
      <c r="M22" s="633">
        <f>E23/E22</f>
        <v>0</v>
      </c>
      <c r="N22" s="654">
        <v>0</v>
      </c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  <c r="CD22" s="294"/>
      <c r="CE22" s="294"/>
      <c r="CF22" s="294"/>
      <c r="CG22" s="294"/>
      <c r="CH22" s="294"/>
      <c r="CI22" s="294"/>
      <c r="CJ22" s="294"/>
      <c r="CK22" s="294"/>
      <c r="CL22" s="294"/>
      <c r="CM22" s="294"/>
      <c r="CN22" s="294"/>
      <c r="CO22" s="294"/>
      <c r="CP22" s="294"/>
      <c r="CQ22" s="294"/>
      <c r="CR22" s="294"/>
      <c r="CS22" s="294"/>
      <c r="CT22" s="294"/>
      <c r="CU22" s="294"/>
      <c r="CV22" s="294"/>
      <c r="CW22" s="294"/>
      <c r="CX22" s="294"/>
      <c r="CY22" s="294"/>
      <c r="CZ22" s="294"/>
      <c r="DA22" s="294"/>
      <c r="DB22" s="294"/>
      <c r="DC22" s="294"/>
      <c r="DD22" s="294"/>
      <c r="DE22" s="294"/>
      <c r="DF22" s="294"/>
      <c r="DG22" s="294"/>
      <c r="DH22" s="294"/>
      <c r="DI22" s="294"/>
      <c r="DJ22" s="294"/>
      <c r="DK22" s="294"/>
      <c r="DL22" s="294"/>
      <c r="DM22" s="294"/>
      <c r="DN22" s="294"/>
      <c r="DO22" s="294"/>
      <c r="DP22" s="294"/>
      <c r="DQ22" s="294"/>
      <c r="DR22" s="294"/>
      <c r="DS22" s="294"/>
      <c r="DT22" s="294"/>
      <c r="DU22" s="294"/>
      <c r="DV22" s="294"/>
      <c r="DW22" s="294"/>
      <c r="DX22" s="294"/>
      <c r="DY22" s="294"/>
      <c r="DZ22" s="294"/>
      <c r="EA22" s="294"/>
      <c r="EB22" s="294"/>
      <c r="EC22" s="294"/>
      <c r="ED22" s="294"/>
      <c r="EE22" s="294"/>
      <c r="EF22" s="294"/>
      <c r="EG22" s="294"/>
      <c r="EH22" s="294"/>
      <c r="EI22" s="294"/>
      <c r="EJ22" s="294"/>
      <c r="EK22" s="294"/>
      <c r="EL22" s="294"/>
      <c r="EM22" s="294"/>
      <c r="EN22" s="294"/>
      <c r="EO22" s="294"/>
      <c r="EP22" s="294"/>
      <c r="EQ22" s="294"/>
      <c r="ER22" s="294"/>
      <c r="ES22" s="294"/>
      <c r="ET22" s="294"/>
      <c r="EU22" s="294"/>
      <c r="EV22" s="294"/>
      <c r="EW22" s="294"/>
      <c r="EX22" s="294"/>
      <c r="EY22" s="294"/>
      <c r="EZ22" s="294"/>
      <c r="FA22" s="294"/>
      <c r="FB22" s="294"/>
      <c r="FC22" s="294"/>
      <c r="FD22" s="294"/>
      <c r="FE22" s="294"/>
      <c r="FF22" s="294"/>
      <c r="FG22" s="294"/>
      <c r="FH22" s="294"/>
      <c r="FI22" s="294"/>
      <c r="FJ22" s="294"/>
      <c r="FK22" s="294"/>
      <c r="FL22" s="294"/>
      <c r="FM22" s="294"/>
      <c r="FN22" s="294"/>
      <c r="FO22" s="294"/>
      <c r="FP22" s="294"/>
      <c r="FQ22" s="294"/>
      <c r="FR22" s="294"/>
      <c r="FS22" s="294"/>
      <c r="FT22" s="294"/>
      <c r="FU22" s="294"/>
      <c r="FV22" s="294"/>
      <c r="FW22" s="294"/>
      <c r="FX22" s="294"/>
      <c r="FY22" s="294"/>
      <c r="FZ22" s="294"/>
      <c r="GA22" s="294"/>
      <c r="GB22" s="294"/>
      <c r="GC22" s="294"/>
      <c r="GD22" s="294"/>
      <c r="GE22" s="294"/>
      <c r="GF22" s="294"/>
      <c r="GG22" s="294"/>
      <c r="GH22" s="294"/>
      <c r="GI22" s="294"/>
      <c r="GJ22" s="294"/>
      <c r="GK22" s="294"/>
      <c r="GL22" s="294"/>
      <c r="GM22" s="294"/>
      <c r="GN22" s="294"/>
      <c r="GO22" s="294"/>
      <c r="GP22" s="294"/>
      <c r="GQ22" s="294"/>
      <c r="GR22" s="294"/>
      <c r="GS22" s="294"/>
      <c r="GT22" s="294"/>
      <c r="GU22" s="294"/>
      <c r="GV22" s="294"/>
      <c r="GW22" s="294"/>
      <c r="GX22" s="294"/>
      <c r="GY22" s="294"/>
      <c r="GZ22" s="294"/>
      <c r="HA22" s="294"/>
      <c r="HB22" s="294"/>
      <c r="HC22" s="294"/>
    </row>
    <row r="23" spans="1:211" ht="30.95" customHeight="1">
      <c r="A23" s="420"/>
      <c r="B23" s="410"/>
      <c r="C23" s="336" t="s">
        <v>31</v>
      </c>
      <c r="D23" s="192">
        <v>0</v>
      </c>
      <c r="E23" s="291">
        <v>0</v>
      </c>
      <c r="F23" s="291"/>
      <c r="G23" s="179"/>
      <c r="H23" s="179">
        <v>0</v>
      </c>
      <c r="I23" s="317"/>
      <c r="J23" s="145">
        <v>45292</v>
      </c>
      <c r="K23" s="145">
        <v>45382</v>
      </c>
      <c r="L23" s="634"/>
      <c r="M23" s="634"/>
      <c r="N23" s="655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  <c r="CD23" s="294"/>
      <c r="CE23" s="294"/>
      <c r="CF23" s="294"/>
      <c r="CG23" s="294"/>
      <c r="CH23" s="294"/>
      <c r="CI23" s="294"/>
      <c r="CJ23" s="294"/>
      <c r="CK23" s="294"/>
      <c r="CL23" s="294"/>
      <c r="CM23" s="294"/>
      <c r="CN23" s="294"/>
      <c r="CO23" s="294"/>
      <c r="CP23" s="294"/>
      <c r="CQ23" s="294"/>
      <c r="CR23" s="294"/>
      <c r="CS23" s="294"/>
      <c r="CT23" s="294"/>
      <c r="CU23" s="294"/>
      <c r="CV23" s="294"/>
      <c r="CW23" s="294"/>
      <c r="CX23" s="294"/>
      <c r="CY23" s="294"/>
      <c r="CZ23" s="294"/>
      <c r="DA23" s="294"/>
      <c r="DB23" s="294"/>
      <c r="DC23" s="294"/>
      <c r="DD23" s="294"/>
      <c r="DE23" s="294"/>
      <c r="DF23" s="294"/>
      <c r="DG23" s="294"/>
      <c r="DH23" s="294"/>
      <c r="DI23" s="294"/>
      <c r="DJ23" s="294"/>
      <c r="DK23" s="294"/>
      <c r="DL23" s="294"/>
      <c r="DM23" s="294"/>
      <c r="DN23" s="294"/>
      <c r="DO23" s="294"/>
      <c r="DP23" s="294"/>
      <c r="DQ23" s="294"/>
      <c r="DR23" s="294"/>
      <c r="DS23" s="294"/>
      <c r="DT23" s="294"/>
      <c r="DU23" s="294"/>
      <c r="DV23" s="294"/>
      <c r="DW23" s="294"/>
      <c r="DX23" s="294"/>
      <c r="DY23" s="294"/>
      <c r="DZ23" s="294"/>
      <c r="EA23" s="294"/>
      <c r="EB23" s="294"/>
      <c r="EC23" s="294"/>
      <c r="ED23" s="294"/>
      <c r="EE23" s="294"/>
      <c r="EF23" s="294"/>
      <c r="EG23" s="294"/>
      <c r="EH23" s="294"/>
      <c r="EI23" s="294"/>
      <c r="EJ23" s="294"/>
      <c r="EK23" s="294"/>
      <c r="EL23" s="294"/>
      <c r="EM23" s="294"/>
      <c r="EN23" s="294"/>
      <c r="EO23" s="294"/>
      <c r="EP23" s="294"/>
      <c r="EQ23" s="294"/>
      <c r="ER23" s="294"/>
      <c r="ES23" s="294"/>
      <c r="ET23" s="294"/>
      <c r="EU23" s="294"/>
      <c r="EV23" s="294"/>
      <c r="EW23" s="294"/>
      <c r="EX23" s="294"/>
      <c r="EY23" s="294"/>
      <c r="EZ23" s="294"/>
      <c r="FA23" s="294"/>
      <c r="FB23" s="294"/>
      <c r="FC23" s="294"/>
      <c r="FD23" s="294"/>
      <c r="FE23" s="294"/>
      <c r="FF23" s="294"/>
      <c r="FG23" s="294"/>
      <c r="FH23" s="294"/>
      <c r="FI23" s="294"/>
      <c r="FJ23" s="294"/>
      <c r="FK23" s="294"/>
      <c r="FL23" s="294"/>
      <c r="FM23" s="294"/>
      <c r="FN23" s="294"/>
      <c r="FO23" s="294"/>
      <c r="FP23" s="294"/>
      <c r="FQ23" s="294"/>
      <c r="FR23" s="294"/>
      <c r="FS23" s="294"/>
      <c r="FT23" s="294"/>
      <c r="FU23" s="294"/>
      <c r="FV23" s="294"/>
      <c r="FW23" s="294"/>
      <c r="FX23" s="294"/>
      <c r="FY23" s="294"/>
      <c r="FZ23" s="294"/>
      <c r="GA23" s="294"/>
      <c r="GB23" s="294"/>
      <c r="GC23" s="294"/>
      <c r="GD23" s="294"/>
      <c r="GE23" s="294"/>
      <c r="GF23" s="294"/>
      <c r="GG23" s="294"/>
      <c r="GH23" s="294"/>
      <c r="GI23" s="294"/>
      <c r="GJ23" s="294"/>
      <c r="GK23" s="294"/>
      <c r="GL23" s="294"/>
      <c r="GM23" s="294"/>
      <c r="GN23" s="294"/>
      <c r="GO23" s="294"/>
      <c r="GP23" s="294"/>
      <c r="GQ23" s="294"/>
      <c r="GR23" s="294"/>
      <c r="GS23" s="294"/>
      <c r="GT23" s="294"/>
      <c r="GU23" s="294"/>
      <c r="GV23" s="294"/>
      <c r="GW23" s="294"/>
      <c r="GX23" s="294"/>
      <c r="GY23" s="294"/>
      <c r="GZ23" s="294"/>
      <c r="HA23" s="294"/>
      <c r="HB23" s="294"/>
      <c r="HC23" s="294"/>
    </row>
    <row r="24" spans="1:211" ht="30.95" customHeight="1">
      <c r="A24" s="421" t="s">
        <v>161</v>
      </c>
      <c r="B24" s="410" t="s">
        <v>162</v>
      </c>
      <c r="C24" s="336" t="s">
        <v>30</v>
      </c>
      <c r="D24" s="335">
        <v>20</v>
      </c>
      <c r="E24" s="291">
        <v>100000000</v>
      </c>
      <c r="F24" s="291">
        <v>100000000</v>
      </c>
      <c r="G24" s="179"/>
      <c r="H24" s="179">
        <v>0</v>
      </c>
      <c r="I24" s="317"/>
      <c r="J24" s="145">
        <v>45292</v>
      </c>
      <c r="K24" s="145">
        <v>45382</v>
      </c>
      <c r="L24" s="634">
        <f>D25/D24</f>
        <v>0</v>
      </c>
      <c r="M24" s="634">
        <f>E25/E24</f>
        <v>0</v>
      </c>
      <c r="N24" s="655">
        <v>0</v>
      </c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  <c r="CD24" s="294"/>
      <c r="CE24" s="294"/>
      <c r="CF24" s="294"/>
      <c r="CG24" s="294"/>
      <c r="CH24" s="294"/>
      <c r="CI24" s="294"/>
      <c r="CJ24" s="294"/>
      <c r="CK24" s="294"/>
      <c r="CL24" s="294"/>
      <c r="CM24" s="294"/>
      <c r="CN24" s="294"/>
      <c r="CO24" s="294"/>
      <c r="CP24" s="294"/>
      <c r="CQ24" s="294"/>
      <c r="CR24" s="294"/>
      <c r="CS24" s="294"/>
      <c r="CT24" s="294"/>
      <c r="CU24" s="294"/>
      <c r="CV24" s="294"/>
      <c r="CW24" s="294"/>
      <c r="CX24" s="294"/>
      <c r="CY24" s="294"/>
      <c r="CZ24" s="294"/>
      <c r="DA24" s="294"/>
      <c r="DB24" s="294"/>
      <c r="DC24" s="294"/>
      <c r="DD24" s="294"/>
      <c r="DE24" s="294"/>
      <c r="DF24" s="294"/>
      <c r="DG24" s="294"/>
      <c r="DH24" s="294"/>
      <c r="DI24" s="294"/>
      <c r="DJ24" s="294"/>
      <c r="DK24" s="294"/>
      <c r="DL24" s="294"/>
      <c r="DM24" s="294"/>
      <c r="DN24" s="294"/>
      <c r="DO24" s="294"/>
      <c r="DP24" s="294"/>
      <c r="DQ24" s="294"/>
      <c r="DR24" s="294"/>
      <c r="DS24" s="294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94"/>
      <c r="EM24" s="294"/>
      <c r="EN24" s="294"/>
      <c r="EO24" s="294"/>
      <c r="EP24" s="294"/>
      <c r="EQ24" s="294"/>
      <c r="ER24" s="294"/>
      <c r="ES24" s="294"/>
      <c r="ET24" s="294"/>
      <c r="EU24" s="294"/>
      <c r="EV24" s="294"/>
      <c r="EW24" s="294"/>
      <c r="EX24" s="294"/>
      <c r="EY24" s="294"/>
      <c r="EZ24" s="294"/>
      <c r="FA24" s="294"/>
      <c r="FB24" s="294"/>
      <c r="FC24" s="294"/>
      <c r="FD24" s="294"/>
      <c r="FE24" s="294"/>
      <c r="FF24" s="294"/>
      <c r="FG24" s="294"/>
      <c r="FH24" s="294"/>
      <c r="FI24" s="294"/>
      <c r="FJ24" s="294"/>
      <c r="FK24" s="294"/>
      <c r="FL24" s="294"/>
      <c r="FM24" s="294"/>
      <c r="FN24" s="294"/>
      <c r="FO24" s="294"/>
      <c r="FP24" s="294"/>
      <c r="FQ24" s="294"/>
      <c r="FR24" s="294"/>
      <c r="FS24" s="294"/>
      <c r="FT24" s="294"/>
      <c r="FU24" s="294"/>
      <c r="FV24" s="294"/>
      <c r="FW24" s="294"/>
      <c r="FX24" s="294"/>
      <c r="FY24" s="294"/>
      <c r="FZ24" s="294"/>
      <c r="GA24" s="294"/>
      <c r="GB24" s="294"/>
      <c r="GC24" s="294"/>
      <c r="GD24" s="294"/>
      <c r="GE24" s="294"/>
      <c r="GF24" s="294"/>
      <c r="GG24" s="294"/>
      <c r="GH24" s="294"/>
      <c r="GI24" s="294"/>
      <c r="GJ24" s="294"/>
      <c r="GK24" s="294"/>
      <c r="GL24" s="294"/>
      <c r="GM24" s="294"/>
      <c r="GN24" s="294"/>
      <c r="GO24" s="294"/>
      <c r="GP24" s="294"/>
      <c r="GQ24" s="294"/>
      <c r="GR24" s="294"/>
      <c r="GS24" s="294"/>
      <c r="GT24" s="294"/>
      <c r="GU24" s="294"/>
      <c r="GV24" s="294"/>
      <c r="GW24" s="294"/>
      <c r="GX24" s="294"/>
      <c r="GY24" s="294"/>
      <c r="GZ24" s="294"/>
      <c r="HA24" s="294"/>
      <c r="HB24" s="294"/>
      <c r="HC24" s="294"/>
    </row>
    <row r="25" spans="1:211" ht="30.95" customHeight="1">
      <c r="A25" s="421"/>
      <c r="B25" s="410"/>
      <c r="C25" s="336" t="s">
        <v>31</v>
      </c>
      <c r="D25" s="192">
        <v>0</v>
      </c>
      <c r="E25" s="291">
        <v>0</v>
      </c>
      <c r="F25" s="291"/>
      <c r="G25" s="179"/>
      <c r="H25" s="179">
        <v>0</v>
      </c>
      <c r="I25" s="317"/>
      <c r="J25" s="145">
        <v>45292</v>
      </c>
      <c r="K25" s="145">
        <v>45382</v>
      </c>
      <c r="L25" s="634"/>
      <c r="M25" s="634"/>
      <c r="N25" s="655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  <c r="CD25" s="294"/>
      <c r="CE25" s="294"/>
      <c r="CF25" s="294"/>
      <c r="CG25" s="294"/>
      <c r="CH25" s="294"/>
      <c r="CI25" s="294"/>
      <c r="CJ25" s="294"/>
      <c r="CK25" s="294"/>
      <c r="CL25" s="294"/>
      <c r="CM25" s="294"/>
      <c r="CN25" s="294"/>
      <c r="CO25" s="294"/>
      <c r="CP25" s="294"/>
      <c r="CQ25" s="294"/>
      <c r="CR25" s="294"/>
      <c r="CS25" s="294"/>
      <c r="CT25" s="294"/>
      <c r="CU25" s="294"/>
      <c r="CV25" s="294"/>
      <c r="CW25" s="294"/>
      <c r="CX25" s="294"/>
      <c r="CY25" s="294"/>
      <c r="CZ25" s="294"/>
      <c r="DA25" s="294"/>
      <c r="DB25" s="294"/>
      <c r="DC25" s="294"/>
      <c r="DD25" s="294"/>
      <c r="DE25" s="294"/>
      <c r="DF25" s="294"/>
      <c r="DG25" s="294"/>
      <c r="DH25" s="294"/>
      <c r="DI25" s="294"/>
      <c r="DJ25" s="294"/>
      <c r="DK25" s="294"/>
      <c r="DL25" s="294"/>
      <c r="DM25" s="294"/>
      <c r="DN25" s="294"/>
      <c r="DO25" s="294"/>
      <c r="DP25" s="294"/>
      <c r="DQ25" s="294"/>
      <c r="DR25" s="294"/>
      <c r="DS25" s="294"/>
      <c r="DT25" s="294"/>
      <c r="DU25" s="294"/>
      <c r="DV25" s="294"/>
      <c r="DW25" s="294"/>
      <c r="DX25" s="294"/>
      <c r="DY25" s="294"/>
      <c r="DZ25" s="294"/>
      <c r="EA25" s="294"/>
      <c r="EB25" s="294"/>
      <c r="EC25" s="294"/>
      <c r="ED25" s="294"/>
      <c r="EE25" s="294"/>
      <c r="EF25" s="294"/>
      <c r="EG25" s="294"/>
      <c r="EH25" s="294"/>
      <c r="EI25" s="294"/>
      <c r="EJ25" s="294"/>
      <c r="EK25" s="294"/>
      <c r="EL25" s="294"/>
      <c r="EM25" s="294"/>
      <c r="EN25" s="294"/>
      <c r="EO25" s="294"/>
      <c r="EP25" s="294"/>
      <c r="EQ25" s="294"/>
      <c r="ER25" s="294"/>
      <c r="ES25" s="294"/>
      <c r="ET25" s="294"/>
      <c r="EU25" s="294"/>
      <c r="EV25" s="294"/>
      <c r="EW25" s="294"/>
      <c r="EX25" s="294"/>
      <c r="EY25" s="294"/>
      <c r="EZ25" s="294"/>
      <c r="FA25" s="294"/>
      <c r="FB25" s="294"/>
      <c r="FC25" s="294"/>
      <c r="FD25" s="294"/>
      <c r="FE25" s="294"/>
      <c r="FF25" s="294"/>
      <c r="FG25" s="294"/>
      <c r="FH25" s="294"/>
      <c r="FI25" s="294"/>
      <c r="FJ25" s="294"/>
      <c r="FK25" s="294"/>
      <c r="FL25" s="294"/>
      <c r="FM25" s="294"/>
      <c r="FN25" s="294"/>
      <c r="FO25" s="294"/>
      <c r="FP25" s="294"/>
      <c r="FQ25" s="294"/>
      <c r="FR25" s="294"/>
      <c r="FS25" s="294"/>
      <c r="FT25" s="294"/>
      <c r="FU25" s="294"/>
      <c r="FV25" s="294"/>
      <c r="FW25" s="294"/>
      <c r="FX25" s="294"/>
      <c r="FY25" s="294"/>
      <c r="FZ25" s="294"/>
      <c r="GA25" s="294"/>
      <c r="GB25" s="294"/>
      <c r="GC25" s="294"/>
      <c r="GD25" s="294"/>
      <c r="GE25" s="294"/>
      <c r="GF25" s="294"/>
      <c r="GG25" s="294"/>
      <c r="GH25" s="294"/>
      <c r="GI25" s="294"/>
      <c r="GJ25" s="294"/>
      <c r="GK25" s="294"/>
      <c r="GL25" s="294"/>
      <c r="GM25" s="294"/>
      <c r="GN25" s="294"/>
      <c r="GO25" s="294"/>
      <c r="GP25" s="294"/>
      <c r="GQ25" s="294"/>
      <c r="GR25" s="294"/>
      <c r="GS25" s="294"/>
      <c r="GT25" s="294"/>
      <c r="GU25" s="294"/>
      <c r="GV25" s="294"/>
      <c r="GW25" s="294"/>
      <c r="GX25" s="294"/>
      <c r="GY25" s="294"/>
      <c r="GZ25" s="294"/>
      <c r="HA25" s="294"/>
      <c r="HB25" s="294"/>
      <c r="HC25" s="294"/>
    </row>
    <row r="26" spans="1:211" ht="30.95" customHeight="1">
      <c r="A26" s="420" t="s">
        <v>163</v>
      </c>
      <c r="B26" s="410" t="s">
        <v>164</v>
      </c>
      <c r="C26" s="336" t="s">
        <v>30</v>
      </c>
      <c r="D26" s="193">
        <v>1</v>
      </c>
      <c r="E26" s="291">
        <v>1165039680</v>
      </c>
      <c r="F26" s="318"/>
      <c r="G26" s="318">
        <v>1165039680</v>
      </c>
      <c r="H26" s="179">
        <v>0</v>
      </c>
      <c r="I26" s="317"/>
      <c r="J26" s="145">
        <v>45292</v>
      </c>
      <c r="K26" s="145">
        <v>45382</v>
      </c>
      <c r="L26" s="634">
        <f>D27/D26</f>
        <v>0</v>
      </c>
      <c r="M26" s="634">
        <f>E27/E26</f>
        <v>0</v>
      </c>
      <c r="N26" s="655">
        <v>0</v>
      </c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  <c r="CD26" s="294"/>
      <c r="CE26" s="294"/>
      <c r="CF26" s="294"/>
      <c r="CG26" s="294"/>
      <c r="CH26" s="294"/>
      <c r="CI26" s="294"/>
      <c r="CJ26" s="294"/>
      <c r="CK26" s="294"/>
      <c r="CL26" s="294"/>
      <c r="CM26" s="294"/>
      <c r="CN26" s="294"/>
      <c r="CO26" s="294"/>
      <c r="CP26" s="294"/>
      <c r="CQ26" s="294"/>
      <c r="CR26" s="294"/>
      <c r="CS26" s="294"/>
      <c r="CT26" s="294"/>
      <c r="CU26" s="294"/>
      <c r="CV26" s="294"/>
      <c r="CW26" s="294"/>
      <c r="CX26" s="294"/>
      <c r="CY26" s="294"/>
      <c r="CZ26" s="294"/>
      <c r="DA26" s="294"/>
      <c r="DB26" s="294"/>
      <c r="DC26" s="294"/>
      <c r="DD26" s="294"/>
      <c r="DE26" s="294"/>
      <c r="DF26" s="294"/>
      <c r="DG26" s="294"/>
      <c r="DH26" s="294"/>
      <c r="DI26" s="294"/>
      <c r="DJ26" s="294"/>
      <c r="DK26" s="294"/>
      <c r="DL26" s="294"/>
      <c r="DM26" s="294"/>
      <c r="DN26" s="294"/>
      <c r="DO26" s="294"/>
      <c r="DP26" s="294"/>
      <c r="DQ26" s="294"/>
      <c r="DR26" s="294"/>
      <c r="DS26" s="294"/>
      <c r="DT26" s="294"/>
      <c r="DU26" s="294"/>
      <c r="DV26" s="294"/>
      <c r="DW26" s="294"/>
      <c r="DX26" s="294"/>
      <c r="DY26" s="294"/>
      <c r="DZ26" s="294"/>
      <c r="EA26" s="294"/>
      <c r="EB26" s="294"/>
      <c r="EC26" s="294"/>
      <c r="ED26" s="294"/>
      <c r="EE26" s="294"/>
      <c r="EF26" s="294"/>
      <c r="EG26" s="294"/>
      <c r="EH26" s="294"/>
      <c r="EI26" s="294"/>
      <c r="EJ26" s="294"/>
      <c r="EK26" s="294"/>
      <c r="EL26" s="294"/>
      <c r="EM26" s="294"/>
      <c r="EN26" s="294"/>
      <c r="EO26" s="294"/>
      <c r="EP26" s="294"/>
      <c r="EQ26" s="294"/>
      <c r="ER26" s="294"/>
      <c r="ES26" s="294"/>
      <c r="ET26" s="294"/>
      <c r="EU26" s="294"/>
      <c r="EV26" s="294"/>
      <c r="EW26" s="294"/>
      <c r="EX26" s="294"/>
      <c r="EY26" s="294"/>
      <c r="EZ26" s="294"/>
      <c r="FA26" s="294"/>
      <c r="FB26" s="294"/>
      <c r="FC26" s="294"/>
      <c r="FD26" s="294"/>
      <c r="FE26" s="294"/>
      <c r="FF26" s="294"/>
      <c r="FG26" s="294"/>
      <c r="FH26" s="294"/>
      <c r="FI26" s="294"/>
      <c r="FJ26" s="294"/>
      <c r="FK26" s="294"/>
      <c r="FL26" s="294"/>
      <c r="FM26" s="294"/>
      <c r="FN26" s="294"/>
      <c r="FO26" s="294"/>
      <c r="FP26" s="294"/>
      <c r="FQ26" s="294"/>
      <c r="FR26" s="294"/>
      <c r="FS26" s="294"/>
      <c r="FT26" s="294"/>
      <c r="FU26" s="294"/>
      <c r="FV26" s="294"/>
      <c r="FW26" s="294"/>
      <c r="FX26" s="294"/>
      <c r="FY26" s="294"/>
      <c r="FZ26" s="294"/>
      <c r="GA26" s="294"/>
      <c r="GB26" s="294"/>
      <c r="GC26" s="294"/>
      <c r="GD26" s="294"/>
      <c r="GE26" s="294"/>
      <c r="GF26" s="294"/>
      <c r="GG26" s="294"/>
      <c r="GH26" s="294"/>
      <c r="GI26" s="294"/>
      <c r="GJ26" s="294"/>
      <c r="GK26" s="294"/>
      <c r="GL26" s="294"/>
      <c r="GM26" s="294"/>
      <c r="GN26" s="294"/>
      <c r="GO26" s="294"/>
      <c r="GP26" s="294"/>
      <c r="GQ26" s="294"/>
      <c r="GR26" s="294"/>
      <c r="GS26" s="294"/>
      <c r="GT26" s="294"/>
      <c r="GU26" s="294"/>
      <c r="GV26" s="294"/>
      <c r="GW26" s="294"/>
      <c r="GX26" s="294"/>
      <c r="GY26" s="294"/>
      <c r="GZ26" s="294"/>
      <c r="HA26" s="294"/>
      <c r="HB26" s="294"/>
      <c r="HC26" s="294"/>
    </row>
    <row r="27" spans="1:211" ht="30.95" customHeight="1">
      <c r="A27" s="420"/>
      <c r="B27" s="410"/>
      <c r="C27" s="336" t="s">
        <v>31</v>
      </c>
      <c r="D27" s="192">
        <v>0</v>
      </c>
      <c r="E27" s="319">
        <v>0</v>
      </c>
      <c r="F27" s="180"/>
      <c r="G27" s="320"/>
      <c r="H27" s="179">
        <v>0</v>
      </c>
      <c r="I27" s="317"/>
      <c r="J27" s="145">
        <v>45292</v>
      </c>
      <c r="K27" s="145">
        <v>45382</v>
      </c>
      <c r="L27" s="634"/>
      <c r="M27" s="634"/>
      <c r="N27" s="655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/>
      <c r="CF27" s="294"/>
      <c r="CG27" s="294"/>
      <c r="CH27" s="294"/>
      <c r="CI27" s="294"/>
      <c r="CJ27" s="294"/>
      <c r="CK27" s="294"/>
      <c r="CL27" s="294"/>
      <c r="CM27" s="294"/>
      <c r="CN27" s="294"/>
      <c r="CO27" s="294"/>
      <c r="CP27" s="294"/>
      <c r="CQ27" s="294"/>
      <c r="CR27" s="294"/>
      <c r="CS27" s="294"/>
      <c r="CT27" s="294"/>
      <c r="CU27" s="294"/>
      <c r="CV27" s="294"/>
      <c r="CW27" s="294"/>
      <c r="CX27" s="294"/>
      <c r="CY27" s="294"/>
      <c r="CZ27" s="294"/>
      <c r="DA27" s="294"/>
      <c r="DB27" s="294"/>
      <c r="DC27" s="294"/>
      <c r="DD27" s="294"/>
      <c r="DE27" s="294"/>
      <c r="DF27" s="294"/>
      <c r="DG27" s="294"/>
      <c r="DH27" s="294"/>
      <c r="DI27" s="294"/>
      <c r="DJ27" s="294"/>
      <c r="DK27" s="294"/>
      <c r="DL27" s="294"/>
      <c r="DM27" s="294"/>
      <c r="DN27" s="294"/>
      <c r="DO27" s="294"/>
      <c r="DP27" s="294"/>
      <c r="DQ27" s="294"/>
      <c r="DR27" s="294"/>
      <c r="DS27" s="294"/>
      <c r="DT27" s="294"/>
      <c r="DU27" s="294"/>
      <c r="DV27" s="294"/>
      <c r="DW27" s="294"/>
      <c r="DX27" s="294"/>
      <c r="DY27" s="294"/>
      <c r="DZ27" s="294"/>
      <c r="EA27" s="294"/>
      <c r="EB27" s="294"/>
      <c r="EC27" s="294"/>
      <c r="ED27" s="294"/>
      <c r="EE27" s="294"/>
      <c r="EF27" s="294"/>
      <c r="EG27" s="294"/>
      <c r="EH27" s="294"/>
      <c r="EI27" s="294"/>
      <c r="EJ27" s="294"/>
      <c r="EK27" s="294"/>
      <c r="EL27" s="294"/>
      <c r="EM27" s="294"/>
      <c r="EN27" s="294"/>
      <c r="EO27" s="294"/>
      <c r="EP27" s="294"/>
      <c r="EQ27" s="294"/>
      <c r="ER27" s="294"/>
      <c r="ES27" s="294"/>
      <c r="ET27" s="294"/>
      <c r="EU27" s="294"/>
      <c r="EV27" s="294"/>
      <c r="EW27" s="294"/>
      <c r="EX27" s="294"/>
      <c r="EY27" s="294"/>
      <c r="EZ27" s="294"/>
      <c r="FA27" s="294"/>
      <c r="FB27" s="294"/>
      <c r="FC27" s="294"/>
      <c r="FD27" s="294"/>
      <c r="FE27" s="294"/>
      <c r="FF27" s="294"/>
      <c r="FG27" s="294"/>
      <c r="FH27" s="294"/>
      <c r="FI27" s="294"/>
      <c r="FJ27" s="294"/>
      <c r="FK27" s="294"/>
      <c r="FL27" s="294"/>
      <c r="FM27" s="294"/>
      <c r="FN27" s="294"/>
      <c r="FO27" s="294"/>
      <c r="FP27" s="294"/>
      <c r="FQ27" s="294"/>
      <c r="FR27" s="294"/>
      <c r="FS27" s="294"/>
      <c r="FT27" s="294"/>
      <c r="FU27" s="294"/>
      <c r="FV27" s="294"/>
      <c r="FW27" s="294"/>
      <c r="FX27" s="294"/>
      <c r="FY27" s="294"/>
      <c r="FZ27" s="294"/>
      <c r="GA27" s="294"/>
      <c r="GB27" s="294"/>
      <c r="GC27" s="294"/>
      <c r="GD27" s="294"/>
      <c r="GE27" s="294"/>
      <c r="GF27" s="294"/>
      <c r="GG27" s="294"/>
      <c r="GH27" s="294"/>
      <c r="GI27" s="294"/>
      <c r="GJ27" s="294"/>
      <c r="GK27" s="294"/>
      <c r="GL27" s="294"/>
      <c r="GM27" s="294"/>
      <c r="GN27" s="294"/>
      <c r="GO27" s="294"/>
      <c r="GP27" s="294"/>
      <c r="GQ27" s="294"/>
      <c r="GR27" s="294"/>
      <c r="GS27" s="294"/>
      <c r="GT27" s="294"/>
      <c r="GU27" s="294"/>
      <c r="GV27" s="294"/>
      <c r="GW27" s="294"/>
      <c r="GX27" s="294"/>
      <c r="GY27" s="294"/>
      <c r="GZ27" s="294"/>
      <c r="HA27" s="294"/>
      <c r="HB27" s="294"/>
      <c r="HC27" s="294"/>
    </row>
    <row r="28" spans="1:211" ht="30.95" customHeight="1">
      <c r="A28" s="420" t="s">
        <v>165</v>
      </c>
      <c r="B28" s="410" t="s">
        <v>166</v>
      </c>
      <c r="C28" s="336" t="s">
        <v>30</v>
      </c>
      <c r="D28" s="193">
        <v>1</v>
      </c>
      <c r="E28" s="291">
        <v>409805000</v>
      </c>
      <c r="F28" s="179"/>
      <c r="G28" s="291">
        <v>409805000</v>
      </c>
      <c r="H28" s="179">
        <v>0</v>
      </c>
      <c r="I28" s="317"/>
      <c r="J28" s="145">
        <v>45292</v>
      </c>
      <c r="K28" s="145">
        <v>45382</v>
      </c>
      <c r="L28" s="634">
        <f>D29/D28</f>
        <v>0</v>
      </c>
      <c r="M28" s="634">
        <f>E29/E28</f>
        <v>0</v>
      </c>
      <c r="N28" s="655">
        <v>0</v>
      </c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  <c r="BZ28" s="294"/>
      <c r="CA28" s="294"/>
      <c r="CB28" s="294"/>
      <c r="CC28" s="294"/>
      <c r="CD28" s="294"/>
      <c r="CE28" s="294"/>
      <c r="CF28" s="294"/>
      <c r="CG28" s="294"/>
      <c r="CH28" s="294"/>
      <c r="CI28" s="294"/>
      <c r="CJ28" s="294"/>
      <c r="CK28" s="294"/>
      <c r="CL28" s="294"/>
      <c r="CM28" s="294"/>
      <c r="CN28" s="294"/>
      <c r="CO28" s="294"/>
      <c r="CP28" s="294"/>
      <c r="CQ28" s="294"/>
      <c r="CR28" s="294"/>
      <c r="CS28" s="294"/>
      <c r="CT28" s="294"/>
      <c r="CU28" s="294"/>
      <c r="CV28" s="294"/>
      <c r="CW28" s="294"/>
      <c r="CX28" s="294"/>
      <c r="CY28" s="294"/>
      <c r="CZ28" s="294"/>
      <c r="DA28" s="294"/>
      <c r="DB28" s="294"/>
      <c r="DC28" s="294"/>
      <c r="DD28" s="294"/>
      <c r="DE28" s="294"/>
      <c r="DF28" s="294"/>
      <c r="DG28" s="294"/>
      <c r="DH28" s="294"/>
      <c r="DI28" s="294"/>
      <c r="DJ28" s="294"/>
      <c r="DK28" s="294"/>
      <c r="DL28" s="294"/>
      <c r="DM28" s="294"/>
      <c r="DN28" s="294"/>
      <c r="DO28" s="294"/>
      <c r="DP28" s="294"/>
      <c r="DQ28" s="294"/>
      <c r="DR28" s="294"/>
      <c r="DS28" s="294"/>
      <c r="DT28" s="294"/>
      <c r="DU28" s="294"/>
      <c r="DV28" s="294"/>
      <c r="DW28" s="294"/>
      <c r="DX28" s="294"/>
      <c r="DY28" s="294"/>
      <c r="DZ28" s="294"/>
      <c r="EA28" s="294"/>
      <c r="EB28" s="294"/>
      <c r="EC28" s="294"/>
      <c r="ED28" s="294"/>
      <c r="EE28" s="294"/>
      <c r="EF28" s="294"/>
      <c r="EG28" s="294"/>
      <c r="EH28" s="294"/>
      <c r="EI28" s="294"/>
      <c r="EJ28" s="294"/>
      <c r="EK28" s="294"/>
      <c r="EL28" s="294"/>
      <c r="EM28" s="294"/>
      <c r="EN28" s="294"/>
      <c r="EO28" s="294"/>
      <c r="EP28" s="294"/>
      <c r="EQ28" s="294"/>
      <c r="ER28" s="294"/>
      <c r="ES28" s="294"/>
      <c r="ET28" s="294"/>
      <c r="EU28" s="294"/>
      <c r="EV28" s="294"/>
      <c r="EW28" s="294"/>
      <c r="EX28" s="294"/>
      <c r="EY28" s="294"/>
      <c r="EZ28" s="294"/>
      <c r="FA28" s="294"/>
      <c r="FB28" s="294"/>
      <c r="FC28" s="294"/>
      <c r="FD28" s="294"/>
      <c r="FE28" s="294"/>
      <c r="FF28" s="294"/>
      <c r="FG28" s="294"/>
      <c r="FH28" s="294"/>
      <c r="FI28" s="294"/>
      <c r="FJ28" s="294"/>
      <c r="FK28" s="294"/>
      <c r="FL28" s="294"/>
      <c r="FM28" s="294"/>
      <c r="FN28" s="294"/>
      <c r="FO28" s="294"/>
      <c r="FP28" s="294"/>
      <c r="FQ28" s="294"/>
      <c r="FR28" s="294"/>
      <c r="FS28" s="294"/>
      <c r="FT28" s="294"/>
      <c r="FU28" s="294"/>
      <c r="FV28" s="294"/>
      <c r="FW28" s="294"/>
      <c r="FX28" s="294"/>
      <c r="FY28" s="294"/>
      <c r="FZ28" s="294"/>
      <c r="GA28" s="294"/>
      <c r="GB28" s="294"/>
      <c r="GC28" s="294"/>
      <c r="GD28" s="294"/>
      <c r="GE28" s="294"/>
      <c r="GF28" s="294"/>
      <c r="GG28" s="294"/>
      <c r="GH28" s="294"/>
      <c r="GI28" s="294"/>
      <c r="GJ28" s="294"/>
      <c r="GK28" s="294"/>
      <c r="GL28" s="294"/>
      <c r="GM28" s="294"/>
      <c r="GN28" s="294"/>
      <c r="GO28" s="294"/>
      <c r="GP28" s="294"/>
      <c r="GQ28" s="294"/>
      <c r="GR28" s="294"/>
      <c r="GS28" s="294"/>
      <c r="GT28" s="294"/>
      <c r="GU28" s="294"/>
      <c r="GV28" s="294"/>
      <c r="GW28" s="294"/>
      <c r="GX28" s="294"/>
      <c r="GY28" s="294"/>
      <c r="GZ28" s="294"/>
      <c r="HA28" s="294"/>
      <c r="HB28" s="294"/>
      <c r="HC28" s="294"/>
    </row>
    <row r="29" spans="1:211" ht="30.95" customHeight="1">
      <c r="A29" s="420"/>
      <c r="B29" s="410"/>
      <c r="C29" s="336" t="s">
        <v>31</v>
      </c>
      <c r="D29" s="192">
        <v>0</v>
      </c>
      <c r="E29" s="291">
        <v>0</v>
      </c>
      <c r="F29" s="180"/>
      <c r="G29" s="319"/>
      <c r="H29" s="179">
        <v>0</v>
      </c>
      <c r="I29" s="317"/>
      <c r="J29" s="145">
        <v>45292</v>
      </c>
      <c r="K29" s="145">
        <v>45382</v>
      </c>
      <c r="L29" s="634"/>
      <c r="M29" s="634"/>
      <c r="N29" s="655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4"/>
      <c r="CA29" s="294"/>
      <c r="CB29" s="294"/>
      <c r="CC29" s="294"/>
      <c r="CD29" s="294"/>
      <c r="CE29" s="294"/>
      <c r="CF29" s="294"/>
      <c r="CG29" s="294"/>
      <c r="CH29" s="294"/>
      <c r="CI29" s="294"/>
      <c r="CJ29" s="294"/>
      <c r="CK29" s="294"/>
      <c r="CL29" s="294"/>
      <c r="CM29" s="294"/>
      <c r="CN29" s="294"/>
      <c r="CO29" s="294"/>
      <c r="CP29" s="294"/>
      <c r="CQ29" s="294"/>
      <c r="CR29" s="294"/>
      <c r="CS29" s="294"/>
      <c r="CT29" s="294"/>
      <c r="CU29" s="294"/>
      <c r="CV29" s="294"/>
      <c r="CW29" s="294"/>
      <c r="CX29" s="294"/>
      <c r="CY29" s="294"/>
      <c r="CZ29" s="294"/>
      <c r="DA29" s="294"/>
      <c r="DB29" s="294"/>
      <c r="DC29" s="294"/>
      <c r="DD29" s="294"/>
      <c r="DE29" s="294"/>
      <c r="DF29" s="294"/>
      <c r="DG29" s="294"/>
      <c r="DH29" s="294"/>
      <c r="DI29" s="294"/>
      <c r="DJ29" s="294"/>
      <c r="DK29" s="294"/>
      <c r="DL29" s="294"/>
      <c r="DM29" s="294"/>
      <c r="DN29" s="294"/>
      <c r="DO29" s="294"/>
      <c r="DP29" s="294"/>
      <c r="DQ29" s="294"/>
      <c r="DR29" s="294"/>
      <c r="DS29" s="294"/>
      <c r="DT29" s="294"/>
      <c r="DU29" s="294"/>
      <c r="DV29" s="294"/>
      <c r="DW29" s="294"/>
      <c r="DX29" s="294"/>
      <c r="DY29" s="294"/>
      <c r="DZ29" s="294"/>
      <c r="EA29" s="294"/>
      <c r="EB29" s="294"/>
      <c r="EC29" s="294"/>
      <c r="ED29" s="294"/>
      <c r="EE29" s="294"/>
      <c r="EF29" s="294"/>
      <c r="EG29" s="294"/>
      <c r="EH29" s="294"/>
      <c r="EI29" s="294"/>
      <c r="EJ29" s="294"/>
      <c r="EK29" s="294"/>
      <c r="EL29" s="294"/>
      <c r="EM29" s="294"/>
      <c r="EN29" s="294"/>
      <c r="EO29" s="294"/>
      <c r="EP29" s="294"/>
      <c r="EQ29" s="294"/>
      <c r="ER29" s="294"/>
      <c r="ES29" s="294"/>
      <c r="ET29" s="294"/>
      <c r="EU29" s="294"/>
      <c r="EV29" s="294"/>
      <c r="EW29" s="294"/>
      <c r="EX29" s="294"/>
      <c r="EY29" s="294"/>
      <c r="EZ29" s="294"/>
      <c r="FA29" s="294"/>
      <c r="FB29" s="294"/>
      <c r="FC29" s="294"/>
      <c r="FD29" s="294"/>
      <c r="FE29" s="294"/>
      <c r="FF29" s="294"/>
      <c r="FG29" s="294"/>
      <c r="FH29" s="294"/>
      <c r="FI29" s="294"/>
      <c r="FJ29" s="294"/>
      <c r="FK29" s="294"/>
      <c r="FL29" s="294"/>
      <c r="FM29" s="294"/>
      <c r="FN29" s="294"/>
      <c r="FO29" s="294"/>
      <c r="FP29" s="294"/>
      <c r="FQ29" s="294"/>
      <c r="FR29" s="294"/>
      <c r="FS29" s="294"/>
      <c r="FT29" s="294"/>
      <c r="FU29" s="294"/>
      <c r="FV29" s="294"/>
      <c r="FW29" s="294"/>
      <c r="FX29" s="294"/>
      <c r="FY29" s="294"/>
      <c r="FZ29" s="294"/>
      <c r="GA29" s="294"/>
      <c r="GB29" s="294"/>
      <c r="GC29" s="294"/>
      <c r="GD29" s="294"/>
      <c r="GE29" s="294"/>
      <c r="GF29" s="294"/>
      <c r="GG29" s="294"/>
      <c r="GH29" s="294"/>
      <c r="GI29" s="294"/>
      <c r="GJ29" s="294"/>
      <c r="GK29" s="294"/>
      <c r="GL29" s="294"/>
      <c r="GM29" s="294"/>
      <c r="GN29" s="294"/>
      <c r="GO29" s="294"/>
      <c r="GP29" s="294"/>
      <c r="GQ29" s="294"/>
      <c r="GR29" s="294"/>
      <c r="GS29" s="294"/>
      <c r="GT29" s="294"/>
      <c r="GU29" s="294"/>
      <c r="GV29" s="294"/>
      <c r="GW29" s="294"/>
      <c r="GX29" s="294"/>
      <c r="GY29" s="294"/>
      <c r="GZ29" s="294"/>
      <c r="HA29" s="294"/>
      <c r="HB29" s="294"/>
      <c r="HC29" s="294"/>
    </row>
    <row r="30" spans="1:211" ht="30.95" customHeight="1">
      <c r="A30" s="420" t="s">
        <v>167</v>
      </c>
      <c r="B30" s="410" t="s">
        <v>168</v>
      </c>
      <c r="C30" s="336" t="s">
        <v>30</v>
      </c>
      <c r="D30" s="193">
        <v>1</v>
      </c>
      <c r="E30" s="291">
        <f>G30</f>
        <v>232300000</v>
      </c>
      <c r="F30" s="318"/>
      <c r="G30" s="291">
        <v>232300000</v>
      </c>
      <c r="H30" s="179">
        <v>0</v>
      </c>
      <c r="I30" s="317"/>
      <c r="J30" s="145">
        <v>45292</v>
      </c>
      <c r="K30" s="145">
        <v>45382</v>
      </c>
      <c r="L30" s="634">
        <f>D31/D30</f>
        <v>0</v>
      </c>
      <c r="M30" s="634">
        <f>E31/E30</f>
        <v>0</v>
      </c>
      <c r="N30" s="655">
        <v>0</v>
      </c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294"/>
      <c r="BC30" s="294"/>
      <c r="BD30" s="294"/>
      <c r="BE30" s="294"/>
      <c r="BF30" s="294"/>
      <c r="BG30" s="294"/>
      <c r="BH30" s="294"/>
      <c r="BI30" s="294"/>
      <c r="BJ30" s="294"/>
      <c r="BK30" s="294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  <c r="BZ30" s="294"/>
      <c r="CA30" s="294"/>
      <c r="CB30" s="294"/>
      <c r="CC30" s="294"/>
      <c r="CD30" s="294"/>
      <c r="CE30" s="294"/>
      <c r="CF30" s="294"/>
      <c r="CG30" s="294"/>
      <c r="CH30" s="294"/>
      <c r="CI30" s="294"/>
      <c r="CJ30" s="294"/>
      <c r="CK30" s="294"/>
      <c r="CL30" s="294"/>
      <c r="CM30" s="294"/>
      <c r="CN30" s="294"/>
      <c r="CO30" s="294"/>
      <c r="CP30" s="294"/>
      <c r="CQ30" s="294"/>
      <c r="CR30" s="294"/>
      <c r="CS30" s="294"/>
      <c r="CT30" s="294"/>
      <c r="CU30" s="294"/>
      <c r="CV30" s="294"/>
      <c r="CW30" s="294"/>
      <c r="CX30" s="294"/>
      <c r="CY30" s="294"/>
      <c r="CZ30" s="294"/>
      <c r="DA30" s="294"/>
      <c r="DB30" s="294"/>
      <c r="DC30" s="294"/>
      <c r="DD30" s="294"/>
      <c r="DE30" s="294"/>
      <c r="DF30" s="294"/>
      <c r="DG30" s="294"/>
      <c r="DH30" s="294"/>
      <c r="DI30" s="294"/>
      <c r="DJ30" s="294"/>
      <c r="DK30" s="294"/>
      <c r="DL30" s="294"/>
      <c r="DM30" s="294"/>
      <c r="DN30" s="294"/>
      <c r="DO30" s="294"/>
      <c r="DP30" s="294"/>
      <c r="DQ30" s="294"/>
      <c r="DR30" s="294"/>
      <c r="DS30" s="294"/>
      <c r="DT30" s="294"/>
      <c r="DU30" s="294"/>
      <c r="DV30" s="294"/>
      <c r="DW30" s="294"/>
      <c r="DX30" s="294"/>
      <c r="DY30" s="294"/>
      <c r="DZ30" s="294"/>
      <c r="EA30" s="294"/>
      <c r="EB30" s="294"/>
      <c r="EC30" s="294"/>
      <c r="ED30" s="294"/>
      <c r="EE30" s="294"/>
      <c r="EF30" s="294"/>
      <c r="EG30" s="294"/>
      <c r="EH30" s="294"/>
      <c r="EI30" s="294"/>
      <c r="EJ30" s="294"/>
      <c r="EK30" s="294"/>
      <c r="EL30" s="294"/>
      <c r="EM30" s="294"/>
      <c r="EN30" s="294"/>
      <c r="EO30" s="294"/>
      <c r="EP30" s="294"/>
      <c r="EQ30" s="294"/>
      <c r="ER30" s="294"/>
      <c r="ES30" s="294"/>
      <c r="ET30" s="294"/>
      <c r="EU30" s="294"/>
      <c r="EV30" s="294"/>
      <c r="EW30" s="294"/>
      <c r="EX30" s="294"/>
      <c r="EY30" s="294"/>
      <c r="EZ30" s="294"/>
      <c r="FA30" s="294"/>
      <c r="FB30" s="294"/>
      <c r="FC30" s="294"/>
      <c r="FD30" s="294"/>
      <c r="FE30" s="294"/>
      <c r="FF30" s="294"/>
      <c r="FG30" s="294"/>
      <c r="FH30" s="294"/>
      <c r="FI30" s="294"/>
      <c r="FJ30" s="294"/>
      <c r="FK30" s="294"/>
      <c r="FL30" s="294"/>
      <c r="FM30" s="294"/>
      <c r="FN30" s="294"/>
      <c r="FO30" s="294"/>
      <c r="FP30" s="294"/>
      <c r="FQ30" s="294"/>
      <c r="FR30" s="294"/>
      <c r="FS30" s="294"/>
      <c r="FT30" s="294"/>
      <c r="FU30" s="294"/>
      <c r="FV30" s="294"/>
      <c r="FW30" s="294"/>
      <c r="FX30" s="294"/>
      <c r="FY30" s="294"/>
      <c r="FZ30" s="294"/>
      <c r="GA30" s="294"/>
      <c r="GB30" s="294"/>
      <c r="GC30" s="294"/>
      <c r="GD30" s="294"/>
      <c r="GE30" s="294"/>
      <c r="GF30" s="294"/>
      <c r="GG30" s="294"/>
      <c r="GH30" s="294"/>
      <c r="GI30" s="294"/>
      <c r="GJ30" s="294"/>
      <c r="GK30" s="294"/>
      <c r="GL30" s="294"/>
      <c r="GM30" s="294"/>
      <c r="GN30" s="294"/>
      <c r="GO30" s="294"/>
      <c r="GP30" s="294"/>
      <c r="GQ30" s="294"/>
      <c r="GR30" s="294"/>
      <c r="GS30" s="294"/>
      <c r="GT30" s="294"/>
      <c r="GU30" s="294"/>
      <c r="GV30" s="294"/>
      <c r="GW30" s="294"/>
      <c r="GX30" s="294"/>
      <c r="GY30" s="294"/>
      <c r="GZ30" s="294"/>
      <c r="HA30" s="294"/>
      <c r="HB30" s="294"/>
      <c r="HC30" s="294"/>
    </row>
    <row r="31" spans="1:211" ht="30.95" customHeight="1">
      <c r="A31" s="420"/>
      <c r="B31" s="410"/>
      <c r="C31" s="336" t="s">
        <v>31</v>
      </c>
      <c r="D31" s="192">
        <v>0</v>
      </c>
      <c r="E31" s="291">
        <v>0</v>
      </c>
      <c r="F31" s="180"/>
      <c r="G31" s="321"/>
      <c r="H31" s="179">
        <v>0</v>
      </c>
      <c r="I31" s="317"/>
      <c r="J31" s="145">
        <v>45292</v>
      </c>
      <c r="K31" s="145">
        <v>45382</v>
      </c>
      <c r="L31" s="634"/>
      <c r="M31" s="634"/>
      <c r="N31" s="655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  <c r="BZ31" s="294"/>
      <c r="CA31" s="294"/>
      <c r="CB31" s="294"/>
      <c r="CC31" s="294"/>
      <c r="CD31" s="294"/>
      <c r="CE31" s="294"/>
      <c r="CF31" s="294"/>
      <c r="CG31" s="294"/>
      <c r="CH31" s="294"/>
      <c r="CI31" s="294"/>
      <c r="CJ31" s="294"/>
      <c r="CK31" s="294"/>
      <c r="CL31" s="294"/>
      <c r="CM31" s="294"/>
      <c r="CN31" s="294"/>
      <c r="CO31" s="294"/>
      <c r="CP31" s="294"/>
      <c r="CQ31" s="294"/>
      <c r="CR31" s="294"/>
      <c r="CS31" s="294"/>
      <c r="CT31" s="294"/>
      <c r="CU31" s="294"/>
      <c r="CV31" s="294"/>
      <c r="CW31" s="294"/>
      <c r="CX31" s="294"/>
      <c r="CY31" s="294"/>
      <c r="CZ31" s="294"/>
      <c r="DA31" s="294"/>
      <c r="DB31" s="294"/>
      <c r="DC31" s="294"/>
      <c r="DD31" s="294"/>
      <c r="DE31" s="294"/>
      <c r="DF31" s="294"/>
      <c r="DG31" s="294"/>
      <c r="DH31" s="294"/>
      <c r="DI31" s="294"/>
      <c r="DJ31" s="294"/>
      <c r="DK31" s="294"/>
      <c r="DL31" s="294"/>
      <c r="DM31" s="294"/>
      <c r="DN31" s="294"/>
      <c r="DO31" s="294"/>
      <c r="DP31" s="294"/>
      <c r="DQ31" s="294"/>
      <c r="DR31" s="294"/>
      <c r="DS31" s="294"/>
      <c r="DT31" s="294"/>
      <c r="DU31" s="294"/>
      <c r="DV31" s="294"/>
      <c r="DW31" s="294"/>
      <c r="DX31" s="294"/>
      <c r="DY31" s="294"/>
      <c r="DZ31" s="294"/>
      <c r="EA31" s="294"/>
      <c r="EB31" s="294"/>
      <c r="EC31" s="294"/>
      <c r="ED31" s="294"/>
      <c r="EE31" s="294"/>
      <c r="EF31" s="294"/>
      <c r="EG31" s="294"/>
      <c r="EH31" s="294"/>
      <c r="EI31" s="294"/>
      <c r="EJ31" s="294"/>
      <c r="EK31" s="294"/>
      <c r="EL31" s="294"/>
      <c r="EM31" s="294"/>
      <c r="EN31" s="294"/>
      <c r="EO31" s="294"/>
      <c r="EP31" s="294"/>
      <c r="EQ31" s="294"/>
      <c r="ER31" s="294"/>
      <c r="ES31" s="294"/>
      <c r="ET31" s="294"/>
      <c r="EU31" s="294"/>
      <c r="EV31" s="294"/>
      <c r="EW31" s="294"/>
      <c r="EX31" s="294"/>
      <c r="EY31" s="294"/>
      <c r="EZ31" s="294"/>
      <c r="FA31" s="294"/>
      <c r="FB31" s="294"/>
      <c r="FC31" s="294"/>
      <c r="FD31" s="294"/>
      <c r="FE31" s="294"/>
      <c r="FF31" s="294"/>
      <c r="FG31" s="294"/>
      <c r="FH31" s="294"/>
      <c r="FI31" s="294"/>
      <c r="FJ31" s="294"/>
      <c r="FK31" s="294"/>
      <c r="FL31" s="294"/>
      <c r="FM31" s="294"/>
      <c r="FN31" s="294"/>
      <c r="FO31" s="294"/>
      <c r="FP31" s="294"/>
      <c r="FQ31" s="294"/>
      <c r="FR31" s="294"/>
      <c r="FS31" s="294"/>
      <c r="FT31" s="294"/>
      <c r="FU31" s="294"/>
      <c r="FV31" s="294"/>
      <c r="FW31" s="294"/>
      <c r="FX31" s="294"/>
      <c r="FY31" s="294"/>
      <c r="FZ31" s="294"/>
      <c r="GA31" s="294"/>
      <c r="GB31" s="294"/>
      <c r="GC31" s="294"/>
      <c r="GD31" s="294"/>
      <c r="GE31" s="294"/>
      <c r="GF31" s="294"/>
      <c r="GG31" s="294"/>
      <c r="GH31" s="294"/>
      <c r="GI31" s="294"/>
      <c r="GJ31" s="294"/>
      <c r="GK31" s="294"/>
      <c r="GL31" s="294"/>
      <c r="GM31" s="294"/>
      <c r="GN31" s="294"/>
      <c r="GO31" s="294"/>
      <c r="GP31" s="294"/>
      <c r="GQ31" s="294"/>
      <c r="GR31" s="294"/>
      <c r="GS31" s="294"/>
      <c r="GT31" s="294"/>
      <c r="GU31" s="294"/>
      <c r="GV31" s="294"/>
      <c r="GW31" s="294"/>
      <c r="GX31" s="294"/>
      <c r="GY31" s="294"/>
      <c r="GZ31" s="294"/>
      <c r="HA31" s="294"/>
      <c r="HB31" s="294"/>
      <c r="HC31" s="294"/>
    </row>
    <row r="32" spans="1:211" ht="30.95" customHeight="1">
      <c r="A32" s="421" t="s">
        <v>169</v>
      </c>
      <c r="B32" s="410" t="s">
        <v>170</v>
      </c>
      <c r="C32" s="336" t="s">
        <v>30</v>
      </c>
      <c r="D32" s="335">
        <v>1</v>
      </c>
      <c r="E32" s="291">
        <v>50400000</v>
      </c>
      <c r="F32" s="291">
        <v>50400000</v>
      </c>
      <c r="G32" s="179"/>
      <c r="H32" s="179"/>
      <c r="I32" s="317"/>
      <c r="J32" s="145">
        <v>45292</v>
      </c>
      <c r="K32" s="145">
        <v>45382</v>
      </c>
      <c r="L32" s="634">
        <f>E33/E32</f>
        <v>1</v>
      </c>
      <c r="M32" s="634">
        <f>F33/F32</f>
        <v>1</v>
      </c>
      <c r="N32" s="655">
        <f>L32*L32/M32</f>
        <v>1</v>
      </c>
      <c r="O32" s="634" t="e">
        <f>H33/H32</f>
        <v>#DIV/0!</v>
      </c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  <c r="BZ32" s="294"/>
      <c r="CA32" s="294"/>
      <c r="CB32" s="294"/>
      <c r="CC32" s="294"/>
      <c r="CD32" s="294"/>
      <c r="CE32" s="294"/>
      <c r="CF32" s="294"/>
      <c r="CG32" s="294"/>
      <c r="CH32" s="294"/>
      <c r="CI32" s="294"/>
      <c r="CJ32" s="294"/>
      <c r="CK32" s="294"/>
      <c r="CL32" s="294"/>
      <c r="CM32" s="294"/>
      <c r="CN32" s="294"/>
      <c r="CO32" s="294"/>
      <c r="CP32" s="294"/>
      <c r="CQ32" s="294"/>
      <c r="CR32" s="294"/>
      <c r="CS32" s="294"/>
      <c r="CT32" s="294"/>
      <c r="CU32" s="294"/>
      <c r="CV32" s="294"/>
      <c r="CW32" s="294"/>
      <c r="CX32" s="294"/>
      <c r="CY32" s="294"/>
      <c r="CZ32" s="294"/>
      <c r="DA32" s="294"/>
      <c r="DB32" s="294"/>
      <c r="DC32" s="294"/>
      <c r="DD32" s="294"/>
      <c r="DE32" s="294"/>
      <c r="DF32" s="294"/>
      <c r="DG32" s="294"/>
      <c r="DH32" s="294"/>
      <c r="DI32" s="294"/>
      <c r="DJ32" s="294"/>
      <c r="DK32" s="294"/>
      <c r="DL32" s="294"/>
      <c r="DM32" s="294"/>
      <c r="DN32" s="294"/>
      <c r="DO32" s="294"/>
      <c r="DP32" s="294"/>
      <c r="DQ32" s="294"/>
      <c r="DR32" s="294"/>
      <c r="DS32" s="294"/>
      <c r="DT32" s="294"/>
      <c r="DU32" s="294"/>
      <c r="DV32" s="294"/>
      <c r="DW32" s="294"/>
      <c r="DX32" s="294"/>
      <c r="DY32" s="294"/>
      <c r="DZ32" s="294"/>
      <c r="EA32" s="294"/>
      <c r="EB32" s="294"/>
      <c r="EC32" s="294"/>
      <c r="ED32" s="294"/>
      <c r="EE32" s="294"/>
      <c r="EF32" s="294"/>
      <c r="EG32" s="294"/>
      <c r="EH32" s="294"/>
      <c r="EI32" s="294"/>
      <c r="EJ32" s="294"/>
      <c r="EK32" s="294"/>
      <c r="EL32" s="294"/>
      <c r="EM32" s="294"/>
      <c r="EN32" s="294"/>
      <c r="EO32" s="294"/>
      <c r="EP32" s="294"/>
      <c r="EQ32" s="294"/>
      <c r="ER32" s="294"/>
      <c r="ES32" s="294"/>
      <c r="ET32" s="294"/>
      <c r="EU32" s="294"/>
      <c r="EV32" s="294"/>
      <c r="EW32" s="294"/>
      <c r="EX32" s="294"/>
      <c r="EY32" s="294"/>
      <c r="EZ32" s="294"/>
      <c r="FA32" s="294"/>
      <c r="FB32" s="294"/>
      <c r="FC32" s="294"/>
      <c r="FD32" s="294"/>
      <c r="FE32" s="294"/>
      <c r="FF32" s="294"/>
      <c r="FG32" s="294"/>
      <c r="FH32" s="294"/>
      <c r="FI32" s="294"/>
      <c r="FJ32" s="294"/>
      <c r="FK32" s="294"/>
      <c r="FL32" s="294"/>
      <c r="FM32" s="294"/>
      <c r="FN32" s="294"/>
      <c r="FO32" s="294"/>
      <c r="FP32" s="294"/>
      <c r="FQ32" s="294"/>
      <c r="FR32" s="294"/>
      <c r="FS32" s="294"/>
      <c r="FT32" s="294"/>
      <c r="FU32" s="294"/>
      <c r="FV32" s="294"/>
      <c r="FW32" s="294"/>
      <c r="FX32" s="294"/>
      <c r="FY32" s="294"/>
      <c r="FZ32" s="294"/>
      <c r="GA32" s="294"/>
      <c r="GB32" s="294"/>
      <c r="GC32" s="294"/>
      <c r="GD32" s="294"/>
      <c r="GE32" s="294"/>
      <c r="GF32" s="294"/>
      <c r="GG32" s="294"/>
      <c r="GH32" s="294"/>
      <c r="GI32" s="294"/>
      <c r="GJ32" s="294"/>
      <c r="GK32" s="294"/>
      <c r="GL32" s="294"/>
      <c r="GM32" s="294"/>
      <c r="GN32" s="294"/>
      <c r="GO32" s="294"/>
      <c r="GP32" s="294"/>
      <c r="GQ32" s="294"/>
      <c r="GR32" s="294"/>
      <c r="GS32" s="294"/>
      <c r="GT32" s="294"/>
      <c r="GU32" s="294"/>
      <c r="GV32" s="294"/>
      <c r="GW32" s="294"/>
      <c r="GX32" s="294"/>
      <c r="GY32" s="294"/>
      <c r="GZ32" s="294"/>
      <c r="HA32" s="294"/>
      <c r="HB32" s="294"/>
      <c r="HC32" s="294"/>
    </row>
    <row r="33" spans="1:211" ht="30.95" customHeight="1">
      <c r="A33" s="421"/>
      <c r="B33" s="410"/>
      <c r="C33" s="336" t="s">
        <v>31</v>
      </c>
      <c r="D33" s="192">
        <v>0</v>
      </c>
      <c r="E33" s="291">
        <v>50400000</v>
      </c>
      <c r="F33" s="291">
        <v>50400000</v>
      </c>
      <c r="G33" s="179"/>
      <c r="H33" s="179">
        <v>0</v>
      </c>
      <c r="I33" s="317"/>
      <c r="J33" s="145">
        <v>45292</v>
      </c>
      <c r="K33" s="145">
        <v>45382</v>
      </c>
      <c r="L33" s="634"/>
      <c r="M33" s="634"/>
      <c r="N33" s="655"/>
      <c r="O33" s="63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4"/>
      <c r="CE33" s="294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P33" s="294"/>
      <c r="CQ33" s="294"/>
      <c r="CR33" s="294"/>
      <c r="CS33" s="294"/>
      <c r="CT33" s="294"/>
      <c r="CU33" s="294"/>
      <c r="CV33" s="294"/>
      <c r="CW33" s="294"/>
      <c r="CX33" s="294"/>
      <c r="CY33" s="294"/>
      <c r="CZ33" s="294"/>
      <c r="DA33" s="294"/>
      <c r="DB33" s="294"/>
      <c r="DC33" s="294"/>
      <c r="DD33" s="294"/>
      <c r="DE33" s="294"/>
      <c r="DF33" s="294"/>
      <c r="DG33" s="294"/>
      <c r="DH33" s="294"/>
      <c r="DI33" s="294"/>
      <c r="DJ33" s="294"/>
      <c r="DK33" s="294"/>
      <c r="DL33" s="294"/>
      <c r="DM33" s="294"/>
      <c r="DN33" s="294"/>
      <c r="DO33" s="294"/>
      <c r="DP33" s="294"/>
      <c r="DQ33" s="294"/>
      <c r="DR33" s="294"/>
      <c r="DS33" s="294"/>
      <c r="DT33" s="294"/>
      <c r="DU33" s="294"/>
      <c r="DV33" s="294"/>
      <c r="DW33" s="294"/>
      <c r="DX33" s="294"/>
      <c r="DY33" s="294"/>
      <c r="DZ33" s="294"/>
      <c r="EA33" s="294"/>
      <c r="EB33" s="294"/>
      <c r="EC33" s="294"/>
      <c r="ED33" s="294"/>
      <c r="EE33" s="294"/>
      <c r="EF33" s="294"/>
      <c r="EG33" s="294"/>
      <c r="EH33" s="294"/>
      <c r="EI33" s="294"/>
      <c r="EJ33" s="294"/>
      <c r="EK33" s="294"/>
      <c r="EL33" s="294"/>
      <c r="EM33" s="294"/>
      <c r="EN33" s="294"/>
      <c r="EO33" s="294"/>
      <c r="EP33" s="294"/>
      <c r="EQ33" s="294"/>
      <c r="ER33" s="294"/>
      <c r="ES33" s="294"/>
      <c r="ET33" s="294"/>
      <c r="EU33" s="294"/>
      <c r="EV33" s="294"/>
      <c r="EW33" s="294"/>
      <c r="EX33" s="294"/>
      <c r="EY33" s="294"/>
      <c r="EZ33" s="294"/>
      <c r="FA33" s="294"/>
      <c r="FB33" s="294"/>
      <c r="FC33" s="294"/>
      <c r="FD33" s="294"/>
      <c r="FE33" s="294"/>
      <c r="FF33" s="294"/>
      <c r="FG33" s="294"/>
      <c r="FH33" s="294"/>
      <c r="FI33" s="294"/>
      <c r="FJ33" s="294"/>
      <c r="FK33" s="294"/>
      <c r="FL33" s="294"/>
      <c r="FM33" s="294"/>
      <c r="FN33" s="294"/>
      <c r="FO33" s="294"/>
      <c r="FP33" s="294"/>
      <c r="FQ33" s="294"/>
      <c r="FR33" s="294"/>
      <c r="FS33" s="294"/>
      <c r="FT33" s="294"/>
      <c r="FU33" s="294"/>
      <c r="FV33" s="294"/>
      <c r="FW33" s="294"/>
      <c r="FX33" s="294"/>
      <c r="FY33" s="294"/>
      <c r="FZ33" s="294"/>
      <c r="GA33" s="294"/>
      <c r="GB33" s="294"/>
      <c r="GC33" s="294"/>
      <c r="GD33" s="294"/>
      <c r="GE33" s="294"/>
      <c r="GF33" s="294"/>
      <c r="GG33" s="294"/>
      <c r="GH33" s="294"/>
      <c r="GI33" s="294"/>
      <c r="GJ33" s="294"/>
      <c r="GK33" s="294"/>
      <c r="GL33" s="294"/>
      <c r="GM33" s="294"/>
      <c r="GN33" s="294"/>
      <c r="GO33" s="294"/>
      <c r="GP33" s="294"/>
      <c r="GQ33" s="294"/>
      <c r="GR33" s="294"/>
      <c r="GS33" s="294"/>
      <c r="GT33" s="294"/>
      <c r="GU33" s="294"/>
      <c r="GV33" s="294"/>
      <c r="GW33" s="294"/>
      <c r="GX33" s="294"/>
      <c r="GY33" s="294"/>
      <c r="GZ33" s="294"/>
      <c r="HA33" s="294"/>
      <c r="HB33" s="294"/>
      <c r="HC33" s="294"/>
    </row>
    <row r="34" spans="1:211" ht="30.95" customHeight="1">
      <c r="A34" s="421" t="s">
        <v>171</v>
      </c>
      <c r="B34" s="410" t="s">
        <v>170</v>
      </c>
      <c r="C34" s="336" t="s">
        <v>30</v>
      </c>
      <c r="D34" s="193">
        <v>1</v>
      </c>
      <c r="E34" s="291">
        <v>209600000</v>
      </c>
      <c r="F34" s="291">
        <v>209600000</v>
      </c>
      <c r="G34" s="179"/>
      <c r="H34" s="179"/>
      <c r="I34" s="317"/>
      <c r="J34" s="145">
        <v>45292</v>
      </c>
      <c r="K34" s="145">
        <v>45382</v>
      </c>
      <c r="L34" s="634">
        <f>E35/E34</f>
        <v>0.10877862595419847</v>
      </c>
      <c r="M34" s="634">
        <f>F35/F34</f>
        <v>0.10877862595419847</v>
      </c>
      <c r="N34" s="655">
        <f>L34*L34/M34</f>
        <v>0.10877862595419847</v>
      </c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  <c r="BZ34" s="294"/>
      <c r="CA34" s="294"/>
      <c r="CB34" s="294"/>
      <c r="CC34" s="294"/>
      <c r="CD34" s="294"/>
      <c r="CE34" s="294"/>
      <c r="CF34" s="294"/>
      <c r="CG34" s="294"/>
      <c r="CH34" s="294"/>
      <c r="CI34" s="294"/>
      <c r="CJ34" s="294"/>
      <c r="CK34" s="294"/>
      <c r="CL34" s="294"/>
      <c r="CM34" s="294"/>
      <c r="CN34" s="294"/>
      <c r="CO34" s="294"/>
      <c r="CP34" s="294"/>
      <c r="CQ34" s="294"/>
      <c r="CR34" s="294"/>
      <c r="CS34" s="294"/>
      <c r="CT34" s="294"/>
      <c r="CU34" s="294"/>
      <c r="CV34" s="294"/>
      <c r="CW34" s="294"/>
      <c r="CX34" s="294"/>
      <c r="CY34" s="294"/>
      <c r="CZ34" s="294"/>
      <c r="DA34" s="294"/>
      <c r="DB34" s="294"/>
      <c r="DC34" s="294"/>
      <c r="DD34" s="294"/>
      <c r="DE34" s="294"/>
      <c r="DF34" s="294"/>
      <c r="DG34" s="294"/>
      <c r="DH34" s="294"/>
      <c r="DI34" s="294"/>
      <c r="DJ34" s="294"/>
      <c r="DK34" s="294"/>
      <c r="DL34" s="294"/>
      <c r="DM34" s="294"/>
      <c r="DN34" s="294"/>
      <c r="DO34" s="294"/>
      <c r="DP34" s="294"/>
      <c r="DQ34" s="294"/>
      <c r="DR34" s="294"/>
      <c r="DS34" s="294"/>
      <c r="DT34" s="294"/>
      <c r="DU34" s="294"/>
      <c r="DV34" s="294"/>
      <c r="DW34" s="294"/>
      <c r="DX34" s="294"/>
      <c r="DY34" s="294"/>
      <c r="DZ34" s="294"/>
      <c r="EA34" s="294"/>
      <c r="EB34" s="294"/>
      <c r="EC34" s="294"/>
      <c r="ED34" s="294"/>
      <c r="EE34" s="294"/>
      <c r="EF34" s="294"/>
      <c r="EG34" s="294"/>
      <c r="EH34" s="294"/>
      <c r="EI34" s="294"/>
      <c r="EJ34" s="294"/>
      <c r="EK34" s="294"/>
      <c r="EL34" s="294"/>
      <c r="EM34" s="294"/>
      <c r="EN34" s="294"/>
      <c r="EO34" s="294"/>
      <c r="EP34" s="294"/>
      <c r="EQ34" s="294"/>
      <c r="ER34" s="294"/>
      <c r="ES34" s="294"/>
      <c r="ET34" s="294"/>
      <c r="EU34" s="294"/>
      <c r="EV34" s="294"/>
      <c r="EW34" s="294"/>
      <c r="EX34" s="294"/>
      <c r="EY34" s="294"/>
      <c r="EZ34" s="294"/>
      <c r="FA34" s="294"/>
      <c r="FB34" s="294"/>
      <c r="FC34" s="294"/>
      <c r="FD34" s="294"/>
      <c r="FE34" s="294"/>
      <c r="FF34" s="294"/>
      <c r="FG34" s="294"/>
      <c r="FH34" s="294"/>
      <c r="FI34" s="294"/>
      <c r="FJ34" s="294"/>
      <c r="FK34" s="294"/>
      <c r="FL34" s="294"/>
      <c r="FM34" s="294"/>
      <c r="FN34" s="294"/>
      <c r="FO34" s="294"/>
      <c r="FP34" s="294"/>
      <c r="FQ34" s="294"/>
      <c r="FR34" s="294"/>
      <c r="FS34" s="294"/>
      <c r="FT34" s="294"/>
      <c r="FU34" s="294"/>
      <c r="FV34" s="294"/>
      <c r="FW34" s="294"/>
      <c r="FX34" s="294"/>
      <c r="FY34" s="294"/>
      <c r="FZ34" s="294"/>
      <c r="GA34" s="294"/>
      <c r="GB34" s="294"/>
      <c r="GC34" s="294"/>
      <c r="GD34" s="294"/>
      <c r="GE34" s="294"/>
      <c r="GF34" s="294"/>
      <c r="GG34" s="294"/>
      <c r="GH34" s="294"/>
      <c r="GI34" s="294"/>
      <c r="GJ34" s="294"/>
      <c r="GK34" s="294"/>
      <c r="GL34" s="294"/>
      <c r="GM34" s="294"/>
      <c r="GN34" s="294"/>
      <c r="GO34" s="294"/>
      <c r="GP34" s="294"/>
      <c r="GQ34" s="294"/>
      <c r="GR34" s="294"/>
      <c r="GS34" s="294"/>
      <c r="GT34" s="294"/>
      <c r="GU34" s="294"/>
      <c r="GV34" s="294"/>
      <c r="GW34" s="294"/>
      <c r="GX34" s="294"/>
      <c r="GY34" s="294"/>
      <c r="GZ34" s="294"/>
      <c r="HA34" s="294"/>
      <c r="HB34" s="294"/>
      <c r="HC34" s="294"/>
    </row>
    <row r="35" spans="1:211" ht="30.95" customHeight="1">
      <c r="A35" s="421"/>
      <c r="B35" s="410"/>
      <c r="C35" s="336" t="s">
        <v>31</v>
      </c>
      <c r="D35" s="192">
        <v>0</v>
      </c>
      <c r="E35" s="291">
        <v>22800000</v>
      </c>
      <c r="F35" s="291">
        <v>22800000</v>
      </c>
      <c r="G35" s="179"/>
      <c r="H35" s="179"/>
      <c r="I35" s="317"/>
      <c r="J35" s="145">
        <v>45292</v>
      </c>
      <c r="K35" s="145">
        <v>45382</v>
      </c>
      <c r="L35" s="634"/>
      <c r="M35" s="634"/>
      <c r="N35" s="655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4"/>
      <c r="BD35" s="294"/>
      <c r="BE35" s="294"/>
      <c r="BF35" s="294"/>
      <c r="BG35" s="294"/>
      <c r="BH35" s="294"/>
      <c r="BI35" s="294"/>
      <c r="BJ35" s="294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  <c r="BZ35" s="294"/>
      <c r="CA35" s="294"/>
      <c r="CB35" s="294"/>
      <c r="CC35" s="294"/>
      <c r="CD35" s="294"/>
      <c r="CE35" s="294"/>
      <c r="CF35" s="294"/>
      <c r="CG35" s="294"/>
      <c r="CH35" s="294"/>
      <c r="CI35" s="294"/>
      <c r="CJ35" s="294"/>
      <c r="CK35" s="294"/>
      <c r="CL35" s="294"/>
      <c r="CM35" s="294"/>
      <c r="CN35" s="294"/>
      <c r="CO35" s="294"/>
      <c r="CP35" s="294"/>
      <c r="CQ35" s="294"/>
      <c r="CR35" s="294"/>
      <c r="CS35" s="294"/>
      <c r="CT35" s="294"/>
      <c r="CU35" s="294"/>
      <c r="CV35" s="294"/>
      <c r="CW35" s="294"/>
      <c r="CX35" s="294"/>
      <c r="CY35" s="294"/>
      <c r="CZ35" s="294"/>
      <c r="DA35" s="294"/>
      <c r="DB35" s="294"/>
      <c r="DC35" s="294"/>
      <c r="DD35" s="294"/>
      <c r="DE35" s="294"/>
      <c r="DF35" s="294"/>
      <c r="DG35" s="294"/>
      <c r="DH35" s="294"/>
      <c r="DI35" s="294"/>
      <c r="DJ35" s="294"/>
      <c r="DK35" s="294"/>
      <c r="DL35" s="294"/>
      <c r="DM35" s="294"/>
      <c r="DN35" s="294"/>
      <c r="DO35" s="294"/>
      <c r="DP35" s="294"/>
      <c r="DQ35" s="294"/>
      <c r="DR35" s="294"/>
      <c r="DS35" s="294"/>
      <c r="DT35" s="294"/>
      <c r="DU35" s="294"/>
      <c r="DV35" s="294"/>
      <c r="DW35" s="294"/>
      <c r="DX35" s="294"/>
      <c r="DY35" s="294"/>
      <c r="DZ35" s="294"/>
      <c r="EA35" s="294"/>
      <c r="EB35" s="294"/>
      <c r="EC35" s="294"/>
      <c r="ED35" s="294"/>
      <c r="EE35" s="294"/>
      <c r="EF35" s="294"/>
      <c r="EG35" s="294"/>
      <c r="EH35" s="294"/>
      <c r="EI35" s="294"/>
      <c r="EJ35" s="294"/>
      <c r="EK35" s="294"/>
      <c r="EL35" s="294"/>
      <c r="EM35" s="294"/>
      <c r="EN35" s="294"/>
      <c r="EO35" s="294"/>
      <c r="EP35" s="294"/>
      <c r="EQ35" s="294"/>
      <c r="ER35" s="294"/>
      <c r="ES35" s="294"/>
      <c r="ET35" s="294"/>
      <c r="EU35" s="294"/>
      <c r="EV35" s="294"/>
      <c r="EW35" s="294"/>
      <c r="EX35" s="294"/>
      <c r="EY35" s="294"/>
      <c r="EZ35" s="294"/>
      <c r="FA35" s="294"/>
      <c r="FB35" s="294"/>
      <c r="FC35" s="294"/>
      <c r="FD35" s="294"/>
      <c r="FE35" s="294"/>
      <c r="FF35" s="294"/>
      <c r="FG35" s="294"/>
      <c r="FH35" s="294"/>
      <c r="FI35" s="294"/>
      <c r="FJ35" s="294"/>
      <c r="FK35" s="294"/>
      <c r="FL35" s="294"/>
      <c r="FM35" s="294"/>
      <c r="FN35" s="294"/>
      <c r="FO35" s="294"/>
      <c r="FP35" s="294"/>
      <c r="FQ35" s="294"/>
      <c r="FR35" s="294"/>
      <c r="FS35" s="294"/>
      <c r="FT35" s="294"/>
      <c r="FU35" s="294"/>
      <c r="FV35" s="294"/>
      <c r="FW35" s="294"/>
      <c r="FX35" s="294"/>
      <c r="FY35" s="294"/>
      <c r="FZ35" s="294"/>
      <c r="GA35" s="294"/>
      <c r="GB35" s="294"/>
      <c r="GC35" s="294"/>
      <c r="GD35" s="294"/>
      <c r="GE35" s="294"/>
      <c r="GF35" s="294"/>
      <c r="GG35" s="294"/>
      <c r="GH35" s="294"/>
      <c r="GI35" s="294"/>
      <c r="GJ35" s="294"/>
      <c r="GK35" s="294"/>
      <c r="GL35" s="294"/>
      <c r="GM35" s="294"/>
      <c r="GN35" s="294"/>
      <c r="GO35" s="294"/>
      <c r="GP35" s="294"/>
      <c r="GQ35" s="294"/>
      <c r="GR35" s="294"/>
      <c r="GS35" s="294"/>
      <c r="GT35" s="294"/>
      <c r="GU35" s="294"/>
      <c r="GV35" s="294"/>
      <c r="GW35" s="294"/>
      <c r="GX35" s="294"/>
      <c r="GY35" s="294"/>
      <c r="GZ35" s="294"/>
      <c r="HA35" s="294"/>
      <c r="HB35" s="294"/>
      <c r="HC35" s="294"/>
    </row>
    <row r="36" spans="1:211" ht="30.95" customHeight="1">
      <c r="A36" s="421" t="s">
        <v>172</v>
      </c>
      <c r="B36" s="410" t="s">
        <v>173</v>
      </c>
      <c r="C36" s="336" t="s">
        <v>30</v>
      </c>
      <c r="D36" s="335">
        <v>55</v>
      </c>
      <c r="E36" s="291">
        <v>267800000</v>
      </c>
      <c r="F36" s="291">
        <v>267800000</v>
      </c>
      <c r="G36" s="179"/>
      <c r="H36" s="179">
        <v>0</v>
      </c>
      <c r="I36" s="317"/>
      <c r="J36" s="145">
        <v>45292</v>
      </c>
      <c r="K36" s="145">
        <v>45382</v>
      </c>
      <c r="L36" s="634">
        <f>D37/D36</f>
        <v>0</v>
      </c>
      <c r="M36" s="634">
        <f>E37/E36</f>
        <v>0</v>
      </c>
      <c r="N36" s="655">
        <v>0</v>
      </c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294"/>
      <c r="AA36" s="294"/>
      <c r="AB36" s="294"/>
      <c r="AC36" s="294"/>
      <c r="AD36" s="294"/>
      <c r="AE36" s="294"/>
      <c r="AF36" s="294"/>
      <c r="AG36" s="294"/>
      <c r="AH36" s="294"/>
      <c r="AI36" s="294"/>
      <c r="AJ36" s="294"/>
      <c r="AK36" s="294"/>
      <c r="AL36" s="294"/>
      <c r="AM36" s="294"/>
      <c r="AN36" s="294"/>
      <c r="AO36" s="294"/>
      <c r="AP36" s="294"/>
      <c r="AQ36" s="294"/>
      <c r="AR36" s="294"/>
      <c r="AS36" s="294"/>
      <c r="AT36" s="294"/>
      <c r="AU36" s="294"/>
      <c r="AV36" s="294"/>
      <c r="AW36" s="294"/>
      <c r="AX36" s="294"/>
      <c r="AY36" s="294"/>
      <c r="AZ36" s="294"/>
      <c r="BA36" s="294"/>
      <c r="BB36" s="294"/>
      <c r="BC36" s="294"/>
      <c r="BD36" s="294"/>
      <c r="BE36" s="294"/>
      <c r="BF36" s="294"/>
      <c r="BG36" s="294"/>
      <c r="BH36" s="294"/>
      <c r="BI36" s="294"/>
      <c r="BJ36" s="294"/>
      <c r="BK36" s="294"/>
      <c r="BL36" s="294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  <c r="BY36" s="294"/>
      <c r="BZ36" s="294"/>
      <c r="CA36" s="294"/>
      <c r="CB36" s="294"/>
      <c r="CC36" s="294"/>
      <c r="CD36" s="294"/>
      <c r="CE36" s="294"/>
      <c r="CF36" s="294"/>
      <c r="CG36" s="294"/>
      <c r="CH36" s="294"/>
      <c r="CI36" s="294"/>
      <c r="CJ36" s="294"/>
      <c r="CK36" s="294"/>
      <c r="CL36" s="294"/>
      <c r="CM36" s="294"/>
      <c r="CN36" s="294"/>
      <c r="CO36" s="294"/>
      <c r="CP36" s="294"/>
      <c r="CQ36" s="294"/>
      <c r="CR36" s="294"/>
      <c r="CS36" s="294"/>
      <c r="CT36" s="294"/>
      <c r="CU36" s="294"/>
      <c r="CV36" s="294"/>
      <c r="CW36" s="294"/>
      <c r="CX36" s="294"/>
      <c r="CY36" s="294"/>
      <c r="CZ36" s="294"/>
      <c r="DA36" s="294"/>
      <c r="DB36" s="294"/>
      <c r="DC36" s="294"/>
      <c r="DD36" s="294"/>
      <c r="DE36" s="294"/>
      <c r="DF36" s="294"/>
      <c r="DG36" s="294"/>
      <c r="DH36" s="294"/>
      <c r="DI36" s="294"/>
      <c r="DJ36" s="294"/>
      <c r="DK36" s="294"/>
      <c r="DL36" s="294"/>
      <c r="DM36" s="294"/>
      <c r="DN36" s="294"/>
      <c r="DO36" s="294"/>
      <c r="DP36" s="294"/>
      <c r="DQ36" s="294"/>
      <c r="DR36" s="294"/>
      <c r="DS36" s="294"/>
      <c r="DT36" s="294"/>
      <c r="DU36" s="294"/>
      <c r="DV36" s="294"/>
      <c r="DW36" s="294"/>
      <c r="DX36" s="294"/>
      <c r="DY36" s="294"/>
      <c r="DZ36" s="294"/>
      <c r="EA36" s="294"/>
      <c r="EB36" s="294"/>
      <c r="EC36" s="294"/>
      <c r="ED36" s="294"/>
      <c r="EE36" s="294"/>
      <c r="EF36" s="294"/>
      <c r="EG36" s="294"/>
      <c r="EH36" s="294"/>
      <c r="EI36" s="294"/>
      <c r="EJ36" s="294"/>
      <c r="EK36" s="294"/>
      <c r="EL36" s="294"/>
      <c r="EM36" s="294"/>
      <c r="EN36" s="294"/>
      <c r="EO36" s="294"/>
      <c r="EP36" s="294"/>
      <c r="EQ36" s="294"/>
      <c r="ER36" s="294"/>
      <c r="ES36" s="294"/>
      <c r="ET36" s="294"/>
      <c r="EU36" s="294"/>
      <c r="EV36" s="294"/>
      <c r="EW36" s="294"/>
      <c r="EX36" s="294"/>
      <c r="EY36" s="294"/>
      <c r="EZ36" s="294"/>
      <c r="FA36" s="294"/>
      <c r="FB36" s="294"/>
      <c r="FC36" s="294"/>
      <c r="FD36" s="294"/>
      <c r="FE36" s="294"/>
      <c r="FF36" s="294"/>
      <c r="FG36" s="294"/>
      <c r="FH36" s="294"/>
      <c r="FI36" s="294"/>
      <c r="FJ36" s="294"/>
      <c r="FK36" s="294"/>
      <c r="FL36" s="294"/>
      <c r="FM36" s="294"/>
      <c r="FN36" s="294"/>
      <c r="FO36" s="294"/>
      <c r="FP36" s="294"/>
      <c r="FQ36" s="294"/>
      <c r="FR36" s="294"/>
      <c r="FS36" s="294"/>
      <c r="FT36" s="294"/>
      <c r="FU36" s="294"/>
      <c r="FV36" s="294"/>
      <c r="FW36" s="294"/>
      <c r="FX36" s="294"/>
      <c r="FY36" s="294"/>
      <c r="FZ36" s="294"/>
      <c r="GA36" s="294"/>
      <c r="GB36" s="294"/>
      <c r="GC36" s="294"/>
      <c r="GD36" s="294"/>
      <c r="GE36" s="294"/>
      <c r="GF36" s="294"/>
      <c r="GG36" s="294"/>
      <c r="GH36" s="294"/>
      <c r="GI36" s="294"/>
      <c r="GJ36" s="294"/>
      <c r="GK36" s="294"/>
      <c r="GL36" s="294"/>
      <c r="GM36" s="294"/>
      <c r="GN36" s="294"/>
      <c r="GO36" s="294"/>
      <c r="GP36" s="294"/>
      <c r="GQ36" s="294"/>
      <c r="GR36" s="294"/>
      <c r="GS36" s="294"/>
      <c r="GT36" s="294"/>
      <c r="GU36" s="294"/>
      <c r="GV36" s="294"/>
      <c r="GW36" s="294"/>
      <c r="GX36" s="294"/>
      <c r="GY36" s="294"/>
      <c r="GZ36" s="294"/>
      <c r="HA36" s="294"/>
      <c r="HB36" s="294"/>
      <c r="HC36" s="294"/>
    </row>
    <row r="37" spans="1:211" ht="30.95" customHeight="1">
      <c r="A37" s="421"/>
      <c r="B37" s="410"/>
      <c r="C37" s="336" t="s">
        <v>31</v>
      </c>
      <c r="D37" s="192">
        <v>0</v>
      </c>
      <c r="E37" s="291">
        <v>0</v>
      </c>
      <c r="F37" s="291"/>
      <c r="G37" s="179"/>
      <c r="H37" s="179">
        <v>0</v>
      </c>
      <c r="I37" s="317"/>
      <c r="J37" s="145">
        <v>45292</v>
      </c>
      <c r="K37" s="145">
        <v>45382</v>
      </c>
      <c r="L37" s="634"/>
      <c r="M37" s="634"/>
      <c r="N37" s="655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4"/>
      <c r="AK37" s="294"/>
      <c r="AL37" s="294"/>
      <c r="AM37" s="294"/>
      <c r="AN37" s="294"/>
      <c r="AO37" s="294"/>
      <c r="AP37" s="294"/>
      <c r="AQ37" s="294"/>
      <c r="AR37" s="294"/>
      <c r="AS37" s="294"/>
      <c r="AT37" s="294"/>
      <c r="AU37" s="294"/>
      <c r="AV37" s="294"/>
      <c r="AW37" s="294"/>
      <c r="AX37" s="294"/>
      <c r="AY37" s="294"/>
      <c r="AZ37" s="294"/>
      <c r="BA37" s="294"/>
      <c r="BB37" s="294"/>
      <c r="BC37" s="294"/>
      <c r="BD37" s="294"/>
      <c r="BE37" s="294"/>
      <c r="BF37" s="294"/>
      <c r="BG37" s="294"/>
      <c r="BH37" s="294"/>
      <c r="BI37" s="294"/>
      <c r="BJ37" s="294"/>
      <c r="BK37" s="294"/>
      <c r="BL37" s="294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  <c r="BY37" s="294"/>
      <c r="BZ37" s="294"/>
      <c r="CA37" s="294"/>
      <c r="CB37" s="294"/>
      <c r="CC37" s="294"/>
      <c r="CD37" s="294"/>
      <c r="CE37" s="294"/>
      <c r="CF37" s="294"/>
      <c r="CG37" s="294"/>
      <c r="CH37" s="294"/>
      <c r="CI37" s="294"/>
      <c r="CJ37" s="294"/>
      <c r="CK37" s="294"/>
      <c r="CL37" s="294"/>
      <c r="CM37" s="294"/>
      <c r="CN37" s="294"/>
      <c r="CO37" s="294"/>
      <c r="CP37" s="294"/>
      <c r="CQ37" s="294"/>
      <c r="CR37" s="294"/>
      <c r="CS37" s="294"/>
      <c r="CT37" s="294"/>
      <c r="CU37" s="294"/>
      <c r="CV37" s="294"/>
      <c r="CW37" s="294"/>
      <c r="CX37" s="294"/>
      <c r="CY37" s="294"/>
      <c r="CZ37" s="294"/>
      <c r="DA37" s="294"/>
      <c r="DB37" s="294"/>
      <c r="DC37" s="294"/>
      <c r="DD37" s="294"/>
      <c r="DE37" s="294"/>
      <c r="DF37" s="294"/>
      <c r="DG37" s="294"/>
      <c r="DH37" s="294"/>
      <c r="DI37" s="294"/>
      <c r="DJ37" s="294"/>
      <c r="DK37" s="294"/>
      <c r="DL37" s="294"/>
      <c r="DM37" s="294"/>
      <c r="DN37" s="294"/>
      <c r="DO37" s="294"/>
      <c r="DP37" s="294"/>
      <c r="DQ37" s="294"/>
      <c r="DR37" s="294"/>
      <c r="DS37" s="294"/>
      <c r="DT37" s="294"/>
      <c r="DU37" s="294"/>
      <c r="DV37" s="294"/>
      <c r="DW37" s="294"/>
      <c r="DX37" s="294"/>
      <c r="DY37" s="294"/>
      <c r="DZ37" s="294"/>
      <c r="EA37" s="294"/>
      <c r="EB37" s="294"/>
      <c r="EC37" s="294"/>
      <c r="ED37" s="294"/>
      <c r="EE37" s="294"/>
      <c r="EF37" s="294"/>
      <c r="EG37" s="294"/>
      <c r="EH37" s="294"/>
      <c r="EI37" s="294"/>
      <c r="EJ37" s="294"/>
      <c r="EK37" s="294"/>
      <c r="EL37" s="294"/>
      <c r="EM37" s="294"/>
      <c r="EN37" s="294"/>
      <c r="EO37" s="294"/>
      <c r="EP37" s="294"/>
      <c r="EQ37" s="294"/>
      <c r="ER37" s="294"/>
      <c r="ES37" s="294"/>
      <c r="ET37" s="294"/>
      <c r="EU37" s="294"/>
      <c r="EV37" s="294"/>
      <c r="EW37" s="294"/>
      <c r="EX37" s="294"/>
      <c r="EY37" s="294"/>
      <c r="EZ37" s="294"/>
      <c r="FA37" s="294"/>
      <c r="FB37" s="294"/>
      <c r="FC37" s="294"/>
      <c r="FD37" s="294"/>
      <c r="FE37" s="294"/>
      <c r="FF37" s="294"/>
      <c r="FG37" s="294"/>
      <c r="FH37" s="294"/>
      <c r="FI37" s="294"/>
      <c r="FJ37" s="294"/>
      <c r="FK37" s="294"/>
      <c r="FL37" s="294"/>
      <c r="FM37" s="294"/>
      <c r="FN37" s="294"/>
      <c r="FO37" s="294"/>
      <c r="FP37" s="294"/>
      <c r="FQ37" s="294"/>
      <c r="FR37" s="294"/>
      <c r="FS37" s="294"/>
      <c r="FT37" s="294"/>
      <c r="FU37" s="294"/>
      <c r="FV37" s="294"/>
      <c r="FW37" s="294"/>
      <c r="FX37" s="294"/>
      <c r="FY37" s="294"/>
      <c r="FZ37" s="294"/>
      <c r="GA37" s="294"/>
      <c r="GB37" s="294"/>
      <c r="GC37" s="294"/>
      <c r="GD37" s="294"/>
      <c r="GE37" s="294"/>
      <c r="GF37" s="294"/>
      <c r="GG37" s="294"/>
      <c r="GH37" s="294"/>
      <c r="GI37" s="294"/>
      <c r="GJ37" s="294"/>
      <c r="GK37" s="294"/>
      <c r="GL37" s="294"/>
      <c r="GM37" s="294"/>
      <c r="GN37" s="294"/>
      <c r="GO37" s="294"/>
      <c r="GP37" s="294"/>
      <c r="GQ37" s="294"/>
      <c r="GR37" s="294"/>
      <c r="GS37" s="294"/>
      <c r="GT37" s="294"/>
      <c r="GU37" s="294"/>
      <c r="GV37" s="294"/>
      <c r="GW37" s="294"/>
      <c r="GX37" s="294"/>
      <c r="GY37" s="294"/>
      <c r="GZ37" s="294"/>
      <c r="HA37" s="294"/>
      <c r="HB37" s="294"/>
      <c r="HC37" s="294"/>
    </row>
    <row r="38" spans="1:211" ht="30.95" customHeight="1">
      <c r="A38" s="421" t="s">
        <v>174</v>
      </c>
      <c r="B38" s="410" t="s">
        <v>175</v>
      </c>
      <c r="C38" s="336" t="s">
        <v>30</v>
      </c>
      <c r="D38" s="335">
        <v>1</v>
      </c>
      <c r="E38" s="291">
        <v>628125812</v>
      </c>
      <c r="F38" s="291"/>
      <c r="G38" s="291">
        <v>628125812</v>
      </c>
      <c r="H38" s="179">
        <v>0</v>
      </c>
      <c r="I38" s="179"/>
      <c r="J38" s="145">
        <v>45292</v>
      </c>
      <c r="K38" s="145">
        <v>45382</v>
      </c>
      <c r="L38" s="634">
        <f>D39/D38</f>
        <v>0</v>
      </c>
      <c r="M38" s="634">
        <f>E39/E38</f>
        <v>0</v>
      </c>
      <c r="N38" s="656">
        <v>0</v>
      </c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94"/>
      <c r="AO38" s="294"/>
      <c r="AP38" s="294"/>
      <c r="AQ38" s="294"/>
      <c r="AR38" s="294"/>
      <c r="AS38" s="294"/>
      <c r="AT38" s="294"/>
      <c r="AU38" s="294"/>
      <c r="AV38" s="294"/>
      <c r="AW38" s="294"/>
      <c r="AX38" s="294"/>
      <c r="AY38" s="294"/>
      <c r="AZ38" s="294"/>
      <c r="BA38" s="294"/>
      <c r="BB38" s="294"/>
      <c r="BC38" s="294"/>
      <c r="BD38" s="294"/>
      <c r="BE38" s="294"/>
      <c r="BF38" s="294"/>
      <c r="BG38" s="294"/>
      <c r="BH38" s="294"/>
      <c r="BI38" s="294"/>
      <c r="BJ38" s="294"/>
      <c r="BK38" s="294"/>
      <c r="BL38" s="294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  <c r="BY38" s="294"/>
      <c r="BZ38" s="294"/>
      <c r="CA38" s="294"/>
      <c r="CB38" s="294"/>
      <c r="CC38" s="294"/>
      <c r="CD38" s="294"/>
      <c r="CE38" s="294"/>
      <c r="CF38" s="294"/>
      <c r="CG38" s="294"/>
      <c r="CH38" s="294"/>
      <c r="CI38" s="294"/>
      <c r="CJ38" s="294"/>
      <c r="CK38" s="294"/>
      <c r="CL38" s="294"/>
      <c r="CM38" s="294"/>
      <c r="CN38" s="294"/>
      <c r="CO38" s="294"/>
      <c r="CP38" s="294"/>
      <c r="CQ38" s="294"/>
      <c r="CR38" s="294"/>
      <c r="CS38" s="294"/>
      <c r="CT38" s="294"/>
      <c r="CU38" s="294"/>
      <c r="CV38" s="294"/>
      <c r="CW38" s="294"/>
      <c r="CX38" s="294"/>
      <c r="CY38" s="294"/>
      <c r="CZ38" s="294"/>
      <c r="DA38" s="294"/>
      <c r="DB38" s="294"/>
      <c r="DC38" s="294"/>
      <c r="DD38" s="294"/>
      <c r="DE38" s="294"/>
      <c r="DF38" s="294"/>
      <c r="DG38" s="294"/>
      <c r="DH38" s="294"/>
      <c r="DI38" s="294"/>
      <c r="DJ38" s="294"/>
      <c r="DK38" s="294"/>
      <c r="DL38" s="294"/>
      <c r="DM38" s="294"/>
      <c r="DN38" s="294"/>
      <c r="DO38" s="294"/>
      <c r="DP38" s="294"/>
      <c r="DQ38" s="294"/>
      <c r="DR38" s="294"/>
      <c r="DS38" s="294"/>
      <c r="DT38" s="294"/>
      <c r="DU38" s="294"/>
      <c r="DV38" s="294"/>
      <c r="DW38" s="294"/>
      <c r="DX38" s="294"/>
      <c r="DY38" s="294"/>
      <c r="DZ38" s="294"/>
      <c r="EA38" s="294"/>
      <c r="EB38" s="294"/>
      <c r="EC38" s="294"/>
      <c r="ED38" s="294"/>
      <c r="EE38" s="294"/>
      <c r="EF38" s="294"/>
      <c r="EG38" s="294"/>
      <c r="EH38" s="294"/>
      <c r="EI38" s="294"/>
      <c r="EJ38" s="294"/>
      <c r="EK38" s="294"/>
      <c r="EL38" s="294"/>
      <c r="EM38" s="294"/>
      <c r="EN38" s="294"/>
      <c r="EO38" s="294"/>
      <c r="EP38" s="294"/>
      <c r="EQ38" s="294"/>
      <c r="ER38" s="294"/>
      <c r="ES38" s="294"/>
      <c r="ET38" s="294"/>
      <c r="EU38" s="294"/>
      <c r="EV38" s="294"/>
      <c r="EW38" s="294"/>
      <c r="EX38" s="294"/>
      <c r="EY38" s="294"/>
      <c r="EZ38" s="294"/>
      <c r="FA38" s="294"/>
      <c r="FB38" s="294"/>
      <c r="FC38" s="294"/>
      <c r="FD38" s="294"/>
      <c r="FE38" s="294"/>
      <c r="FF38" s="294"/>
      <c r="FG38" s="294"/>
      <c r="FH38" s="294"/>
      <c r="FI38" s="294"/>
      <c r="FJ38" s="294"/>
      <c r="FK38" s="294"/>
      <c r="FL38" s="294"/>
      <c r="FM38" s="294"/>
      <c r="FN38" s="294"/>
      <c r="FO38" s="294"/>
      <c r="FP38" s="294"/>
      <c r="FQ38" s="294"/>
      <c r="FR38" s="294"/>
      <c r="FS38" s="294"/>
      <c r="FT38" s="294"/>
      <c r="FU38" s="294"/>
      <c r="FV38" s="294"/>
      <c r="FW38" s="294"/>
      <c r="FX38" s="294"/>
      <c r="FY38" s="294"/>
      <c r="FZ38" s="294"/>
      <c r="GA38" s="294"/>
      <c r="GB38" s="294"/>
      <c r="GC38" s="294"/>
      <c r="GD38" s="294"/>
      <c r="GE38" s="294"/>
      <c r="GF38" s="294"/>
      <c r="GG38" s="294"/>
      <c r="GH38" s="294"/>
      <c r="GI38" s="294"/>
      <c r="GJ38" s="294"/>
      <c r="GK38" s="294"/>
      <c r="GL38" s="294"/>
      <c r="GM38" s="294"/>
      <c r="GN38" s="294"/>
      <c r="GO38" s="294"/>
      <c r="GP38" s="294"/>
      <c r="GQ38" s="294"/>
      <c r="GR38" s="294"/>
      <c r="GS38" s="294"/>
      <c r="GT38" s="294"/>
      <c r="GU38" s="294"/>
      <c r="GV38" s="294"/>
      <c r="GW38" s="294"/>
      <c r="GX38" s="294"/>
      <c r="GY38" s="294"/>
      <c r="GZ38" s="294"/>
      <c r="HA38" s="294"/>
      <c r="HB38" s="294"/>
      <c r="HC38" s="294"/>
    </row>
    <row r="39" spans="1:211" ht="30.95" customHeight="1">
      <c r="A39" s="421"/>
      <c r="B39" s="410"/>
      <c r="C39" s="336" t="s">
        <v>31</v>
      </c>
      <c r="D39" s="192">
        <v>0</v>
      </c>
      <c r="E39" s="291">
        <v>0</v>
      </c>
      <c r="F39" s="291"/>
      <c r="G39" s="179"/>
      <c r="H39" s="179">
        <v>0</v>
      </c>
      <c r="I39" s="317"/>
      <c r="J39" s="145">
        <v>45292</v>
      </c>
      <c r="K39" s="145">
        <v>45382</v>
      </c>
      <c r="L39" s="634"/>
      <c r="M39" s="634"/>
      <c r="N39" s="656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  <c r="BZ39" s="294"/>
      <c r="CA39" s="294"/>
      <c r="CB39" s="294"/>
      <c r="CC39" s="294"/>
      <c r="CD39" s="294"/>
      <c r="CE39" s="294"/>
      <c r="CF39" s="294"/>
      <c r="CG39" s="294"/>
      <c r="CH39" s="294"/>
      <c r="CI39" s="294"/>
      <c r="CJ39" s="294"/>
      <c r="CK39" s="294"/>
      <c r="CL39" s="294"/>
      <c r="CM39" s="294"/>
      <c r="CN39" s="294"/>
      <c r="CO39" s="294"/>
      <c r="CP39" s="294"/>
      <c r="CQ39" s="294"/>
      <c r="CR39" s="294"/>
      <c r="CS39" s="294"/>
      <c r="CT39" s="294"/>
      <c r="CU39" s="294"/>
      <c r="CV39" s="294"/>
      <c r="CW39" s="294"/>
      <c r="CX39" s="294"/>
      <c r="CY39" s="294"/>
      <c r="CZ39" s="294"/>
      <c r="DA39" s="294"/>
      <c r="DB39" s="294"/>
      <c r="DC39" s="294"/>
      <c r="DD39" s="294"/>
      <c r="DE39" s="294"/>
      <c r="DF39" s="294"/>
      <c r="DG39" s="294"/>
      <c r="DH39" s="294"/>
      <c r="DI39" s="294"/>
      <c r="DJ39" s="294"/>
      <c r="DK39" s="294"/>
      <c r="DL39" s="294"/>
      <c r="DM39" s="294"/>
      <c r="DN39" s="294"/>
      <c r="DO39" s="294"/>
      <c r="DP39" s="294"/>
      <c r="DQ39" s="294"/>
      <c r="DR39" s="294"/>
      <c r="DS39" s="294"/>
      <c r="DT39" s="294"/>
      <c r="DU39" s="294"/>
      <c r="DV39" s="294"/>
      <c r="DW39" s="294"/>
      <c r="DX39" s="294"/>
      <c r="DY39" s="294"/>
      <c r="DZ39" s="294"/>
      <c r="EA39" s="294"/>
      <c r="EB39" s="294"/>
      <c r="EC39" s="294"/>
      <c r="ED39" s="294"/>
      <c r="EE39" s="294"/>
      <c r="EF39" s="294"/>
      <c r="EG39" s="294"/>
      <c r="EH39" s="294"/>
      <c r="EI39" s="294"/>
      <c r="EJ39" s="294"/>
      <c r="EK39" s="294"/>
      <c r="EL39" s="294"/>
      <c r="EM39" s="294"/>
      <c r="EN39" s="294"/>
      <c r="EO39" s="294"/>
      <c r="EP39" s="294"/>
      <c r="EQ39" s="294"/>
      <c r="ER39" s="294"/>
      <c r="ES39" s="294"/>
      <c r="ET39" s="294"/>
      <c r="EU39" s="294"/>
      <c r="EV39" s="294"/>
      <c r="EW39" s="294"/>
      <c r="EX39" s="294"/>
      <c r="EY39" s="294"/>
      <c r="EZ39" s="294"/>
      <c r="FA39" s="294"/>
      <c r="FB39" s="294"/>
      <c r="FC39" s="294"/>
      <c r="FD39" s="294"/>
      <c r="FE39" s="294"/>
      <c r="FF39" s="294"/>
      <c r="FG39" s="294"/>
      <c r="FH39" s="294"/>
      <c r="FI39" s="294"/>
      <c r="FJ39" s="294"/>
      <c r="FK39" s="294"/>
      <c r="FL39" s="294"/>
      <c r="FM39" s="294"/>
      <c r="FN39" s="294"/>
      <c r="FO39" s="294"/>
      <c r="FP39" s="294"/>
      <c r="FQ39" s="294"/>
      <c r="FR39" s="294"/>
      <c r="FS39" s="294"/>
      <c r="FT39" s="294"/>
      <c r="FU39" s="294"/>
      <c r="FV39" s="294"/>
      <c r="FW39" s="294"/>
      <c r="FX39" s="294"/>
      <c r="FY39" s="294"/>
      <c r="FZ39" s="294"/>
      <c r="GA39" s="294"/>
      <c r="GB39" s="294"/>
      <c r="GC39" s="294"/>
      <c r="GD39" s="294"/>
      <c r="GE39" s="294"/>
      <c r="GF39" s="294"/>
      <c r="GG39" s="294"/>
      <c r="GH39" s="294"/>
      <c r="GI39" s="294"/>
      <c r="GJ39" s="294"/>
      <c r="GK39" s="294"/>
      <c r="GL39" s="294"/>
      <c r="GM39" s="294"/>
      <c r="GN39" s="294"/>
      <c r="GO39" s="294"/>
      <c r="GP39" s="294"/>
      <c r="GQ39" s="294"/>
      <c r="GR39" s="294"/>
      <c r="GS39" s="294"/>
      <c r="GT39" s="294"/>
      <c r="GU39" s="294"/>
      <c r="GV39" s="294"/>
      <c r="GW39" s="294"/>
      <c r="GX39" s="294"/>
      <c r="GY39" s="294"/>
      <c r="GZ39" s="294"/>
      <c r="HA39" s="294"/>
      <c r="HB39" s="294"/>
      <c r="HC39" s="294"/>
    </row>
    <row r="40" spans="1:211" ht="30.95" customHeight="1">
      <c r="A40" s="421" t="s">
        <v>176</v>
      </c>
      <c r="B40" s="411" t="s">
        <v>177</v>
      </c>
      <c r="C40" s="336" t="s">
        <v>30</v>
      </c>
      <c r="D40" s="335">
        <v>1</v>
      </c>
      <c r="E40" s="291">
        <f>H40</f>
        <v>2316400</v>
      </c>
      <c r="F40" s="179"/>
      <c r="G40" s="326"/>
      <c r="H40" s="327">
        <v>2316400</v>
      </c>
      <c r="I40" s="317"/>
      <c r="J40" s="145">
        <v>45292</v>
      </c>
      <c r="K40" s="145">
        <v>45382</v>
      </c>
      <c r="L40" s="634">
        <f>D41/D40</f>
        <v>0</v>
      </c>
      <c r="M40" s="634">
        <f>E41/E40</f>
        <v>0</v>
      </c>
      <c r="N40" s="656">
        <v>0</v>
      </c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294"/>
      <c r="AJ40" s="294"/>
      <c r="AK40" s="294"/>
      <c r="AL40" s="294"/>
      <c r="AM40" s="294"/>
      <c r="AN40" s="294"/>
      <c r="AO40" s="294"/>
      <c r="AP40" s="294"/>
      <c r="AQ40" s="294"/>
      <c r="AR40" s="294"/>
      <c r="AS40" s="294"/>
      <c r="AT40" s="294"/>
      <c r="AU40" s="294"/>
      <c r="AV40" s="294"/>
      <c r="AW40" s="294"/>
      <c r="AX40" s="294"/>
      <c r="AY40" s="294"/>
      <c r="AZ40" s="294"/>
      <c r="BA40" s="294"/>
      <c r="BB40" s="294"/>
      <c r="BC40" s="294"/>
      <c r="BD40" s="294"/>
      <c r="BE40" s="294"/>
      <c r="BF40" s="294"/>
      <c r="BG40" s="294"/>
      <c r="BH40" s="294"/>
      <c r="BI40" s="294"/>
      <c r="BJ40" s="294"/>
      <c r="BK40" s="294"/>
      <c r="BL40" s="294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  <c r="BY40" s="294"/>
      <c r="BZ40" s="294"/>
      <c r="CA40" s="294"/>
      <c r="CB40" s="294"/>
      <c r="CC40" s="294"/>
      <c r="CD40" s="294"/>
      <c r="CE40" s="294"/>
      <c r="CF40" s="294"/>
      <c r="CG40" s="294"/>
      <c r="CH40" s="294"/>
      <c r="CI40" s="294"/>
      <c r="CJ40" s="294"/>
      <c r="CK40" s="294"/>
      <c r="CL40" s="294"/>
      <c r="CM40" s="294"/>
      <c r="CN40" s="294"/>
      <c r="CO40" s="294"/>
      <c r="CP40" s="294"/>
      <c r="CQ40" s="294"/>
      <c r="CR40" s="294"/>
      <c r="CS40" s="294"/>
      <c r="CT40" s="294"/>
      <c r="CU40" s="294"/>
      <c r="CV40" s="294"/>
      <c r="CW40" s="294"/>
      <c r="CX40" s="294"/>
      <c r="CY40" s="294"/>
      <c r="CZ40" s="294"/>
      <c r="DA40" s="294"/>
      <c r="DB40" s="294"/>
      <c r="DC40" s="294"/>
      <c r="DD40" s="294"/>
      <c r="DE40" s="294"/>
      <c r="DF40" s="294"/>
      <c r="DG40" s="294"/>
      <c r="DH40" s="294"/>
      <c r="DI40" s="294"/>
      <c r="DJ40" s="294"/>
      <c r="DK40" s="294"/>
      <c r="DL40" s="294"/>
      <c r="DM40" s="294"/>
      <c r="DN40" s="294"/>
      <c r="DO40" s="294"/>
      <c r="DP40" s="294"/>
      <c r="DQ40" s="294"/>
      <c r="DR40" s="294"/>
      <c r="DS40" s="294"/>
      <c r="DT40" s="294"/>
      <c r="DU40" s="294"/>
      <c r="DV40" s="294"/>
      <c r="DW40" s="294"/>
      <c r="DX40" s="294"/>
      <c r="DY40" s="294"/>
      <c r="DZ40" s="294"/>
      <c r="EA40" s="294"/>
      <c r="EB40" s="294"/>
      <c r="EC40" s="294"/>
      <c r="ED40" s="294"/>
      <c r="EE40" s="294"/>
      <c r="EF40" s="294"/>
      <c r="EG40" s="294"/>
      <c r="EH40" s="294"/>
      <c r="EI40" s="294"/>
      <c r="EJ40" s="294"/>
      <c r="EK40" s="294"/>
      <c r="EL40" s="294"/>
      <c r="EM40" s="294"/>
      <c r="EN40" s="294"/>
      <c r="EO40" s="294"/>
      <c r="EP40" s="294"/>
      <c r="EQ40" s="294"/>
      <c r="ER40" s="294"/>
      <c r="ES40" s="294"/>
      <c r="ET40" s="294"/>
      <c r="EU40" s="294"/>
      <c r="EV40" s="294"/>
      <c r="EW40" s="294"/>
      <c r="EX40" s="294"/>
      <c r="EY40" s="294"/>
      <c r="EZ40" s="294"/>
      <c r="FA40" s="294"/>
      <c r="FB40" s="294"/>
      <c r="FC40" s="294"/>
      <c r="FD40" s="294"/>
      <c r="FE40" s="294"/>
      <c r="FF40" s="294"/>
      <c r="FG40" s="294"/>
      <c r="FH40" s="294"/>
      <c r="FI40" s="294"/>
      <c r="FJ40" s="294"/>
      <c r="FK40" s="294"/>
      <c r="FL40" s="294"/>
      <c r="FM40" s="294"/>
      <c r="FN40" s="294"/>
      <c r="FO40" s="294"/>
      <c r="FP40" s="294"/>
      <c r="FQ40" s="294"/>
      <c r="FR40" s="294"/>
      <c r="FS40" s="294"/>
      <c r="FT40" s="294"/>
      <c r="FU40" s="294"/>
      <c r="FV40" s="294"/>
      <c r="FW40" s="294"/>
      <c r="FX40" s="294"/>
      <c r="FY40" s="294"/>
      <c r="FZ40" s="294"/>
      <c r="GA40" s="294"/>
      <c r="GB40" s="294"/>
      <c r="GC40" s="294"/>
      <c r="GD40" s="294"/>
      <c r="GE40" s="294"/>
      <c r="GF40" s="294"/>
      <c r="GG40" s="294"/>
      <c r="GH40" s="294"/>
      <c r="GI40" s="294"/>
      <c r="GJ40" s="294"/>
      <c r="GK40" s="294"/>
      <c r="GL40" s="294"/>
      <c r="GM40" s="294"/>
      <c r="GN40" s="294"/>
      <c r="GO40" s="294"/>
      <c r="GP40" s="294"/>
      <c r="GQ40" s="294"/>
      <c r="GR40" s="294"/>
      <c r="GS40" s="294"/>
      <c r="GT40" s="294"/>
      <c r="GU40" s="294"/>
      <c r="GV40" s="294"/>
      <c r="GW40" s="294"/>
      <c r="GX40" s="294"/>
      <c r="GY40" s="294"/>
      <c r="GZ40" s="294"/>
      <c r="HA40" s="294"/>
      <c r="HB40" s="294"/>
      <c r="HC40" s="294"/>
    </row>
    <row r="41" spans="1:211" ht="30.95" customHeight="1">
      <c r="A41" s="421"/>
      <c r="B41" s="411"/>
      <c r="C41" s="336" t="s">
        <v>31</v>
      </c>
      <c r="D41" s="192">
        <v>0</v>
      </c>
      <c r="E41" s="291">
        <v>0</v>
      </c>
      <c r="F41" s="179"/>
      <c r="G41" s="179"/>
      <c r="H41" s="178"/>
      <c r="I41" s="317"/>
      <c r="J41" s="145">
        <v>45292</v>
      </c>
      <c r="K41" s="145">
        <v>45382</v>
      </c>
      <c r="L41" s="634"/>
      <c r="M41" s="634"/>
      <c r="N41" s="656"/>
      <c r="O41" s="294"/>
      <c r="P41" s="294"/>
      <c r="Q41" s="294"/>
      <c r="R41" s="294"/>
      <c r="S41" s="294"/>
      <c r="T41" s="2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294"/>
      <c r="AK41" s="294"/>
      <c r="AL41" s="294"/>
      <c r="AM41" s="294"/>
      <c r="AN41" s="294"/>
      <c r="AO41" s="294"/>
      <c r="AP41" s="294"/>
      <c r="AQ41" s="294"/>
      <c r="AR41" s="294"/>
      <c r="AS41" s="294"/>
      <c r="AT41" s="294"/>
      <c r="AU41" s="294"/>
      <c r="AV41" s="294"/>
      <c r="AW41" s="294"/>
      <c r="AX41" s="294"/>
      <c r="AY41" s="294"/>
      <c r="AZ41" s="294"/>
      <c r="BA41" s="294"/>
      <c r="BB41" s="294"/>
      <c r="BC41" s="294"/>
      <c r="BD41" s="294"/>
      <c r="BE41" s="294"/>
      <c r="BF41" s="294"/>
      <c r="BG41" s="294"/>
      <c r="BH41" s="294"/>
      <c r="BI41" s="294"/>
      <c r="BJ41" s="294"/>
      <c r="BK41" s="294"/>
      <c r="BL41" s="294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  <c r="BY41" s="294"/>
      <c r="BZ41" s="294"/>
      <c r="CA41" s="294"/>
      <c r="CB41" s="294"/>
      <c r="CC41" s="294"/>
      <c r="CD41" s="294"/>
      <c r="CE41" s="294"/>
      <c r="CF41" s="294"/>
      <c r="CG41" s="294"/>
      <c r="CH41" s="294"/>
      <c r="CI41" s="294"/>
      <c r="CJ41" s="294"/>
      <c r="CK41" s="294"/>
      <c r="CL41" s="294"/>
      <c r="CM41" s="294"/>
      <c r="CN41" s="294"/>
      <c r="CO41" s="294"/>
      <c r="CP41" s="294"/>
      <c r="CQ41" s="294"/>
      <c r="CR41" s="294"/>
      <c r="CS41" s="294"/>
      <c r="CT41" s="294"/>
      <c r="CU41" s="294"/>
      <c r="CV41" s="294"/>
      <c r="CW41" s="294"/>
      <c r="CX41" s="294"/>
      <c r="CY41" s="294"/>
      <c r="CZ41" s="294"/>
      <c r="DA41" s="294"/>
      <c r="DB41" s="294"/>
      <c r="DC41" s="294"/>
      <c r="DD41" s="294"/>
      <c r="DE41" s="294"/>
      <c r="DF41" s="294"/>
      <c r="DG41" s="294"/>
      <c r="DH41" s="294"/>
      <c r="DI41" s="294"/>
      <c r="DJ41" s="294"/>
      <c r="DK41" s="294"/>
      <c r="DL41" s="294"/>
      <c r="DM41" s="294"/>
      <c r="DN41" s="294"/>
      <c r="DO41" s="294"/>
      <c r="DP41" s="294"/>
      <c r="DQ41" s="294"/>
      <c r="DR41" s="294"/>
      <c r="DS41" s="294"/>
      <c r="DT41" s="294"/>
      <c r="DU41" s="294"/>
      <c r="DV41" s="294"/>
      <c r="DW41" s="294"/>
      <c r="DX41" s="294"/>
      <c r="DY41" s="294"/>
      <c r="DZ41" s="294"/>
      <c r="EA41" s="294"/>
      <c r="EB41" s="294"/>
      <c r="EC41" s="294"/>
      <c r="ED41" s="294"/>
      <c r="EE41" s="294"/>
      <c r="EF41" s="294"/>
      <c r="EG41" s="294"/>
      <c r="EH41" s="294"/>
      <c r="EI41" s="294"/>
      <c r="EJ41" s="294"/>
      <c r="EK41" s="294"/>
      <c r="EL41" s="294"/>
      <c r="EM41" s="294"/>
      <c r="EN41" s="294"/>
      <c r="EO41" s="294"/>
      <c r="EP41" s="294"/>
      <c r="EQ41" s="294"/>
      <c r="ER41" s="294"/>
      <c r="ES41" s="294"/>
      <c r="ET41" s="294"/>
      <c r="EU41" s="294"/>
      <c r="EV41" s="294"/>
      <c r="EW41" s="294"/>
      <c r="EX41" s="294"/>
      <c r="EY41" s="294"/>
      <c r="EZ41" s="294"/>
      <c r="FA41" s="294"/>
      <c r="FB41" s="294"/>
      <c r="FC41" s="294"/>
      <c r="FD41" s="294"/>
      <c r="FE41" s="294"/>
      <c r="FF41" s="294"/>
      <c r="FG41" s="294"/>
      <c r="FH41" s="294"/>
      <c r="FI41" s="294"/>
      <c r="FJ41" s="294"/>
      <c r="FK41" s="294"/>
      <c r="FL41" s="294"/>
      <c r="FM41" s="294"/>
      <c r="FN41" s="294"/>
      <c r="FO41" s="294"/>
      <c r="FP41" s="294"/>
      <c r="FQ41" s="294"/>
      <c r="FR41" s="294"/>
      <c r="FS41" s="294"/>
      <c r="FT41" s="294"/>
      <c r="FU41" s="294"/>
      <c r="FV41" s="294"/>
      <c r="FW41" s="294"/>
      <c r="FX41" s="294"/>
      <c r="FY41" s="294"/>
      <c r="FZ41" s="294"/>
      <c r="GA41" s="294"/>
      <c r="GB41" s="294"/>
      <c r="GC41" s="294"/>
      <c r="GD41" s="294"/>
      <c r="GE41" s="294"/>
      <c r="GF41" s="294"/>
      <c r="GG41" s="294"/>
      <c r="GH41" s="294"/>
      <c r="GI41" s="294"/>
      <c r="GJ41" s="294"/>
      <c r="GK41" s="294"/>
      <c r="GL41" s="294"/>
      <c r="GM41" s="294"/>
      <c r="GN41" s="294"/>
      <c r="GO41" s="294"/>
      <c r="GP41" s="294"/>
      <c r="GQ41" s="294"/>
      <c r="GR41" s="294"/>
      <c r="GS41" s="294"/>
      <c r="GT41" s="294"/>
      <c r="GU41" s="294"/>
      <c r="GV41" s="294"/>
      <c r="GW41" s="294"/>
      <c r="GX41" s="294"/>
      <c r="GY41" s="294"/>
      <c r="GZ41" s="294"/>
      <c r="HA41" s="294"/>
      <c r="HB41" s="294"/>
      <c r="HC41" s="294"/>
    </row>
    <row r="42" spans="1:211" ht="30.95" customHeight="1">
      <c r="A42" s="421" t="s">
        <v>178</v>
      </c>
      <c r="B42" s="411" t="s">
        <v>179</v>
      </c>
      <c r="C42" s="336" t="s">
        <v>132</v>
      </c>
      <c r="D42" s="193">
        <v>1</v>
      </c>
      <c r="E42" s="328">
        <f>F42+G42</f>
        <v>1447158352.55</v>
      </c>
      <c r="F42" s="179">
        <v>400000000</v>
      </c>
      <c r="G42" s="328">
        <v>1047158352.55</v>
      </c>
      <c r="H42" s="179"/>
      <c r="I42" s="317"/>
      <c r="J42" s="145">
        <v>45292</v>
      </c>
      <c r="K42" s="145">
        <v>45382</v>
      </c>
      <c r="L42" s="634">
        <f>D43/D42</f>
        <v>0</v>
      </c>
      <c r="M42" s="634">
        <f>E43/E42</f>
        <v>0</v>
      </c>
      <c r="N42" s="656">
        <v>0</v>
      </c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  <c r="AI42" s="294"/>
      <c r="AJ42" s="294"/>
      <c r="AK42" s="294"/>
      <c r="AL42" s="294"/>
      <c r="AM42" s="294"/>
      <c r="AN42" s="294"/>
      <c r="AO42" s="294"/>
      <c r="AP42" s="294"/>
      <c r="AQ42" s="294"/>
      <c r="AR42" s="294"/>
      <c r="AS42" s="294"/>
      <c r="AT42" s="294"/>
      <c r="AU42" s="294"/>
      <c r="AV42" s="294"/>
      <c r="AW42" s="294"/>
      <c r="AX42" s="294"/>
      <c r="AY42" s="294"/>
      <c r="AZ42" s="294"/>
      <c r="BA42" s="294"/>
      <c r="BB42" s="294"/>
      <c r="BC42" s="294"/>
      <c r="BD42" s="294"/>
      <c r="BE42" s="294"/>
      <c r="BF42" s="294"/>
      <c r="BG42" s="294"/>
      <c r="BH42" s="294"/>
      <c r="BI42" s="294"/>
      <c r="BJ42" s="294"/>
      <c r="BK42" s="294"/>
      <c r="BL42" s="294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  <c r="BY42" s="294"/>
      <c r="BZ42" s="294"/>
      <c r="CA42" s="294"/>
      <c r="CB42" s="294"/>
      <c r="CC42" s="294"/>
      <c r="CD42" s="294"/>
      <c r="CE42" s="294"/>
      <c r="CF42" s="294"/>
      <c r="CG42" s="294"/>
      <c r="CH42" s="294"/>
      <c r="CI42" s="294"/>
      <c r="CJ42" s="294"/>
      <c r="CK42" s="294"/>
      <c r="CL42" s="294"/>
      <c r="CM42" s="294"/>
      <c r="CN42" s="294"/>
      <c r="CO42" s="294"/>
      <c r="CP42" s="294"/>
      <c r="CQ42" s="294"/>
      <c r="CR42" s="294"/>
      <c r="CS42" s="294"/>
      <c r="CT42" s="294"/>
      <c r="CU42" s="294"/>
      <c r="CV42" s="294"/>
      <c r="CW42" s="294"/>
      <c r="CX42" s="294"/>
      <c r="CY42" s="294"/>
      <c r="CZ42" s="294"/>
      <c r="DA42" s="294"/>
      <c r="DB42" s="294"/>
      <c r="DC42" s="294"/>
      <c r="DD42" s="294"/>
      <c r="DE42" s="294"/>
      <c r="DF42" s="294"/>
      <c r="DG42" s="294"/>
      <c r="DH42" s="294"/>
      <c r="DI42" s="294"/>
      <c r="DJ42" s="294"/>
      <c r="DK42" s="294"/>
      <c r="DL42" s="294"/>
      <c r="DM42" s="294"/>
      <c r="DN42" s="294"/>
      <c r="DO42" s="294"/>
      <c r="DP42" s="294"/>
      <c r="DQ42" s="294"/>
      <c r="DR42" s="294"/>
      <c r="DS42" s="294"/>
      <c r="DT42" s="294"/>
      <c r="DU42" s="294"/>
      <c r="DV42" s="294"/>
      <c r="DW42" s="294"/>
      <c r="DX42" s="294"/>
      <c r="DY42" s="294"/>
      <c r="DZ42" s="294"/>
      <c r="EA42" s="294"/>
      <c r="EB42" s="294"/>
      <c r="EC42" s="294"/>
      <c r="ED42" s="294"/>
      <c r="EE42" s="294"/>
      <c r="EF42" s="294"/>
      <c r="EG42" s="294"/>
      <c r="EH42" s="294"/>
      <c r="EI42" s="294"/>
      <c r="EJ42" s="294"/>
      <c r="EK42" s="294"/>
      <c r="EL42" s="294"/>
      <c r="EM42" s="294"/>
      <c r="EN42" s="294"/>
      <c r="EO42" s="294"/>
      <c r="EP42" s="294"/>
      <c r="EQ42" s="294"/>
      <c r="ER42" s="294"/>
      <c r="ES42" s="294"/>
      <c r="ET42" s="294"/>
      <c r="EU42" s="294"/>
      <c r="EV42" s="294"/>
      <c r="EW42" s="294"/>
      <c r="EX42" s="294"/>
      <c r="EY42" s="294"/>
      <c r="EZ42" s="294"/>
      <c r="FA42" s="294"/>
      <c r="FB42" s="294"/>
      <c r="FC42" s="294"/>
      <c r="FD42" s="294"/>
      <c r="FE42" s="294"/>
      <c r="FF42" s="294"/>
      <c r="FG42" s="294"/>
      <c r="FH42" s="294"/>
      <c r="FI42" s="294"/>
      <c r="FJ42" s="294"/>
      <c r="FK42" s="294"/>
      <c r="FL42" s="294"/>
      <c r="FM42" s="294"/>
      <c r="FN42" s="294"/>
      <c r="FO42" s="294"/>
      <c r="FP42" s="294"/>
      <c r="FQ42" s="294"/>
      <c r="FR42" s="294"/>
      <c r="FS42" s="294"/>
      <c r="FT42" s="294"/>
      <c r="FU42" s="294"/>
      <c r="FV42" s="294"/>
      <c r="FW42" s="294"/>
      <c r="FX42" s="294"/>
      <c r="FY42" s="294"/>
      <c r="FZ42" s="294"/>
      <c r="GA42" s="294"/>
      <c r="GB42" s="294"/>
      <c r="GC42" s="294"/>
      <c r="GD42" s="294"/>
      <c r="GE42" s="294"/>
      <c r="GF42" s="294"/>
      <c r="GG42" s="294"/>
      <c r="GH42" s="294"/>
      <c r="GI42" s="294"/>
      <c r="GJ42" s="294"/>
      <c r="GK42" s="294"/>
      <c r="GL42" s="294"/>
      <c r="GM42" s="294"/>
      <c r="GN42" s="294"/>
      <c r="GO42" s="294"/>
      <c r="GP42" s="294"/>
      <c r="GQ42" s="294"/>
      <c r="GR42" s="294"/>
      <c r="GS42" s="294"/>
      <c r="GT42" s="294"/>
      <c r="GU42" s="294"/>
      <c r="GV42" s="294"/>
      <c r="GW42" s="294"/>
      <c r="GX42" s="294"/>
      <c r="GY42" s="294"/>
      <c r="GZ42" s="294"/>
      <c r="HA42" s="294"/>
      <c r="HB42" s="294"/>
      <c r="HC42" s="294"/>
    </row>
    <row r="43" spans="1:211" ht="30.95" customHeight="1">
      <c r="A43" s="421"/>
      <c r="B43" s="411"/>
      <c r="C43" s="336" t="s">
        <v>31</v>
      </c>
      <c r="D43" s="192">
        <v>0</v>
      </c>
      <c r="E43" s="291">
        <v>0</v>
      </c>
      <c r="F43" s="179"/>
      <c r="G43" s="179"/>
      <c r="H43" s="179"/>
      <c r="I43" s="317"/>
      <c r="J43" s="145">
        <v>45292</v>
      </c>
      <c r="K43" s="145">
        <v>45382</v>
      </c>
      <c r="L43" s="634"/>
      <c r="M43" s="634"/>
      <c r="N43" s="656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  <c r="AI43" s="294"/>
      <c r="AJ43" s="294"/>
      <c r="AK43" s="294"/>
      <c r="AL43" s="294"/>
      <c r="AM43" s="294"/>
      <c r="AN43" s="294"/>
      <c r="AO43" s="294"/>
      <c r="AP43" s="294"/>
      <c r="AQ43" s="294"/>
      <c r="AR43" s="294"/>
      <c r="AS43" s="294"/>
      <c r="AT43" s="294"/>
      <c r="AU43" s="294"/>
      <c r="AV43" s="294"/>
      <c r="AW43" s="294"/>
      <c r="AX43" s="294"/>
      <c r="AY43" s="294"/>
      <c r="AZ43" s="294"/>
      <c r="BA43" s="294"/>
      <c r="BB43" s="294"/>
      <c r="BC43" s="294"/>
      <c r="BD43" s="294"/>
      <c r="BE43" s="294"/>
      <c r="BF43" s="294"/>
      <c r="BG43" s="294"/>
      <c r="BH43" s="294"/>
      <c r="BI43" s="294"/>
      <c r="BJ43" s="294"/>
      <c r="BK43" s="294"/>
      <c r="BL43" s="294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  <c r="BY43" s="294"/>
      <c r="BZ43" s="294"/>
      <c r="CA43" s="294"/>
      <c r="CB43" s="294"/>
      <c r="CC43" s="294"/>
      <c r="CD43" s="294"/>
      <c r="CE43" s="294"/>
      <c r="CF43" s="294"/>
      <c r="CG43" s="294"/>
      <c r="CH43" s="294"/>
      <c r="CI43" s="294"/>
      <c r="CJ43" s="294"/>
      <c r="CK43" s="294"/>
      <c r="CL43" s="294"/>
      <c r="CM43" s="294"/>
      <c r="CN43" s="294"/>
      <c r="CO43" s="294"/>
      <c r="CP43" s="294"/>
      <c r="CQ43" s="294"/>
      <c r="CR43" s="294"/>
      <c r="CS43" s="294"/>
      <c r="CT43" s="294"/>
      <c r="CU43" s="294"/>
      <c r="CV43" s="294"/>
      <c r="CW43" s="294"/>
      <c r="CX43" s="294"/>
      <c r="CY43" s="294"/>
      <c r="CZ43" s="294"/>
      <c r="DA43" s="294"/>
      <c r="DB43" s="294"/>
      <c r="DC43" s="294"/>
      <c r="DD43" s="294"/>
      <c r="DE43" s="294"/>
      <c r="DF43" s="294"/>
      <c r="DG43" s="294"/>
      <c r="DH43" s="294"/>
      <c r="DI43" s="294"/>
      <c r="DJ43" s="294"/>
      <c r="DK43" s="294"/>
      <c r="DL43" s="294"/>
      <c r="DM43" s="294"/>
      <c r="DN43" s="294"/>
      <c r="DO43" s="294"/>
      <c r="DP43" s="294"/>
      <c r="DQ43" s="294"/>
      <c r="DR43" s="294"/>
      <c r="DS43" s="294"/>
      <c r="DT43" s="294"/>
      <c r="DU43" s="294"/>
      <c r="DV43" s="294"/>
      <c r="DW43" s="294"/>
      <c r="DX43" s="294"/>
      <c r="DY43" s="294"/>
      <c r="DZ43" s="294"/>
      <c r="EA43" s="294"/>
      <c r="EB43" s="294"/>
      <c r="EC43" s="294"/>
      <c r="ED43" s="294"/>
      <c r="EE43" s="294"/>
      <c r="EF43" s="294"/>
      <c r="EG43" s="294"/>
      <c r="EH43" s="294"/>
      <c r="EI43" s="294"/>
      <c r="EJ43" s="294"/>
      <c r="EK43" s="294"/>
      <c r="EL43" s="294"/>
      <c r="EM43" s="294"/>
      <c r="EN43" s="294"/>
      <c r="EO43" s="294"/>
      <c r="EP43" s="294"/>
      <c r="EQ43" s="294"/>
      <c r="ER43" s="294"/>
      <c r="ES43" s="294"/>
      <c r="ET43" s="294"/>
      <c r="EU43" s="294"/>
      <c r="EV43" s="294"/>
      <c r="EW43" s="294"/>
      <c r="EX43" s="294"/>
      <c r="EY43" s="294"/>
      <c r="EZ43" s="294"/>
      <c r="FA43" s="294"/>
      <c r="FB43" s="294"/>
      <c r="FC43" s="294"/>
      <c r="FD43" s="294"/>
      <c r="FE43" s="294"/>
      <c r="FF43" s="294"/>
      <c r="FG43" s="294"/>
      <c r="FH43" s="294"/>
      <c r="FI43" s="294"/>
      <c r="FJ43" s="294"/>
      <c r="FK43" s="294"/>
      <c r="FL43" s="294"/>
      <c r="FM43" s="294"/>
      <c r="FN43" s="294"/>
      <c r="FO43" s="294"/>
      <c r="FP43" s="294"/>
      <c r="FQ43" s="294"/>
      <c r="FR43" s="294"/>
      <c r="FS43" s="294"/>
      <c r="FT43" s="294"/>
      <c r="FU43" s="294"/>
      <c r="FV43" s="294"/>
      <c r="FW43" s="294"/>
      <c r="FX43" s="294"/>
      <c r="FY43" s="294"/>
      <c r="FZ43" s="294"/>
      <c r="GA43" s="294"/>
      <c r="GB43" s="294"/>
      <c r="GC43" s="294"/>
      <c r="GD43" s="294"/>
      <c r="GE43" s="294"/>
      <c r="GF43" s="294"/>
      <c r="GG43" s="294"/>
      <c r="GH43" s="294"/>
      <c r="GI43" s="294"/>
      <c r="GJ43" s="294"/>
      <c r="GK43" s="294"/>
      <c r="GL43" s="294"/>
      <c r="GM43" s="294"/>
      <c r="GN43" s="294"/>
      <c r="GO43" s="294"/>
      <c r="GP43" s="294"/>
      <c r="GQ43" s="294"/>
      <c r="GR43" s="294"/>
      <c r="GS43" s="294"/>
      <c r="GT43" s="294"/>
      <c r="GU43" s="294"/>
      <c r="GV43" s="294"/>
      <c r="GW43" s="294"/>
      <c r="GX43" s="294"/>
      <c r="GY43" s="294"/>
      <c r="GZ43" s="294"/>
      <c r="HA43" s="294"/>
      <c r="HB43" s="294"/>
      <c r="HC43" s="294"/>
    </row>
    <row r="44" spans="1:211" ht="30.95" customHeight="1">
      <c r="A44" s="421" t="s">
        <v>180</v>
      </c>
      <c r="B44" s="410" t="s">
        <v>181</v>
      </c>
      <c r="C44" s="336" t="s">
        <v>30</v>
      </c>
      <c r="D44" s="335">
        <v>1</v>
      </c>
      <c r="E44" s="328">
        <v>144715835</v>
      </c>
      <c r="F44" s="179"/>
      <c r="G44" s="179"/>
      <c r="H44" s="179">
        <v>0</v>
      </c>
      <c r="I44" s="317"/>
      <c r="J44" s="145">
        <v>45292</v>
      </c>
      <c r="K44" s="145">
        <v>45382</v>
      </c>
      <c r="L44" s="634">
        <f>D45/D44</f>
        <v>0</v>
      </c>
      <c r="M44" s="634">
        <f>E45/E42</f>
        <v>0</v>
      </c>
      <c r="N44" s="656">
        <v>0</v>
      </c>
      <c r="O44" s="294"/>
      <c r="P44" s="294"/>
      <c r="Q44" s="294"/>
      <c r="R44" s="294"/>
      <c r="S44" s="294"/>
      <c r="T44" s="294"/>
      <c r="U44" s="294"/>
      <c r="V44" s="294"/>
      <c r="W44" s="294"/>
      <c r="X44" s="294"/>
      <c r="Y44" s="294"/>
      <c r="Z44" s="294"/>
      <c r="AA44" s="294"/>
      <c r="AB44" s="294"/>
      <c r="AC44" s="294"/>
      <c r="AD44" s="294"/>
      <c r="AE44" s="294"/>
      <c r="AF44" s="294"/>
      <c r="AG44" s="294"/>
      <c r="AH44" s="294"/>
      <c r="AI44" s="294"/>
      <c r="AJ44" s="294"/>
      <c r="AK44" s="294"/>
      <c r="AL44" s="294"/>
      <c r="AM44" s="294"/>
      <c r="AN44" s="294"/>
      <c r="AO44" s="294"/>
      <c r="AP44" s="294"/>
      <c r="AQ44" s="294"/>
      <c r="AR44" s="294"/>
      <c r="AS44" s="294"/>
      <c r="AT44" s="294"/>
      <c r="AU44" s="294"/>
      <c r="AV44" s="294"/>
      <c r="AW44" s="294"/>
      <c r="AX44" s="294"/>
      <c r="AY44" s="294"/>
      <c r="AZ44" s="294"/>
      <c r="BA44" s="294"/>
      <c r="BB44" s="294"/>
      <c r="BC44" s="294"/>
      <c r="BD44" s="294"/>
      <c r="BE44" s="294"/>
      <c r="BF44" s="294"/>
      <c r="BG44" s="294"/>
      <c r="BH44" s="294"/>
      <c r="BI44" s="294"/>
      <c r="BJ44" s="294"/>
      <c r="BK44" s="294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  <c r="BY44" s="294"/>
      <c r="BZ44" s="294"/>
      <c r="CA44" s="294"/>
      <c r="CB44" s="294"/>
      <c r="CC44" s="294"/>
      <c r="CD44" s="294"/>
      <c r="CE44" s="294"/>
      <c r="CF44" s="294"/>
      <c r="CG44" s="294"/>
      <c r="CH44" s="294"/>
      <c r="CI44" s="294"/>
      <c r="CJ44" s="294"/>
      <c r="CK44" s="294"/>
      <c r="CL44" s="294"/>
      <c r="CM44" s="294"/>
      <c r="CN44" s="294"/>
      <c r="CO44" s="294"/>
      <c r="CP44" s="294"/>
      <c r="CQ44" s="294"/>
      <c r="CR44" s="294"/>
      <c r="CS44" s="294"/>
      <c r="CT44" s="294"/>
      <c r="CU44" s="294"/>
      <c r="CV44" s="294"/>
      <c r="CW44" s="294"/>
      <c r="CX44" s="294"/>
      <c r="CY44" s="294"/>
      <c r="CZ44" s="294"/>
      <c r="DA44" s="294"/>
      <c r="DB44" s="294"/>
      <c r="DC44" s="294"/>
      <c r="DD44" s="294"/>
      <c r="DE44" s="294"/>
      <c r="DF44" s="294"/>
      <c r="DG44" s="294"/>
      <c r="DH44" s="294"/>
      <c r="DI44" s="294"/>
      <c r="DJ44" s="294"/>
      <c r="DK44" s="294"/>
      <c r="DL44" s="294"/>
      <c r="DM44" s="294"/>
      <c r="DN44" s="294"/>
      <c r="DO44" s="294"/>
      <c r="DP44" s="294"/>
      <c r="DQ44" s="294"/>
      <c r="DR44" s="294"/>
      <c r="DS44" s="294"/>
      <c r="DT44" s="294"/>
      <c r="DU44" s="294"/>
      <c r="DV44" s="294"/>
      <c r="DW44" s="294"/>
      <c r="DX44" s="294"/>
      <c r="DY44" s="294"/>
      <c r="DZ44" s="294"/>
      <c r="EA44" s="294"/>
      <c r="EB44" s="294"/>
      <c r="EC44" s="294"/>
      <c r="ED44" s="294"/>
      <c r="EE44" s="294"/>
      <c r="EF44" s="294"/>
      <c r="EG44" s="294"/>
      <c r="EH44" s="294"/>
      <c r="EI44" s="294"/>
      <c r="EJ44" s="294"/>
      <c r="EK44" s="294"/>
      <c r="EL44" s="294"/>
      <c r="EM44" s="294"/>
      <c r="EN44" s="294"/>
      <c r="EO44" s="294"/>
      <c r="EP44" s="294"/>
      <c r="EQ44" s="294"/>
      <c r="ER44" s="294"/>
      <c r="ES44" s="294"/>
      <c r="ET44" s="294"/>
      <c r="EU44" s="294"/>
      <c r="EV44" s="294"/>
      <c r="EW44" s="294"/>
      <c r="EX44" s="294"/>
      <c r="EY44" s="294"/>
      <c r="EZ44" s="294"/>
      <c r="FA44" s="294"/>
      <c r="FB44" s="294"/>
      <c r="FC44" s="294"/>
      <c r="FD44" s="294"/>
      <c r="FE44" s="294"/>
      <c r="FF44" s="294"/>
      <c r="FG44" s="294"/>
      <c r="FH44" s="294"/>
      <c r="FI44" s="294"/>
      <c r="FJ44" s="294"/>
      <c r="FK44" s="294"/>
      <c r="FL44" s="294"/>
      <c r="FM44" s="294"/>
      <c r="FN44" s="294"/>
      <c r="FO44" s="294"/>
      <c r="FP44" s="294"/>
      <c r="FQ44" s="294"/>
      <c r="FR44" s="294"/>
      <c r="FS44" s="294"/>
      <c r="FT44" s="294"/>
      <c r="FU44" s="294"/>
      <c r="FV44" s="294"/>
      <c r="FW44" s="294"/>
      <c r="FX44" s="294"/>
      <c r="FY44" s="294"/>
      <c r="FZ44" s="294"/>
      <c r="GA44" s="294"/>
      <c r="GB44" s="294"/>
      <c r="GC44" s="294"/>
      <c r="GD44" s="294"/>
      <c r="GE44" s="294"/>
      <c r="GF44" s="294"/>
      <c r="GG44" s="294"/>
      <c r="GH44" s="294"/>
      <c r="GI44" s="294"/>
      <c r="GJ44" s="294"/>
      <c r="GK44" s="294"/>
      <c r="GL44" s="294"/>
      <c r="GM44" s="294"/>
      <c r="GN44" s="294"/>
      <c r="GO44" s="294"/>
      <c r="GP44" s="294"/>
      <c r="GQ44" s="294"/>
      <c r="GR44" s="294"/>
      <c r="GS44" s="294"/>
      <c r="GT44" s="294"/>
      <c r="GU44" s="294"/>
      <c r="GV44" s="294"/>
      <c r="GW44" s="294"/>
      <c r="GX44" s="294"/>
      <c r="GY44" s="294"/>
      <c r="GZ44" s="294"/>
      <c r="HA44" s="294"/>
      <c r="HB44" s="294"/>
      <c r="HC44" s="294"/>
    </row>
    <row r="45" spans="1:211" ht="30.95" customHeight="1" thickBot="1">
      <c r="A45" s="682"/>
      <c r="B45" s="565"/>
      <c r="C45" s="337" t="s">
        <v>31</v>
      </c>
      <c r="D45" s="237">
        <v>0</v>
      </c>
      <c r="E45" s="322">
        <v>0</v>
      </c>
      <c r="F45" s="185"/>
      <c r="G45" s="185"/>
      <c r="H45" s="185">
        <v>0</v>
      </c>
      <c r="I45" s="323"/>
      <c r="J45" s="164">
        <v>45292</v>
      </c>
      <c r="K45" s="164">
        <v>45382</v>
      </c>
      <c r="L45" s="646"/>
      <c r="M45" s="646"/>
      <c r="N45" s="657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294"/>
      <c r="AG45" s="294"/>
      <c r="AH45" s="294"/>
      <c r="AI45" s="294"/>
      <c r="AJ45" s="294"/>
      <c r="AK45" s="294"/>
      <c r="AL45" s="294"/>
      <c r="AM45" s="294"/>
      <c r="AN45" s="294"/>
      <c r="AO45" s="294"/>
      <c r="AP45" s="294"/>
      <c r="AQ45" s="294"/>
      <c r="AR45" s="294"/>
      <c r="AS45" s="294"/>
      <c r="AT45" s="294"/>
      <c r="AU45" s="294"/>
      <c r="AV45" s="294"/>
      <c r="AW45" s="294"/>
      <c r="AX45" s="294"/>
      <c r="AY45" s="294"/>
      <c r="AZ45" s="294"/>
      <c r="BA45" s="294"/>
      <c r="BB45" s="294"/>
      <c r="BC45" s="294"/>
      <c r="BD45" s="294"/>
      <c r="BE45" s="294"/>
      <c r="BF45" s="294"/>
      <c r="BG45" s="294"/>
      <c r="BH45" s="294"/>
      <c r="BI45" s="294"/>
      <c r="BJ45" s="294"/>
      <c r="BK45" s="294"/>
      <c r="BL45" s="294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  <c r="BY45" s="294"/>
      <c r="BZ45" s="294"/>
      <c r="CA45" s="294"/>
      <c r="CB45" s="294"/>
      <c r="CC45" s="294"/>
      <c r="CD45" s="294"/>
      <c r="CE45" s="294"/>
      <c r="CF45" s="294"/>
      <c r="CG45" s="294"/>
      <c r="CH45" s="294"/>
      <c r="CI45" s="294"/>
      <c r="CJ45" s="294"/>
      <c r="CK45" s="294"/>
      <c r="CL45" s="294"/>
      <c r="CM45" s="294"/>
      <c r="CN45" s="294"/>
      <c r="CO45" s="294"/>
      <c r="CP45" s="294"/>
      <c r="CQ45" s="294"/>
      <c r="CR45" s="294"/>
      <c r="CS45" s="294"/>
      <c r="CT45" s="294"/>
      <c r="CU45" s="294"/>
      <c r="CV45" s="294"/>
      <c r="CW45" s="294"/>
      <c r="CX45" s="294"/>
      <c r="CY45" s="294"/>
      <c r="CZ45" s="294"/>
      <c r="DA45" s="294"/>
      <c r="DB45" s="294"/>
      <c r="DC45" s="294"/>
      <c r="DD45" s="294"/>
      <c r="DE45" s="294"/>
      <c r="DF45" s="294"/>
      <c r="DG45" s="294"/>
      <c r="DH45" s="294"/>
      <c r="DI45" s="294"/>
      <c r="DJ45" s="294"/>
      <c r="DK45" s="294"/>
      <c r="DL45" s="294"/>
      <c r="DM45" s="294"/>
      <c r="DN45" s="294"/>
      <c r="DO45" s="294"/>
      <c r="DP45" s="294"/>
      <c r="DQ45" s="294"/>
      <c r="DR45" s="294"/>
      <c r="DS45" s="294"/>
      <c r="DT45" s="294"/>
      <c r="DU45" s="294"/>
      <c r="DV45" s="294"/>
      <c r="DW45" s="294"/>
      <c r="DX45" s="294"/>
      <c r="DY45" s="294"/>
      <c r="DZ45" s="294"/>
      <c r="EA45" s="294"/>
      <c r="EB45" s="294"/>
      <c r="EC45" s="294"/>
      <c r="ED45" s="294"/>
      <c r="EE45" s="294"/>
      <c r="EF45" s="294"/>
      <c r="EG45" s="294"/>
      <c r="EH45" s="294"/>
      <c r="EI45" s="294"/>
      <c r="EJ45" s="294"/>
      <c r="EK45" s="294"/>
      <c r="EL45" s="294"/>
      <c r="EM45" s="294"/>
      <c r="EN45" s="294"/>
      <c r="EO45" s="294"/>
      <c r="EP45" s="294"/>
      <c r="EQ45" s="294"/>
      <c r="ER45" s="294"/>
      <c r="ES45" s="294"/>
      <c r="ET45" s="294"/>
      <c r="EU45" s="294"/>
      <c r="EV45" s="294"/>
      <c r="EW45" s="294"/>
      <c r="EX45" s="294"/>
      <c r="EY45" s="294"/>
      <c r="EZ45" s="294"/>
      <c r="FA45" s="294"/>
      <c r="FB45" s="294"/>
      <c r="FC45" s="294"/>
      <c r="FD45" s="294"/>
      <c r="FE45" s="294"/>
      <c r="FF45" s="294"/>
      <c r="FG45" s="294"/>
      <c r="FH45" s="294"/>
      <c r="FI45" s="294"/>
      <c r="FJ45" s="294"/>
      <c r="FK45" s="294"/>
      <c r="FL45" s="294"/>
      <c r="FM45" s="294"/>
      <c r="FN45" s="294"/>
      <c r="FO45" s="294"/>
      <c r="FP45" s="294"/>
      <c r="FQ45" s="294"/>
      <c r="FR45" s="294"/>
      <c r="FS45" s="294"/>
      <c r="FT45" s="294"/>
      <c r="FU45" s="294"/>
      <c r="FV45" s="294"/>
      <c r="FW45" s="294"/>
      <c r="FX45" s="294"/>
      <c r="FY45" s="294"/>
      <c r="FZ45" s="294"/>
      <c r="GA45" s="294"/>
      <c r="GB45" s="294"/>
      <c r="GC45" s="294"/>
      <c r="GD45" s="294"/>
      <c r="GE45" s="294"/>
      <c r="GF45" s="294"/>
      <c r="GG45" s="294"/>
      <c r="GH45" s="294"/>
      <c r="GI45" s="294"/>
      <c r="GJ45" s="294"/>
      <c r="GK45" s="294"/>
      <c r="GL45" s="294"/>
      <c r="GM45" s="294"/>
      <c r="GN45" s="294"/>
      <c r="GO45" s="294"/>
      <c r="GP45" s="294"/>
      <c r="GQ45" s="294"/>
      <c r="GR45" s="294"/>
      <c r="GS45" s="294"/>
      <c r="GT45" s="294"/>
      <c r="GU45" s="294"/>
      <c r="GV45" s="294"/>
      <c r="GW45" s="294"/>
      <c r="GX45" s="294"/>
      <c r="GY45" s="294"/>
      <c r="GZ45" s="294"/>
      <c r="HA45" s="294"/>
      <c r="HB45" s="294"/>
      <c r="HC45" s="294"/>
    </row>
    <row r="46" spans="1:211" ht="30.95" customHeight="1">
      <c r="A46" s="683" t="s">
        <v>126</v>
      </c>
      <c r="B46" s="341"/>
      <c r="C46" s="687" t="s">
        <v>30</v>
      </c>
      <c r="D46" s="688"/>
      <c r="E46" s="324">
        <f>E42+E40+E38+E36+E32+E30+E28+E26+E24+E22+E34+E44</f>
        <v>5602316399.5500002</v>
      </c>
      <c r="F46" s="325">
        <f t="shared" ref="F46:H46" si="0">F42+F40+F38+F36+F32+F30+F28+F26+F24+F22+F34</f>
        <v>1280000000</v>
      </c>
      <c r="G46" s="325">
        <f t="shared" si="0"/>
        <v>4175284164.5500002</v>
      </c>
      <c r="H46" s="325">
        <f t="shared" si="0"/>
        <v>2316400</v>
      </c>
      <c r="I46" s="325"/>
      <c r="J46" s="295"/>
      <c r="K46" s="295"/>
      <c r="L46" s="647">
        <f>+(L22+L24+L26+L28+L30+L32+L34+L36+L38+L40+L42+L44)/12</f>
        <v>9.2398218829516543E-2</v>
      </c>
      <c r="M46" s="647">
        <f>+E47/E46</f>
        <v>1.306602390501895E-2</v>
      </c>
      <c r="N46" s="658"/>
      <c r="P46" s="296"/>
    </row>
    <row r="47" spans="1:211" ht="30.95" customHeight="1" thickBot="1">
      <c r="A47" s="684"/>
      <c r="B47" s="297"/>
      <c r="C47" s="689" t="s">
        <v>31</v>
      </c>
      <c r="D47" s="690"/>
      <c r="E47" s="181">
        <f>E45+E41+E39+E37+E33+E31+E29+E27+E25+E23+E43++E35</f>
        <v>73200000</v>
      </c>
      <c r="F47" s="185">
        <f t="shared" ref="F47:G47" si="1">F45+F41+F39+F37+F33+F31+F29+F27+F25+F23+F43++F35</f>
        <v>73200000</v>
      </c>
      <c r="G47" s="185">
        <f t="shared" si="1"/>
        <v>0</v>
      </c>
      <c r="H47" s="185"/>
      <c r="I47" s="185"/>
      <c r="J47" s="298"/>
      <c r="K47" s="299"/>
      <c r="L47" s="648"/>
      <c r="M47" s="648"/>
      <c r="N47" s="659"/>
    </row>
    <row r="48" spans="1:211" ht="30.95" customHeight="1" thickBot="1">
      <c r="A48" s="300"/>
      <c r="E48" s="301"/>
      <c r="F48" s="301"/>
      <c r="G48" s="301"/>
      <c r="H48" s="137"/>
      <c r="I48" s="137"/>
      <c r="J48" s="302"/>
      <c r="K48" s="302"/>
      <c r="L48" s="303"/>
      <c r="M48" s="304"/>
      <c r="N48" s="305"/>
    </row>
    <row r="49" spans="1:14" ht="30.95" customHeight="1" thickBot="1">
      <c r="A49" s="350" t="s">
        <v>67</v>
      </c>
      <c r="B49" s="691" t="s">
        <v>68</v>
      </c>
      <c r="C49" s="692"/>
      <c r="D49" s="692"/>
      <c r="E49" s="693" t="s">
        <v>69</v>
      </c>
      <c r="F49" s="694"/>
      <c r="G49" s="694"/>
      <c r="H49" s="694"/>
      <c r="I49" s="306"/>
      <c r="J49" s="695" t="s">
        <v>127</v>
      </c>
      <c r="K49" s="696"/>
      <c r="L49" s="696"/>
      <c r="M49" s="696"/>
      <c r="N49" s="697"/>
    </row>
    <row r="50" spans="1:14" ht="30.95" customHeight="1">
      <c r="A50" s="664" t="s">
        <v>312</v>
      </c>
      <c r="B50" s="617" t="s">
        <v>182</v>
      </c>
      <c r="C50" s="617"/>
      <c r="D50" s="617"/>
      <c r="E50" s="619" t="s">
        <v>173</v>
      </c>
      <c r="F50" s="619"/>
      <c r="G50" s="619"/>
      <c r="H50" s="307" t="s">
        <v>30</v>
      </c>
      <c r="I50" s="308">
        <v>55</v>
      </c>
      <c r="J50" s="635"/>
      <c r="K50" s="636"/>
      <c r="L50" s="636"/>
      <c r="M50" s="636"/>
      <c r="N50" s="637"/>
    </row>
    <row r="51" spans="1:14" ht="30.95" customHeight="1">
      <c r="A51" s="665"/>
      <c r="B51" s="618"/>
      <c r="C51" s="618"/>
      <c r="D51" s="618"/>
      <c r="E51" s="620"/>
      <c r="F51" s="620"/>
      <c r="G51" s="620"/>
      <c r="H51" s="351" t="s">
        <v>31</v>
      </c>
      <c r="I51" s="309">
        <v>0</v>
      </c>
      <c r="J51" s="638"/>
      <c r="K51" s="639"/>
      <c r="L51" s="639"/>
      <c r="M51" s="639"/>
      <c r="N51" s="640"/>
    </row>
    <row r="52" spans="1:14" ht="30.95" customHeight="1">
      <c r="A52" s="665"/>
      <c r="B52" s="618" t="s">
        <v>183</v>
      </c>
      <c r="C52" s="618"/>
      <c r="D52" s="618"/>
      <c r="E52" s="620" t="s">
        <v>184</v>
      </c>
      <c r="F52" s="620"/>
      <c r="G52" s="620"/>
      <c r="H52" s="351" t="s">
        <v>30</v>
      </c>
      <c r="I52" s="352">
        <v>4</v>
      </c>
      <c r="J52" s="641"/>
      <c r="K52" s="642"/>
      <c r="L52" s="642"/>
      <c r="M52" s="642"/>
      <c r="N52" s="643"/>
    </row>
    <row r="53" spans="1:14" ht="30.95" customHeight="1">
      <c r="A53" s="665"/>
      <c r="B53" s="618"/>
      <c r="C53" s="618"/>
      <c r="D53" s="618"/>
      <c r="E53" s="620"/>
      <c r="F53" s="620"/>
      <c r="G53" s="620"/>
      <c r="H53" s="351" t="s">
        <v>31</v>
      </c>
      <c r="I53" s="309">
        <v>0</v>
      </c>
      <c r="J53" s="429" t="s">
        <v>96</v>
      </c>
      <c r="K53" s="430"/>
      <c r="L53" s="430"/>
      <c r="M53" s="430"/>
      <c r="N53" s="431"/>
    </row>
    <row r="54" spans="1:14" ht="30.95" customHeight="1">
      <c r="A54" s="665"/>
      <c r="B54" s="618" t="s">
        <v>185</v>
      </c>
      <c r="C54" s="618"/>
      <c r="D54" s="618"/>
      <c r="E54" s="616" t="s">
        <v>186</v>
      </c>
      <c r="F54" s="616"/>
      <c r="G54" s="616"/>
      <c r="H54" s="351" t="s">
        <v>30</v>
      </c>
      <c r="I54" s="352">
        <v>1</v>
      </c>
      <c r="J54" s="667" t="s">
        <v>99</v>
      </c>
      <c r="K54" s="668"/>
      <c r="L54" s="668"/>
      <c r="M54" s="668"/>
      <c r="N54" s="669"/>
    </row>
    <row r="55" spans="1:14" ht="30.95" customHeight="1">
      <c r="A55" s="665"/>
      <c r="B55" s="618"/>
      <c r="C55" s="618"/>
      <c r="D55" s="618"/>
      <c r="E55" s="616"/>
      <c r="F55" s="616"/>
      <c r="G55" s="616"/>
      <c r="H55" s="351" t="s">
        <v>31</v>
      </c>
      <c r="I55" s="353" t="s">
        <v>313</v>
      </c>
      <c r="J55" s="432" t="s">
        <v>100</v>
      </c>
      <c r="K55" s="433"/>
      <c r="L55" s="433"/>
      <c r="M55" s="433"/>
      <c r="N55" s="434"/>
    </row>
    <row r="56" spans="1:14" ht="30.95" customHeight="1">
      <c r="A56" s="665"/>
      <c r="B56" s="355" t="s">
        <v>187</v>
      </c>
      <c r="C56" s="355"/>
      <c r="D56" s="355"/>
      <c r="E56" s="355" t="s">
        <v>188</v>
      </c>
      <c r="F56" s="355"/>
      <c r="G56" s="355"/>
      <c r="H56" s="628" t="s">
        <v>30</v>
      </c>
      <c r="I56" s="630">
        <v>70</v>
      </c>
      <c r="J56" s="670" t="s">
        <v>228</v>
      </c>
      <c r="K56" s="671"/>
      <c r="L56" s="671"/>
      <c r="M56" s="671"/>
      <c r="N56" s="672"/>
    </row>
    <row r="57" spans="1:14" ht="30.95" customHeight="1">
      <c r="A57" s="665"/>
      <c r="B57" s="355"/>
      <c r="C57" s="355"/>
      <c r="D57" s="355"/>
      <c r="E57" s="355"/>
      <c r="F57" s="355"/>
      <c r="G57" s="355"/>
      <c r="H57" s="628"/>
      <c r="I57" s="630"/>
      <c r="J57" s="401" t="s">
        <v>189</v>
      </c>
      <c r="K57" s="402"/>
      <c r="L57" s="402"/>
      <c r="M57" s="402"/>
      <c r="N57" s="403"/>
    </row>
    <row r="58" spans="1:14" ht="30.95" customHeight="1" thickBot="1">
      <c r="A58" s="665"/>
      <c r="B58" s="355"/>
      <c r="C58" s="355"/>
      <c r="D58" s="355"/>
      <c r="E58" s="355"/>
      <c r="F58" s="355"/>
      <c r="G58" s="355"/>
      <c r="H58" s="628" t="s">
        <v>31</v>
      </c>
      <c r="I58" s="631" t="s">
        <v>313</v>
      </c>
      <c r="J58" s="310" t="s">
        <v>190</v>
      </c>
      <c r="K58" s="311"/>
      <c r="L58" s="311"/>
      <c r="M58" s="311"/>
      <c r="N58" s="312"/>
    </row>
    <row r="59" spans="1:14" ht="30.95" customHeight="1">
      <c r="A59" s="666"/>
      <c r="B59" s="621"/>
      <c r="C59" s="621"/>
      <c r="D59" s="621"/>
      <c r="E59" s="621"/>
      <c r="F59" s="621"/>
      <c r="G59" s="621"/>
      <c r="H59" s="629"/>
      <c r="I59" s="632"/>
      <c r="J59" s="673"/>
      <c r="K59" s="674"/>
      <c r="L59" s="674"/>
      <c r="M59" s="674"/>
      <c r="N59" s="675"/>
    </row>
    <row r="60" spans="1:14" ht="30.95" customHeight="1">
      <c r="A60" s="676" t="s">
        <v>333</v>
      </c>
      <c r="B60" s="677"/>
      <c r="C60" s="677"/>
      <c r="D60" s="677"/>
      <c r="E60" s="677"/>
      <c r="F60" s="677"/>
      <c r="G60" s="677"/>
      <c r="H60" s="677"/>
      <c r="I60" s="677"/>
      <c r="J60" s="677"/>
      <c r="K60" s="677"/>
      <c r="L60" s="677"/>
      <c r="M60" s="677"/>
      <c r="N60" s="678"/>
    </row>
    <row r="61" spans="1:14" ht="27" customHeight="1">
      <c r="J61" s="314"/>
      <c r="K61" s="314"/>
    </row>
  </sheetData>
  <mergeCells count="131">
    <mergeCell ref="M36:M37"/>
    <mergeCell ref="M38:M39"/>
    <mergeCell ref="M40:M41"/>
    <mergeCell ref="A9:F9"/>
    <mergeCell ref="K9:M9"/>
    <mergeCell ref="A10:F10"/>
    <mergeCell ref="A11:F11"/>
    <mergeCell ref="B12:F12"/>
    <mergeCell ref="B13:F13"/>
    <mergeCell ref="O32:O33"/>
    <mergeCell ref="I1:L1"/>
    <mergeCell ref="I2:L2"/>
    <mergeCell ref="I3:L3"/>
    <mergeCell ref="I4:L4"/>
    <mergeCell ref="A5:N5"/>
    <mergeCell ref="A7:B7"/>
    <mergeCell ref="C7:N7"/>
    <mergeCell ref="A8:F8"/>
    <mergeCell ref="J8:N8"/>
    <mergeCell ref="M32:M33"/>
    <mergeCell ref="L19:N19"/>
    <mergeCell ref="C46:D46"/>
    <mergeCell ref="C47:D47"/>
    <mergeCell ref="B49:D49"/>
    <mergeCell ref="E49:H49"/>
    <mergeCell ref="J49:N49"/>
    <mergeCell ref="B14:F14"/>
    <mergeCell ref="B15:F15"/>
    <mergeCell ref="B16:F16"/>
    <mergeCell ref="L34:L35"/>
    <mergeCell ref="M34:M35"/>
    <mergeCell ref="C19:C20"/>
    <mergeCell ref="D19:D21"/>
    <mergeCell ref="E19:E21"/>
    <mergeCell ref="M20:M21"/>
    <mergeCell ref="M22:M23"/>
    <mergeCell ref="M24:M25"/>
    <mergeCell ref="M26:M27"/>
    <mergeCell ref="M28:M29"/>
    <mergeCell ref="M30:M31"/>
    <mergeCell ref="N34:N35"/>
    <mergeCell ref="L42:L43"/>
    <mergeCell ref="M42:M43"/>
    <mergeCell ref="N42:N43"/>
    <mergeCell ref="J53:N53"/>
    <mergeCell ref="J54:N54"/>
    <mergeCell ref="J55:N55"/>
    <mergeCell ref="J56:N56"/>
    <mergeCell ref="J57:N57"/>
    <mergeCell ref="J59:N59"/>
    <mergeCell ref="A60:N60"/>
    <mergeCell ref="A1:A4"/>
    <mergeCell ref="A19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B17:F17"/>
    <mergeCell ref="B18:F18"/>
    <mergeCell ref="A50:A59"/>
    <mergeCell ref="B19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54:D55"/>
    <mergeCell ref="B1:H2"/>
    <mergeCell ref="M1:N4"/>
    <mergeCell ref="B3:H4"/>
    <mergeCell ref="B52:D53"/>
    <mergeCell ref="E52:G53"/>
    <mergeCell ref="J50:N52"/>
    <mergeCell ref="J19:K20"/>
    <mergeCell ref="M44:M45"/>
    <mergeCell ref="M46:M47"/>
    <mergeCell ref="N10:N18"/>
    <mergeCell ref="N20:N21"/>
    <mergeCell ref="N22:N23"/>
    <mergeCell ref="N24:N25"/>
    <mergeCell ref="N26:N27"/>
    <mergeCell ref="N28:N29"/>
    <mergeCell ref="N30:N31"/>
    <mergeCell ref="N32:N33"/>
    <mergeCell ref="N36:N37"/>
    <mergeCell ref="N38:N39"/>
    <mergeCell ref="N40:N41"/>
    <mergeCell ref="N44:N45"/>
    <mergeCell ref="N46:N47"/>
    <mergeCell ref="J10:J18"/>
    <mergeCell ref="L20:L21"/>
    <mergeCell ref="E54:G55"/>
    <mergeCell ref="B50:D51"/>
    <mergeCell ref="E50:G51"/>
    <mergeCell ref="B56:D59"/>
    <mergeCell ref="E56:G59"/>
    <mergeCell ref="G8:I18"/>
    <mergeCell ref="F19:I20"/>
    <mergeCell ref="B6:G6"/>
    <mergeCell ref="K10:M18"/>
    <mergeCell ref="H56:H57"/>
    <mergeCell ref="H58:H59"/>
    <mergeCell ref="I56:I57"/>
    <mergeCell ref="I58:I59"/>
    <mergeCell ref="L22:L23"/>
    <mergeCell ref="L24:L25"/>
    <mergeCell ref="L26:L27"/>
    <mergeCell ref="L28:L29"/>
    <mergeCell ref="L30:L31"/>
    <mergeCell ref="L32:L33"/>
    <mergeCell ref="L36:L37"/>
    <mergeCell ref="L38:L39"/>
    <mergeCell ref="L40:L41"/>
    <mergeCell ref="L44:L45"/>
    <mergeCell ref="L46:L47"/>
  </mergeCells>
  <pageMargins left="0.25" right="0.25" top="0.75" bottom="0.75" header="0.3" footer="0.3"/>
  <pageSetup paperSize="5" scale="10" fitToHeight="0" orientation="landscape" r:id="rId1"/>
  <colBreaks count="1" manualBreakCount="1">
    <brk id="15" max="6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2"/>
  <sheetViews>
    <sheetView tabSelected="1" workbookViewId="0">
      <selection activeCell="H147" sqref="H147"/>
    </sheetView>
  </sheetViews>
  <sheetFormatPr baseColWidth="10" defaultRowHeight="14.25"/>
  <cols>
    <col min="6" max="6" width="18.125" customWidth="1"/>
  </cols>
  <sheetData>
    <row r="2" spans="2:6" ht="44.25" customHeight="1" thickBot="1">
      <c r="B2" s="723" t="s">
        <v>191</v>
      </c>
      <c r="C2" s="723"/>
      <c r="D2" s="723"/>
      <c r="E2" s="723"/>
      <c r="F2" s="723"/>
    </row>
    <row r="3" spans="2:6" ht="77.25" thickBot="1">
      <c r="B3" s="1" t="s">
        <v>71</v>
      </c>
      <c r="C3" s="2"/>
      <c r="D3" s="3"/>
      <c r="E3" s="4"/>
      <c r="F3" s="5"/>
    </row>
    <row r="4" spans="2:6" ht="76.5">
      <c r="B4" s="1" t="s">
        <v>192</v>
      </c>
      <c r="C4" s="148" t="s">
        <v>238</v>
      </c>
      <c r="D4" s="150" t="s">
        <v>239</v>
      </c>
      <c r="E4" s="150">
        <v>58380000</v>
      </c>
      <c r="F4" s="6">
        <f>E4+E5</f>
        <v>76380000</v>
      </c>
    </row>
    <row r="5" spans="2:6" ht="16.5" thickBot="1">
      <c r="B5" s="7"/>
      <c r="C5" s="148" t="s">
        <v>240</v>
      </c>
      <c r="D5" s="150" t="s">
        <v>241</v>
      </c>
      <c r="E5" s="150">
        <v>18000000</v>
      </c>
      <c r="F5" s="9"/>
    </row>
    <row r="6" spans="2:6" ht="15.75" thickBot="1">
      <c r="B6" s="7"/>
      <c r="C6" s="8"/>
      <c r="D6" s="3"/>
      <c r="E6" s="8"/>
      <c r="F6" s="9"/>
    </row>
    <row r="7" spans="2:6" ht="15" thickBot="1">
      <c r="B7" s="7"/>
      <c r="C7" s="10"/>
      <c r="D7" s="3"/>
      <c r="E7" s="10"/>
      <c r="F7" s="9"/>
    </row>
    <row r="8" spans="2:6" ht="15" thickBot="1">
      <c r="B8" s="11"/>
      <c r="C8" s="12"/>
      <c r="D8" s="3"/>
      <c r="E8" s="12"/>
      <c r="F8" s="13"/>
    </row>
    <row r="9" spans="2:6" ht="90" thickBot="1">
      <c r="B9" s="1" t="s">
        <v>193</v>
      </c>
      <c r="C9" s="15"/>
      <c r="D9" s="3"/>
      <c r="E9" s="4"/>
      <c r="F9" s="6"/>
    </row>
    <row r="10" spans="2:6" ht="15" thickBot="1">
      <c r="B10" s="11"/>
      <c r="C10" s="12"/>
      <c r="D10" s="3"/>
      <c r="E10" s="12"/>
      <c r="F10" s="16"/>
    </row>
    <row r="11" spans="2:6" ht="77.25" thickBot="1">
      <c r="B11" s="17" t="s">
        <v>194</v>
      </c>
      <c r="C11" s="8"/>
      <c r="D11" s="3"/>
      <c r="E11" s="4"/>
      <c r="F11" s="18"/>
    </row>
    <row r="12" spans="2:6" ht="15" thickBot="1">
      <c r="B12" s="19"/>
      <c r="C12" s="20"/>
      <c r="D12" s="3"/>
      <c r="E12" s="4"/>
      <c r="F12" s="21"/>
    </row>
    <row r="13" spans="2:6" ht="15" thickBot="1">
      <c r="B13" s="19"/>
      <c r="C13" s="20"/>
      <c r="D13" s="3"/>
      <c r="E13" s="4"/>
      <c r="F13" s="21"/>
    </row>
    <row r="14" spans="2:6" ht="15" thickBot="1">
      <c r="B14" s="19"/>
      <c r="C14" s="20"/>
      <c r="D14" s="3"/>
      <c r="E14" s="4"/>
      <c r="F14" s="21"/>
    </row>
    <row r="15" spans="2:6" ht="15" thickBot="1">
      <c r="B15" s="22"/>
      <c r="C15" s="154"/>
      <c r="D15" s="155"/>
      <c r="E15" s="156"/>
      <c r="F15" s="23"/>
    </row>
    <row r="16" spans="2:6" ht="34.5" customHeight="1">
      <c r="B16" s="709" t="s">
        <v>78</v>
      </c>
      <c r="C16" s="148" t="s">
        <v>242</v>
      </c>
      <c r="D16" s="150" t="s">
        <v>243</v>
      </c>
      <c r="E16" s="150">
        <v>23800000</v>
      </c>
      <c r="F16" s="710">
        <f>SUM(E16:E27)</f>
        <v>194600000</v>
      </c>
    </row>
    <row r="17" spans="2:6" ht="15.75">
      <c r="B17" s="704"/>
      <c r="C17" s="148" t="s">
        <v>244</v>
      </c>
      <c r="D17" s="150" t="s">
        <v>245</v>
      </c>
      <c r="E17" s="150">
        <v>31500000</v>
      </c>
      <c r="F17" s="711"/>
    </row>
    <row r="18" spans="2:6" ht="15.75">
      <c r="B18" s="704"/>
      <c r="C18" s="148" t="s">
        <v>246</v>
      </c>
      <c r="D18" s="150" t="s">
        <v>247</v>
      </c>
      <c r="E18" s="150">
        <v>33600000</v>
      </c>
      <c r="F18" s="711"/>
    </row>
    <row r="19" spans="2:6" ht="15.75">
      <c r="B19" s="704"/>
      <c r="C19" s="148" t="s">
        <v>248</v>
      </c>
      <c r="D19" s="150" t="s">
        <v>249</v>
      </c>
      <c r="E19" s="150">
        <v>17400000</v>
      </c>
      <c r="F19" s="711"/>
    </row>
    <row r="20" spans="2:6" ht="15.75">
      <c r="B20" s="704"/>
      <c r="C20" s="148" t="s">
        <v>250</v>
      </c>
      <c r="D20" s="150" t="s">
        <v>251</v>
      </c>
      <c r="E20" s="150">
        <v>28800000</v>
      </c>
      <c r="F20" s="711"/>
    </row>
    <row r="21" spans="2:6" ht="15.75">
      <c r="B21" s="704"/>
      <c r="C21" s="148" t="s">
        <v>252</v>
      </c>
      <c r="D21" s="150" t="s">
        <v>253</v>
      </c>
      <c r="E21" s="150">
        <v>38500000</v>
      </c>
      <c r="F21" s="711"/>
    </row>
    <row r="22" spans="2:6" ht="15.75">
      <c r="B22" s="704"/>
      <c r="C22" s="148" t="s">
        <v>195</v>
      </c>
      <c r="D22" s="150" t="s">
        <v>254</v>
      </c>
      <c r="E22" s="150">
        <v>21000000</v>
      </c>
      <c r="F22" s="711"/>
    </row>
    <row r="23" spans="2:6">
      <c r="B23" s="704"/>
      <c r="C23" s="10"/>
      <c r="D23" s="43"/>
      <c r="E23" s="10"/>
      <c r="F23" s="711"/>
    </row>
    <row r="24" spans="2:6">
      <c r="B24" s="704"/>
      <c r="C24" s="10"/>
      <c r="D24" s="43"/>
      <c r="E24" s="10"/>
      <c r="F24" s="711"/>
    </row>
    <row r="25" spans="2:6">
      <c r="B25" s="704"/>
      <c r="C25" s="10"/>
      <c r="D25" s="43"/>
      <c r="E25" s="10"/>
      <c r="F25" s="711"/>
    </row>
    <row r="26" spans="2:6">
      <c r="B26" s="704"/>
      <c r="C26" s="10"/>
      <c r="D26" s="43"/>
      <c r="E26" s="10"/>
      <c r="F26" s="711"/>
    </row>
    <row r="27" spans="2:6" ht="15" thickBot="1">
      <c r="B27" s="705"/>
      <c r="C27" s="10"/>
      <c r="D27" s="43"/>
      <c r="E27" s="10"/>
      <c r="F27" s="712"/>
    </row>
    <row r="28" spans="2:6" ht="115.5" customHeight="1">
      <c r="B28" s="713" t="s">
        <v>196</v>
      </c>
      <c r="C28" s="148" t="s">
        <v>208</v>
      </c>
      <c r="D28" s="150" t="s">
        <v>255</v>
      </c>
      <c r="E28" s="150">
        <v>33600000</v>
      </c>
      <c r="F28" s="716">
        <f>SUM(E28:E39)</f>
        <v>199150000</v>
      </c>
    </row>
    <row r="29" spans="2:6" ht="15.75">
      <c r="B29" s="714"/>
      <c r="C29" s="148" t="s">
        <v>256</v>
      </c>
      <c r="D29" s="150" t="s">
        <v>257</v>
      </c>
      <c r="E29" s="150">
        <v>31800000</v>
      </c>
      <c r="F29" s="717"/>
    </row>
    <row r="30" spans="2:6" ht="15.75">
      <c r="B30" s="714"/>
      <c r="C30" s="148" t="s">
        <v>197</v>
      </c>
      <c r="D30" s="150" t="s">
        <v>258</v>
      </c>
      <c r="E30" s="150">
        <v>33600000</v>
      </c>
      <c r="F30" s="717"/>
    </row>
    <row r="31" spans="2:6" ht="15.75">
      <c r="B31" s="714"/>
      <c r="C31" s="148" t="s">
        <v>259</v>
      </c>
      <c r="D31" s="150" t="s">
        <v>260</v>
      </c>
      <c r="E31" s="150">
        <v>25200000</v>
      </c>
      <c r="F31" s="717"/>
    </row>
    <row r="32" spans="2:6" ht="15.75">
      <c r="B32" s="714"/>
      <c r="C32" s="148" t="s">
        <v>199</v>
      </c>
      <c r="D32" s="150" t="s">
        <v>261</v>
      </c>
      <c r="E32" s="150">
        <v>18000000</v>
      </c>
      <c r="F32" s="717"/>
    </row>
    <row r="33" spans="2:6" ht="15.75">
      <c r="B33" s="714"/>
      <c r="C33" s="148" t="s">
        <v>262</v>
      </c>
      <c r="D33" s="150" t="s">
        <v>263</v>
      </c>
      <c r="E33" s="150">
        <v>25200000</v>
      </c>
      <c r="F33" s="717"/>
    </row>
    <row r="34" spans="2:6" ht="16.5" thickBot="1">
      <c r="B34" s="714"/>
      <c r="C34" s="157" t="s">
        <v>264</v>
      </c>
      <c r="D34" s="158"/>
      <c r="E34" s="150">
        <v>31750000</v>
      </c>
      <c r="F34" s="717"/>
    </row>
    <row r="35" spans="2:6" ht="15.75" thickBot="1">
      <c r="B35" s="714"/>
      <c r="C35" s="20"/>
      <c r="D35" s="3"/>
      <c r="E35" s="27"/>
      <c r="F35" s="717"/>
    </row>
    <row r="36" spans="2:6" ht="15.75" thickBot="1">
      <c r="B36" s="714"/>
      <c r="C36" s="20"/>
      <c r="D36" s="3"/>
      <c r="E36" s="27"/>
      <c r="F36" s="717"/>
    </row>
    <row r="37" spans="2:6" ht="15.75" thickBot="1">
      <c r="B37" s="714"/>
      <c r="C37" s="20"/>
      <c r="D37" s="3"/>
      <c r="E37" s="27"/>
      <c r="F37" s="717"/>
    </row>
    <row r="38" spans="2:6" ht="15.75" thickBot="1">
      <c r="B38" s="714"/>
      <c r="C38" s="20"/>
      <c r="D38" s="3"/>
      <c r="E38" s="27"/>
      <c r="F38" s="717"/>
    </row>
    <row r="39" spans="2:6" ht="15.75" thickBot="1">
      <c r="B39" s="715"/>
      <c r="C39" s="28"/>
      <c r="D39" s="3"/>
      <c r="E39" s="29"/>
      <c r="F39" s="718"/>
    </row>
    <row r="40" spans="2:6" ht="76.5" customHeight="1">
      <c r="B40" s="703" t="s">
        <v>198</v>
      </c>
      <c r="C40" s="148" t="s">
        <v>265</v>
      </c>
      <c r="D40" s="150" t="s">
        <v>266</v>
      </c>
      <c r="E40" s="150">
        <v>30000000</v>
      </c>
      <c r="F40" s="706">
        <f>E40+E41</f>
        <v>58000000</v>
      </c>
    </row>
    <row r="41" spans="2:6" ht="16.5" thickBot="1">
      <c r="B41" s="704"/>
      <c r="C41" s="148" t="s">
        <v>267</v>
      </c>
      <c r="D41" s="150" t="s">
        <v>268</v>
      </c>
      <c r="E41" s="150">
        <v>28000000</v>
      </c>
      <c r="F41" s="707"/>
    </row>
    <row r="42" spans="2:6" ht="15" thickBot="1">
      <c r="B42" s="704"/>
      <c r="C42" s="31"/>
      <c r="D42" s="3"/>
      <c r="E42" s="32"/>
      <c r="F42" s="707"/>
    </row>
    <row r="43" spans="2:6" ht="15.75" thickBot="1">
      <c r="B43" s="705"/>
      <c r="C43" s="33"/>
      <c r="D43" s="3"/>
      <c r="E43" s="34"/>
      <c r="F43" s="708"/>
    </row>
    <row r="44" spans="2:6" ht="90" thickBot="1">
      <c r="B44" s="35" t="s">
        <v>84</v>
      </c>
      <c r="C44" s="36"/>
      <c r="D44" s="3"/>
      <c r="E44" s="37"/>
      <c r="F44" s="5"/>
    </row>
    <row r="45" spans="2:6" ht="15" thickBot="1">
      <c r="B45" s="38"/>
      <c r="C45" s="39"/>
      <c r="D45" s="3"/>
      <c r="E45" s="40"/>
      <c r="F45" s="41"/>
    </row>
    <row r="46" spans="2:6" ht="90" thickBot="1">
      <c r="B46" s="42" t="s">
        <v>200</v>
      </c>
      <c r="C46" s="148" t="s">
        <v>269</v>
      </c>
      <c r="D46" s="150" t="s">
        <v>270</v>
      </c>
      <c r="E46" s="150">
        <v>25500000</v>
      </c>
      <c r="F46" s="44">
        <f>E46</f>
        <v>25500000</v>
      </c>
    </row>
    <row r="47" spans="2:6" ht="15.75" thickBot="1">
      <c r="B47" s="45"/>
      <c r="C47" s="46"/>
      <c r="D47" s="3"/>
      <c r="E47" s="46"/>
      <c r="F47" s="47"/>
    </row>
    <row r="48" spans="2:6" ht="90" thickBot="1">
      <c r="B48" s="1" t="s">
        <v>201</v>
      </c>
      <c r="C48" s="159" t="s">
        <v>271</v>
      </c>
      <c r="D48" s="160" t="s">
        <v>272</v>
      </c>
      <c r="E48" s="160">
        <v>31234000</v>
      </c>
      <c r="F48" s="44">
        <f>E48</f>
        <v>31234000</v>
      </c>
    </row>
    <row r="49" spans="2:6" ht="15.75" thickBot="1">
      <c r="B49" s="11"/>
      <c r="C49" s="46"/>
      <c r="D49" s="3"/>
      <c r="E49" s="46"/>
      <c r="F49" s="47"/>
    </row>
    <row r="50" spans="2:6" ht="153.75" thickBot="1">
      <c r="B50" s="48" t="s">
        <v>202</v>
      </c>
      <c r="C50" s="31"/>
      <c r="D50" s="3"/>
      <c r="E50" s="43"/>
      <c r="F50" s="25"/>
    </row>
    <row r="51" spans="2:6" ht="39" customHeight="1">
      <c r="B51" s="721" t="s">
        <v>203</v>
      </c>
      <c r="C51" s="148" t="s">
        <v>273</v>
      </c>
      <c r="D51" s="150" t="s">
        <v>274</v>
      </c>
      <c r="E51" s="150">
        <v>23800000</v>
      </c>
      <c r="F51" s="706">
        <f>SUM(E51:E58)</f>
        <v>104800000</v>
      </c>
    </row>
    <row r="52" spans="2:6" ht="15.75">
      <c r="B52" s="722"/>
      <c r="C52" s="148" t="s">
        <v>275</v>
      </c>
      <c r="D52" s="150" t="s">
        <v>276</v>
      </c>
      <c r="E52" s="150">
        <v>16800000</v>
      </c>
      <c r="F52" s="707"/>
    </row>
    <row r="53" spans="2:6" ht="15.75">
      <c r="B53" s="722"/>
      <c r="C53" s="148" t="s">
        <v>277</v>
      </c>
      <c r="D53" s="150" t="s">
        <v>278</v>
      </c>
      <c r="E53" s="150">
        <v>15000000</v>
      </c>
      <c r="F53" s="707"/>
    </row>
    <row r="54" spans="2:6" ht="15.75">
      <c r="B54" s="722"/>
      <c r="C54" s="148" t="s">
        <v>279</v>
      </c>
      <c r="D54" s="150" t="s">
        <v>280</v>
      </c>
      <c r="E54" s="150">
        <v>20400000</v>
      </c>
      <c r="F54" s="707"/>
    </row>
    <row r="55" spans="2:6" ht="15.75">
      <c r="B55" s="722"/>
      <c r="C55" s="148" t="s">
        <v>281</v>
      </c>
      <c r="D55" s="150" t="s">
        <v>282</v>
      </c>
      <c r="E55" s="150">
        <v>13800000</v>
      </c>
      <c r="F55" s="707"/>
    </row>
    <row r="56" spans="2:6" ht="16.5" thickBot="1">
      <c r="B56" s="722"/>
      <c r="C56" s="148" t="s">
        <v>283</v>
      </c>
      <c r="D56" s="150" t="s">
        <v>284</v>
      </c>
      <c r="E56" s="150">
        <v>15000000</v>
      </c>
      <c r="F56" s="707"/>
    </row>
    <row r="57" spans="2:6" ht="15" thickBot="1">
      <c r="B57" s="722"/>
      <c r="C57" s="31"/>
      <c r="D57" s="3"/>
      <c r="E57" s="52"/>
      <c r="F57" s="707"/>
    </row>
    <row r="58" spans="2:6" ht="15" thickBot="1">
      <c r="B58" s="724"/>
      <c r="C58" s="31"/>
      <c r="D58" s="3"/>
      <c r="E58" s="52"/>
      <c r="F58" s="708"/>
    </row>
    <row r="59" spans="2:6" ht="31.5" customHeight="1" thickBot="1">
      <c r="B59" s="721" t="s">
        <v>204</v>
      </c>
      <c r="C59" s="36" t="s">
        <v>205</v>
      </c>
      <c r="D59" s="3"/>
      <c r="E59" s="53"/>
      <c r="F59" s="44"/>
    </row>
    <row r="60" spans="2:6" ht="31.5" customHeight="1" thickBot="1">
      <c r="B60" s="722"/>
      <c r="C60" s="31"/>
      <c r="D60" s="3"/>
      <c r="E60" s="54"/>
      <c r="F60" s="51"/>
    </row>
    <row r="61" spans="2:6" ht="31.5" customHeight="1" thickBot="1">
      <c r="B61" s="722"/>
      <c r="C61" s="55"/>
      <c r="D61" s="3"/>
      <c r="E61" s="54"/>
      <c r="F61" s="51"/>
    </row>
    <row r="62" spans="2:6" ht="31.5" customHeight="1" thickBot="1">
      <c r="B62" s="722"/>
      <c r="C62" s="55"/>
      <c r="D62" s="3"/>
      <c r="E62" s="55"/>
      <c r="F62" s="51"/>
    </row>
    <row r="63" spans="2:6" ht="31.5" customHeight="1" thickBot="1">
      <c r="B63" s="722"/>
      <c r="C63" s="56"/>
      <c r="D63" s="3"/>
      <c r="E63" s="55"/>
      <c r="F63" s="51"/>
    </row>
    <row r="64" spans="2:6" ht="31.5" customHeight="1" thickBot="1">
      <c r="B64" s="724"/>
      <c r="C64" s="57"/>
      <c r="D64" s="3"/>
      <c r="E64" s="46"/>
      <c r="F64" s="58"/>
    </row>
    <row r="65" spans="2:6" ht="115.5" thickBot="1">
      <c r="B65" s="59" t="s">
        <v>206</v>
      </c>
      <c r="C65" s="148" t="s">
        <v>285</v>
      </c>
      <c r="D65" s="150" t="s">
        <v>286</v>
      </c>
      <c r="E65" s="150">
        <v>23800000</v>
      </c>
      <c r="F65" s="61"/>
    </row>
    <row r="66" spans="2:6" ht="15.75" thickBot="1">
      <c r="B66" s="45"/>
      <c r="C66" s="46"/>
      <c r="D66" s="3"/>
      <c r="E66" s="62"/>
      <c r="F66" s="63"/>
    </row>
    <row r="67" spans="2:6" ht="64.5" thickBot="1">
      <c r="B67" s="42" t="s">
        <v>207</v>
      </c>
      <c r="C67" s="148" t="s">
        <v>287</v>
      </c>
      <c r="D67" s="150" t="s">
        <v>288</v>
      </c>
      <c r="E67" s="150">
        <v>21700000</v>
      </c>
      <c r="F67" s="44"/>
    </row>
    <row r="68" spans="2:6" ht="15.75" thickBot="1">
      <c r="B68" s="45"/>
      <c r="C68" s="46"/>
      <c r="D68" s="3"/>
      <c r="E68" s="46"/>
      <c r="F68" s="58"/>
    </row>
    <row r="69" spans="2:6" ht="102.75" thickBot="1">
      <c r="B69" s="1" t="s">
        <v>104</v>
      </c>
      <c r="C69" s="64"/>
      <c r="D69" s="3"/>
      <c r="E69" s="65"/>
      <c r="F69" s="44"/>
    </row>
    <row r="70" spans="2:6" ht="16.5" thickBot="1">
      <c r="B70" s="11"/>
      <c r="C70" s="64"/>
      <c r="D70" s="3"/>
      <c r="E70" s="66"/>
      <c r="F70" s="58"/>
    </row>
    <row r="71" spans="2:6" ht="51.75" thickBot="1">
      <c r="B71" s="11" t="s">
        <v>106</v>
      </c>
      <c r="C71" s="148" t="s">
        <v>289</v>
      </c>
      <c r="D71" s="150" t="s">
        <v>290</v>
      </c>
      <c r="E71" s="150">
        <v>30000000</v>
      </c>
      <c r="F71" s="67">
        <f>E71</f>
        <v>30000000</v>
      </c>
    </row>
    <row r="72" spans="2:6">
      <c r="F72" s="68">
        <f>SUM(F3:F71)</f>
        <v>719664000</v>
      </c>
    </row>
    <row r="75" spans="2:6" ht="15" thickBot="1">
      <c r="B75" s="69" t="s">
        <v>209</v>
      </c>
    </row>
    <row r="76" spans="2:6" ht="90" thickBot="1">
      <c r="B76" s="1" t="s">
        <v>128</v>
      </c>
      <c r="C76" s="70"/>
      <c r="D76" s="71"/>
      <c r="E76" s="72"/>
      <c r="F76" s="6"/>
    </row>
    <row r="77" spans="2:6" ht="33.75" customHeight="1">
      <c r="B77" s="703" t="s">
        <v>210</v>
      </c>
      <c r="C77" s="150" t="s">
        <v>291</v>
      </c>
      <c r="D77" s="150">
        <v>49000000</v>
      </c>
      <c r="E77" s="150">
        <v>49000000</v>
      </c>
      <c r="F77" s="6">
        <f>E77</f>
        <v>49000000</v>
      </c>
    </row>
    <row r="78" spans="2:6" ht="15.75" thickBot="1">
      <c r="B78" s="704"/>
      <c r="C78" s="73"/>
      <c r="D78" s="71"/>
      <c r="E78" s="74"/>
      <c r="F78" s="9"/>
    </row>
    <row r="79" spans="2:6" ht="15.75" thickBot="1">
      <c r="B79" s="704"/>
      <c r="C79" s="73"/>
      <c r="D79" s="71"/>
      <c r="E79" s="74"/>
      <c r="F79" s="9"/>
    </row>
    <row r="80" spans="2:6" ht="15.75" thickBot="1">
      <c r="B80" s="704"/>
      <c r="C80" s="73"/>
      <c r="D80" s="71"/>
      <c r="E80" s="74"/>
      <c r="F80" s="9"/>
    </row>
    <row r="81" spans="2:6" ht="15.75" thickBot="1">
      <c r="B81" s="704"/>
      <c r="C81" s="73"/>
      <c r="D81" s="71"/>
      <c r="E81" s="74"/>
      <c r="F81" s="9"/>
    </row>
    <row r="82" spans="2:6" ht="15.75" thickBot="1">
      <c r="B82" s="704"/>
      <c r="C82" s="75"/>
      <c r="D82" s="76"/>
      <c r="E82" s="74"/>
      <c r="F82" s="9"/>
    </row>
    <row r="83" spans="2:6" ht="15.75" thickBot="1">
      <c r="B83" s="704"/>
      <c r="C83" s="77"/>
      <c r="D83" s="78"/>
      <c r="E83" s="72"/>
      <c r="F83" s="9"/>
    </row>
    <row r="84" spans="2:6" ht="15.75" thickBot="1">
      <c r="B84" s="704"/>
      <c r="C84" s="77"/>
      <c r="D84" s="78"/>
      <c r="E84" s="79"/>
      <c r="F84" s="9"/>
    </row>
    <row r="85" spans="2:6" ht="15.75" thickBot="1">
      <c r="B85" s="704"/>
      <c r="C85" s="80"/>
      <c r="D85" s="81"/>
      <c r="E85" s="79"/>
      <c r="F85" s="9"/>
    </row>
    <row r="86" spans="2:6" ht="15">
      <c r="B86" s="704"/>
      <c r="C86" s="55"/>
      <c r="D86" s="82"/>
      <c r="E86" s="83"/>
      <c r="F86" s="9"/>
    </row>
    <row r="87" spans="2:6" ht="15">
      <c r="B87" s="704"/>
      <c r="C87" s="55"/>
      <c r="D87" s="82"/>
      <c r="E87" s="83"/>
      <c r="F87" s="9"/>
    </row>
    <row r="88" spans="2:6" ht="15">
      <c r="B88" s="704"/>
      <c r="C88" s="55"/>
      <c r="D88" s="82"/>
      <c r="E88" s="83"/>
      <c r="F88" s="9"/>
    </row>
    <row r="89" spans="2:6" ht="15">
      <c r="B89" s="704"/>
      <c r="C89" s="55"/>
      <c r="D89" s="82"/>
      <c r="E89" s="83"/>
      <c r="F89" s="9"/>
    </row>
    <row r="90" spans="2:6" ht="15.75" thickBot="1">
      <c r="B90" s="705"/>
      <c r="C90" s="84"/>
      <c r="D90" s="85"/>
      <c r="E90" s="86"/>
      <c r="F90" s="9"/>
    </row>
    <row r="91" spans="2:6" ht="39.75" customHeight="1">
      <c r="B91" s="721" t="s">
        <v>211</v>
      </c>
      <c r="C91" s="148" t="s">
        <v>292</v>
      </c>
      <c r="D91" s="150" t="s">
        <v>293</v>
      </c>
      <c r="E91" s="150">
        <v>28000000</v>
      </c>
      <c r="F91" s="719">
        <f>SUM(E91:E102)</f>
        <v>61600000</v>
      </c>
    </row>
    <row r="92" spans="2:6" ht="15.75">
      <c r="B92" s="722"/>
      <c r="C92" s="148" t="s">
        <v>294</v>
      </c>
      <c r="D92" s="150" t="s">
        <v>295</v>
      </c>
      <c r="E92" s="150">
        <v>33600000</v>
      </c>
      <c r="F92" s="719"/>
    </row>
    <row r="93" spans="2:6" ht="15">
      <c r="B93" s="722"/>
      <c r="C93" s="88"/>
      <c r="D93" s="76"/>
      <c r="E93" s="89"/>
      <c r="F93" s="719"/>
    </row>
    <row r="94" spans="2:6">
      <c r="B94" s="722"/>
      <c r="C94" s="70"/>
      <c r="D94" s="71"/>
      <c r="E94" s="89"/>
      <c r="F94" s="719"/>
    </row>
    <row r="95" spans="2:6" ht="15">
      <c r="B95" s="722"/>
      <c r="C95" s="55"/>
      <c r="D95" s="90"/>
      <c r="E95" s="55"/>
      <c r="F95" s="719"/>
    </row>
    <row r="96" spans="2:6" ht="15">
      <c r="B96" s="722"/>
      <c r="C96" s="55"/>
      <c r="D96" s="90"/>
      <c r="E96" s="55"/>
      <c r="F96" s="719"/>
    </row>
    <row r="97" spans="2:6" ht="15">
      <c r="B97" s="722"/>
      <c r="C97" s="55"/>
      <c r="D97" s="90"/>
      <c r="E97" s="55"/>
      <c r="F97" s="719"/>
    </row>
    <row r="98" spans="2:6" ht="15">
      <c r="B98" s="722"/>
      <c r="C98" s="55"/>
      <c r="D98" s="90"/>
      <c r="E98" s="55"/>
      <c r="F98" s="719"/>
    </row>
    <row r="99" spans="2:6" ht="15">
      <c r="B99" s="722"/>
      <c r="C99" s="55"/>
      <c r="D99" s="90"/>
      <c r="E99" s="55"/>
      <c r="F99" s="719"/>
    </row>
    <row r="100" spans="2:6" ht="15">
      <c r="B100" s="722"/>
      <c r="C100" s="55"/>
      <c r="D100" s="90"/>
      <c r="E100" s="55"/>
      <c r="F100" s="719"/>
    </row>
    <row r="101" spans="2:6" ht="15">
      <c r="B101" s="722"/>
      <c r="C101" s="55"/>
      <c r="D101" s="90"/>
      <c r="E101" s="55"/>
      <c r="F101" s="719"/>
    </row>
    <row r="102" spans="2:6" ht="15.75" thickBot="1">
      <c r="B102" s="722"/>
      <c r="C102" s="46"/>
      <c r="D102" s="91"/>
      <c r="E102" s="46"/>
      <c r="F102" s="720"/>
    </row>
    <row r="103" spans="2:6" ht="15.75" thickBot="1">
      <c r="B103" s="38"/>
      <c r="C103" s="92"/>
      <c r="D103" s="93"/>
      <c r="E103" s="93"/>
      <c r="F103" s="94"/>
    </row>
    <row r="104" spans="2:6" ht="89.25">
      <c r="B104" s="161" t="s">
        <v>134</v>
      </c>
      <c r="C104" s="148" t="s">
        <v>296</v>
      </c>
      <c r="D104" s="150" t="s">
        <v>297</v>
      </c>
      <c r="E104" s="150">
        <v>22400000</v>
      </c>
      <c r="F104" s="96">
        <f>E104+E105</f>
        <v>56000000</v>
      </c>
    </row>
    <row r="105" spans="2:6" ht="15.75">
      <c r="B105" s="7"/>
      <c r="C105" s="148" t="s">
        <v>212</v>
      </c>
      <c r="D105" s="150" t="s">
        <v>298</v>
      </c>
      <c r="E105" s="150">
        <v>33600000</v>
      </c>
      <c r="F105" s="9"/>
    </row>
    <row r="106" spans="2:6">
      <c r="B106" s="7"/>
      <c r="C106" s="70"/>
      <c r="D106" s="71"/>
      <c r="E106" s="95"/>
      <c r="F106" s="9"/>
    </row>
    <row r="107" spans="2:6" ht="15" thickBot="1">
      <c r="B107" s="45"/>
      <c r="C107" s="70"/>
      <c r="D107" s="52"/>
      <c r="E107" s="95"/>
      <c r="F107" s="97"/>
    </row>
    <row r="108" spans="2:6" ht="127.5">
      <c r="B108" s="35" t="s">
        <v>140</v>
      </c>
      <c r="C108" s="148" t="s">
        <v>299</v>
      </c>
      <c r="D108" s="150" t="s">
        <v>300</v>
      </c>
      <c r="E108" s="150">
        <v>30000000</v>
      </c>
      <c r="F108" s="10">
        <f>E108+E109</f>
        <v>61500000</v>
      </c>
    </row>
    <row r="109" spans="2:6" ht="16.5" thickBot="1">
      <c r="B109" s="11"/>
      <c r="C109" s="148" t="s">
        <v>301</v>
      </c>
      <c r="D109" s="150" t="s">
        <v>302</v>
      </c>
      <c r="E109" s="150">
        <v>31500000</v>
      </c>
      <c r="F109" s="98"/>
    </row>
    <row r="110" spans="2:6" ht="63.75">
      <c r="B110" s="1" t="s">
        <v>213</v>
      </c>
      <c r="C110" s="162" t="s">
        <v>303</v>
      </c>
      <c r="D110" s="163" t="s">
        <v>304</v>
      </c>
      <c r="E110" s="163">
        <v>28000000</v>
      </c>
      <c r="F110" s="99">
        <f>E110</f>
        <v>28000000</v>
      </c>
    </row>
    <row r="111" spans="2:6" ht="15" thickBot="1">
      <c r="B111" s="7"/>
      <c r="C111" s="100"/>
      <c r="D111" s="100"/>
      <c r="E111" s="100"/>
      <c r="F111" s="101"/>
    </row>
    <row r="112" spans="2:6" ht="115.5" thickBot="1">
      <c r="B112" s="42" t="s">
        <v>214</v>
      </c>
      <c r="C112" s="102"/>
      <c r="D112" s="71"/>
      <c r="E112" s="72"/>
      <c r="F112" s="44"/>
    </row>
    <row r="113" spans="2:7">
      <c r="B113" s="50"/>
      <c r="C113" s="82"/>
      <c r="D113" s="103"/>
      <c r="E113" s="82"/>
      <c r="F113" s="87"/>
    </row>
    <row r="114" spans="2:7">
      <c r="B114" s="50"/>
      <c r="C114" s="82"/>
      <c r="D114" s="103"/>
      <c r="E114" s="82"/>
      <c r="F114" s="87"/>
    </row>
    <row r="115" spans="2:7">
      <c r="F115" s="104">
        <f>SUM(F76:F112)</f>
        <v>256100000</v>
      </c>
    </row>
    <row r="116" spans="2:7">
      <c r="F116" s="104"/>
    </row>
    <row r="117" spans="2:7">
      <c r="B117" s="69" t="s">
        <v>215</v>
      </c>
    </row>
    <row r="118" spans="2:7" ht="140.25">
      <c r="B118" s="105" t="s">
        <v>216</v>
      </c>
      <c r="C118" s="31"/>
      <c r="D118" s="71"/>
      <c r="E118" s="60"/>
      <c r="F118" s="20"/>
    </row>
    <row r="119" spans="2:7">
      <c r="B119" s="105"/>
      <c r="C119" s="31"/>
      <c r="D119" s="71"/>
      <c r="E119" s="60"/>
      <c r="F119" s="106"/>
    </row>
    <row r="120" spans="2:7" ht="15.75">
      <c r="B120" s="105"/>
      <c r="C120" s="107"/>
      <c r="D120" s="71"/>
      <c r="E120" s="108"/>
      <c r="F120" s="106"/>
    </row>
    <row r="121" spans="2:7" ht="51">
      <c r="B121" s="109" t="s">
        <v>217</v>
      </c>
      <c r="C121" s="31"/>
      <c r="D121" s="71"/>
      <c r="E121" s="60"/>
      <c r="F121" s="20"/>
    </row>
    <row r="122" spans="2:7" ht="15">
      <c r="F122" s="110">
        <f>SUM(F118:F121)</f>
        <v>0</v>
      </c>
      <c r="G122" s="121"/>
    </row>
    <row r="123" spans="2:7" ht="15">
      <c r="G123" s="121"/>
    </row>
    <row r="124" spans="2:7" ht="15">
      <c r="G124" s="121"/>
    </row>
    <row r="125" spans="2:7" ht="15.75" thickBot="1">
      <c r="B125" s="69" t="s">
        <v>218</v>
      </c>
      <c r="G125" s="121"/>
    </row>
    <row r="126" spans="2:7" ht="102">
      <c r="B126" s="35" t="s">
        <v>187</v>
      </c>
      <c r="C126" s="111"/>
      <c r="D126" s="112"/>
      <c r="E126" s="113"/>
      <c r="F126" s="114"/>
      <c r="G126" s="121"/>
    </row>
    <row r="127" spans="2:7" ht="15">
      <c r="B127" s="24"/>
      <c r="C127" s="116"/>
      <c r="D127" s="115"/>
      <c r="E127" s="117"/>
      <c r="F127" s="118"/>
      <c r="G127" s="121"/>
    </row>
    <row r="128" spans="2:7" ht="15">
      <c r="B128" s="24"/>
      <c r="C128" s="116"/>
      <c r="D128" s="115"/>
      <c r="E128" s="117"/>
      <c r="F128" s="120"/>
      <c r="G128" s="121"/>
    </row>
    <row r="129" spans="2:7" ht="15">
      <c r="B129" s="24"/>
      <c r="C129" s="116"/>
      <c r="D129" s="115"/>
      <c r="E129" s="117"/>
      <c r="F129" s="30"/>
      <c r="G129" s="121"/>
    </row>
    <row r="130" spans="2:7" ht="15">
      <c r="B130" s="24"/>
      <c r="C130" s="116"/>
      <c r="D130" s="115"/>
      <c r="E130" s="117"/>
      <c r="F130" s="30"/>
      <c r="G130" s="121"/>
    </row>
    <row r="131" spans="2:7" ht="15">
      <c r="B131" s="24"/>
      <c r="C131" s="116"/>
      <c r="D131" s="115"/>
      <c r="E131" s="117"/>
      <c r="F131" s="30"/>
      <c r="G131" s="121"/>
    </row>
    <row r="132" spans="2:7" ht="15">
      <c r="B132" s="24"/>
      <c r="C132" s="116"/>
      <c r="D132" s="115"/>
      <c r="E132" s="117"/>
      <c r="F132" s="30"/>
      <c r="G132" s="121"/>
    </row>
    <row r="133" spans="2:7" ht="15">
      <c r="B133" s="24"/>
      <c r="C133" s="116"/>
      <c r="D133" s="115"/>
      <c r="E133" s="117"/>
      <c r="F133" s="30"/>
      <c r="G133" s="121"/>
    </row>
    <row r="134" spans="2:7" ht="15">
      <c r="B134" s="24"/>
      <c r="C134" s="116"/>
      <c r="D134" s="122"/>
      <c r="E134" s="117"/>
      <c r="F134" s="30"/>
      <c r="G134" s="121"/>
    </row>
    <row r="135" spans="2:7" ht="15">
      <c r="B135" s="24"/>
      <c r="C135" s="123"/>
      <c r="D135" s="123"/>
      <c r="E135" s="119"/>
      <c r="F135" s="30"/>
      <c r="G135" s="121"/>
    </row>
    <row r="136" spans="2:7" ht="15">
      <c r="B136" s="24"/>
      <c r="C136" s="31"/>
      <c r="D136" s="32"/>
      <c r="E136" s="124"/>
      <c r="F136" s="51"/>
      <c r="G136" s="121"/>
    </row>
    <row r="137" spans="2:7" ht="18.75" thickBot="1">
      <c r="B137" s="24"/>
      <c r="C137" s="26"/>
      <c r="D137" s="125"/>
      <c r="E137" s="126"/>
      <c r="F137" s="51"/>
      <c r="G137" s="121"/>
    </row>
    <row r="138" spans="2:7" ht="36.75" customHeight="1">
      <c r="B138" s="703" t="s">
        <v>219</v>
      </c>
      <c r="C138" s="148" t="s">
        <v>233</v>
      </c>
      <c r="D138" s="149" t="s">
        <v>234</v>
      </c>
      <c r="E138" s="150">
        <v>18900000</v>
      </c>
      <c r="F138" s="706">
        <f>E138+E139</f>
        <v>50400000</v>
      </c>
      <c r="G138" s="134"/>
    </row>
    <row r="139" spans="2:7" ht="15.75">
      <c r="B139" s="704"/>
      <c r="C139" s="148" t="s">
        <v>220</v>
      </c>
      <c r="D139" s="149" t="s">
        <v>235</v>
      </c>
      <c r="E139" s="150">
        <v>31500000</v>
      </c>
      <c r="F139" s="707"/>
      <c r="G139" s="134"/>
    </row>
    <row r="140" spans="2:7">
      <c r="B140" s="704"/>
      <c r="C140" s="31"/>
      <c r="D140" s="43"/>
      <c r="E140" s="127"/>
      <c r="F140" s="707"/>
    </row>
    <row r="141" spans="2:7">
      <c r="B141" s="704"/>
      <c r="C141" s="31"/>
      <c r="D141" s="43"/>
      <c r="E141" s="127"/>
      <c r="F141" s="707"/>
    </row>
    <row r="142" spans="2:7">
      <c r="B142" s="704"/>
      <c r="C142" s="49"/>
      <c r="D142" s="43"/>
      <c r="E142" s="43"/>
      <c r="F142" s="707"/>
    </row>
    <row r="143" spans="2:7">
      <c r="B143" s="704"/>
      <c r="C143" s="31"/>
      <c r="D143" s="128"/>
      <c r="E143" s="43"/>
      <c r="F143" s="707"/>
    </row>
    <row r="144" spans="2:7" ht="15" thickBot="1">
      <c r="B144" s="705"/>
      <c r="C144" s="129"/>
      <c r="D144" s="129"/>
      <c r="E144" s="129"/>
      <c r="F144" s="708"/>
    </row>
    <row r="145" spans="2:6" ht="102">
      <c r="B145" s="17" t="s">
        <v>221</v>
      </c>
      <c r="C145" s="31"/>
      <c r="D145" s="130"/>
      <c r="E145" s="130"/>
      <c r="F145" s="131"/>
    </row>
    <row r="146" spans="2:6">
      <c r="B146" s="132"/>
      <c r="D146" s="52"/>
      <c r="E146" s="52"/>
      <c r="F146" s="133"/>
    </row>
    <row r="147" spans="2:6" ht="76.5">
      <c r="B147" s="151" t="s">
        <v>185</v>
      </c>
      <c r="C147" s="148" t="s">
        <v>236</v>
      </c>
      <c r="D147" s="150" t="s">
        <v>237</v>
      </c>
      <c r="E147" s="150">
        <v>22800000</v>
      </c>
      <c r="F147" s="152">
        <f>E147</f>
        <v>22800000</v>
      </c>
    </row>
    <row r="148" spans="2:6">
      <c r="B148" s="151"/>
      <c r="C148" s="31"/>
      <c r="D148" s="128"/>
      <c r="E148" s="60"/>
      <c r="F148" s="153"/>
    </row>
    <row r="149" spans="2:6">
      <c r="B149" s="151"/>
      <c r="C149" s="31"/>
      <c r="D149" s="128"/>
      <c r="E149" s="60"/>
      <c r="F149" s="153"/>
    </row>
    <row r="150" spans="2:6">
      <c r="B150" s="151"/>
      <c r="C150" s="31"/>
      <c r="D150" s="128"/>
      <c r="E150" s="60"/>
      <c r="F150" s="153"/>
    </row>
    <row r="151" spans="2:6">
      <c r="B151" s="151"/>
      <c r="C151" s="31"/>
      <c r="D151" s="128"/>
      <c r="E151" s="60"/>
      <c r="F151" s="153"/>
    </row>
    <row r="152" spans="2:6">
      <c r="F152" s="14">
        <f>F147+F138</f>
        <v>73200000</v>
      </c>
    </row>
  </sheetData>
  <mergeCells count="15">
    <mergeCell ref="B2:F2"/>
    <mergeCell ref="B51:B58"/>
    <mergeCell ref="F51:F58"/>
    <mergeCell ref="B59:B64"/>
    <mergeCell ref="B77:B90"/>
    <mergeCell ref="B138:B144"/>
    <mergeCell ref="F138:F144"/>
    <mergeCell ref="B16:B27"/>
    <mergeCell ref="F16:F27"/>
    <mergeCell ref="B28:B39"/>
    <mergeCell ref="F28:F39"/>
    <mergeCell ref="B40:B43"/>
    <mergeCell ref="F40:F43"/>
    <mergeCell ref="F91:F102"/>
    <mergeCell ref="B91:B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FORTALECIMIENTO - REACTIVACIÓN</vt:lpstr>
      <vt:lpstr>PRODUCCIÓN SOSTENIBLE</vt:lpstr>
      <vt:lpstr>INFRAESTRUCTURA PRODUCTIVA</vt:lpstr>
      <vt:lpstr>RED VIAL TERCIARIA</vt:lpstr>
      <vt:lpstr>RELACION DE CTO X META</vt:lpstr>
      <vt:lpstr>'FORTALECIMIENTO - REACTIVACIÓN'!Área_de_impresión</vt:lpstr>
      <vt:lpstr>'PRODUCCIÓN SOSTENIBLE'!Área_de_impresión</vt:lpstr>
      <vt:lpstr>'FORTALECIMIENTO - REACTIVACIÓN'!Títulos_a_imprimir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Findeter S.A.</dc:creator>
  <cp:lastModifiedBy>ARGENIS01</cp:lastModifiedBy>
  <dcterms:created xsi:type="dcterms:W3CDTF">2001-08-21T17:31:00Z</dcterms:created>
  <dcterms:modified xsi:type="dcterms:W3CDTF">2024-07-23T16:43:55Z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DFF7E57F3468499C981BEC5DA323CF59_12</vt:lpwstr>
  </property>
  <property fmtid="{D5CDD505-2E9C-101B-9397-08002B2CF9AE}" pid="3" name="KSOProductBuildVer">
    <vt:lpwstr>1033-12.2.0.16909</vt:lpwstr>
  </property>
</Properties>
</file>