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drawings/drawing4.xml" ContentType="application/vnd.openxmlformats-officedocument.drawing+xml"/>
  <Override PartName="/xl/embeddings/oleObject4.bin" ContentType="application/vnd.openxmlformats-officedocument.oleObject"/>
  <Override PartName="/xl/drawings/drawing5.xml" ContentType="application/vnd.openxmlformats-officedocument.drawing+xml"/>
  <Override PartName="/xl/embeddings/oleObject5.bin" ContentType="application/vnd.openxmlformats-officedocument.oleObject"/>
  <Override PartName="/xl/drawings/drawing6.xml" ContentType="application/vnd.openxmlformats-officedocument.drawing+xml"/>
  <Override PartName="/xl/embeddings/oleObject6.bin" ContentType="application/vnd.openxmlformats-officedocument.oleObject"/>
  <Override PartName="/xl/drawings/drawing7.xml" ContentType="application/vnd.openxmlformats-officedocument.drawing+xml"/>
  <Override PartName="/xl/embeddings/oleObject7.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QUIPO 36\Desktop\PLAN DE ACCIÓN A 30 DE MARZO\"/>
    </mc:Choice>
  </mc:AlternateContent>
  <bookViews>
    <workbookView xWindow="0" yWindow="0" windowWidth="21600" windowHeight="7530" tabRatio="768" firstSheet="1" activeTab="7"/>
  </bookViews>
  <sheets>
    <sheet name="67 - Modernización" sheetId="78" r:id="rId1"/>
    <sheet name="70- Infraestructura" sheetId="76" r:id="rId2"/>
    <sheet name="66 - PAE" sheetId="75" r:id="rId3"/>
    <sheet name="65 - Superior" sheetId="73" r:id="rId4"/>
    <sheet name="64 - Acceso Permanencia" sheetId="74" r:id="rId5"/>
    <sheet name="63 - Calidad Educativa" sheetId="59" r:id="rId6"/>
    <sheet name="41- TICS" sheetId="71" r:id="rId7"/>
    <sheet name="Anexos" sheetId="69" r:id="rId8"/>
    <sheet name="Hoja1" sheetId="79" r:id="rId9"/>
  </sheets>
  <definedNames>
    <definedName name="_xlnm._FilterDatabase" localSheetId="7" hidden="1">Anexos!$A$3:$D$308</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L20" i="71" l="1"/>
  <c r="L18" i="71"/>
  <c r="L20" i="74"/>
  <c r="L22" i="74"/>
  <c r="L24" i="74"/>
  <c r="L26" i="74"/>
  <c r="L28" i="74"/>
  <c r="L18" i="74"/>
  <c r="L20" i="73"/>
  <c r="L18" i="73"/>
  <c r="L22" i="75"/>
  <c r="L20" i="75"/>
  <c r="L18" i="75"/>
  <c r="L20" i="76"/>
  <c r="L22" i="76"/>
  <c r="L18" i="76"/>
  <c r="L20" i="78"/>
  <c r="L22" i="78"/>
  <c r="L24" i="78"/>
  <c r="L26" i="78"/>
  <c r="L28" i="78"/>
  <c r="L30" i="78"/>
  <c r="L32" i="78"/>
  <c r="L34" i="78"/>
  <c r="L36" i="78"/>
  <c r="L18" i="78"/>
  <c r="J32" i="71" l="1"/>
  <c r="J46" i="74"/>
  <c r="I23" i="73"/>
  <c r="H23" i="73"/>
  <c r="G23" i="73"/>
  <c r="F23" i="73"/>
  <c r="I22" i="73"/>
  <c r="H22" i="73"/>
  <c r="G22" i="73"/>
  <c r="F22" i="73"/>
  <c r="J29" i="76"/>
  <c r="J29" i="75" s="1"/>
  <c r="I39" i="78"/>
  <c r="H39" i="78"/>
  <c r="G39" i="78"/>
  <c r="F39" i="78"/>
  <c r="I38" i="78"/>
  <c r="H38" i="78"/>
  <c r="G38" i="78"/>
  <c r="F38" i="78"/>
  <c r="J27" i="73" l="1"/>
  <c r="J39" i="74" s="1"/>
  <c r="J28" i="71"/>
  <c r="J45" i="59" s="1"/>
  <c r="F31" i="59"/>
  <c r="G31" i="59"/>
  <c r="H31" i="59"/>
  <c r="I31" i="59"/>
  <c r="I30" i="59"/>
  <c r="H30" i="59"/>
  <c r="G30" i="59"/>
  <c r="F30" i="59"/>
  <c r="E32" i="59" s="1"/>
  <c r="F31" i="74"/>
  <c r="G31" i="74"/>
  <c r="H31" i="74"/>
  <c r="I31" i="74"/>
  <c r="I30" i="74"/>
  <c r="H30" i="74"/>
  <c r="G30" i="74"/>
  <c r="F30" i="74"/>
  <c r="E22" i="74" l="1"/>
  <c r="M22" i="74" s="1"/>
  <c r="J7" i="79" l="1"/>
  <c r="G24" i="75"/>
  <c r="B7" i="76" l="1"/>
  <c r="F24" i="75"/>
  <c r="E35" i="78"/>
  <c r="M34" i="78" s="1"/>
  <c r="N34" i="78" s="1"/>
  <c r="E34" i="78"/>
  <c r="E21" i="73" l="1"/>
  <c r="M20" i="73" s="1"/>
  <c r="E20" i="73"/>
  <c r="E33" i="78" l="1"/>
  <c r="M32" i="78" s="1"/>
  <c r="N32" i="78" s="1"/>
  <c r="E32" i="78"/>
  <c r="F23" i="71" l="1"/>
  <c r="G23" i="71"/>
  <c r="H23" i="71"/>
  <c r="G22" i="71"/>
  <c r="H22" i="71"/>
  <c r="I23" i="71"/>
  <c r="I22" i="71"/>
  <c r="E29" i="59" l="1"/>
  <c r="E28" i="59"/>
  <c r="E19" i="59" l="1"/>
  <c r="E20" i="59"/>
  <c r="E29" i="74"/>
  <c r="E28" i="74"/>
  <c r="M28" i="74" l="1"/>
  <c r="N28" i="74" s="1"/>
  <c r="E37" i="78"/>
  <c r="E36" i="78"/>
  <c r="M36" i="78" l="1"/>
  <c r="N36" i="78" s="1"/>
  <c r="E18" i="59"/>
  <c r="H24" i="75" l="1"/>
  <c r="I24" i="75"/>
  <c r="E18" i="71"/>
  <c r="E19" i="71"/>
  <c r="M18" i="71" s="1"/>
  <c r="E24" i="75" l="1"/>
  <c r="E30" i="59" l="1"/>
  <c r="E27" i="74" l="1"/>
  <c r="E26" i="74"/>
  <c r="I25" i="75"/>
  <c r="H25" i="75"/>
  <c r="G25" i="75"/>
  <c r="F25" i="75"/>
  <c r="I25" i="76"/>
  <c r="H25" i="76"/>
  <c r="G25" i="76"/>
  <c r="F25" i="76"/>
  <c r="I24" i="76"/>
  <c r="H24" i="76"/>
  <c r="G24" i="76"/>
  <c r="F24" i="76"/>
  <c r="E24" i="59"/>
  <c r="E25" i="59"/>
  <c r="E22" i="59"/>
  <c r="E23" i="59"/>
  <c r="E21" i="59"/>
  <c r="E18" i="78"/>
  <c r="E19" i="78"/>
  <c r="M18" i="78" s="1"/>
  <c r="N18" i="78" s="1"/>
  <c r="E20" i="78"/>
  <c r="E21" i="78"/>
  <c r="B7" i="75"/>
  <c r="B7" i="74" s="1"/>
  <c r="B7" i="73" s="1"/>
  <c r="B7" i="71" s="1"/>
  <c r="B7" i="59" s="1"/>
  <c r="A7" i="76"/>
  <c r="A7" i="75" s="1"/>
  <c r="A7" i="74" s="1"/>
  <c r="A7" i="73" s="1"/>
  <c r="A7" i="71" s="1"/>
  <c r="A7" i="59" s="1"/>
  <c r="E18" i="74"/>
  <c r="E19" i="74"/>
  <c r="M18" i="74" s="1"/>
  <c r="E20" i="75"/>
  <c r="E21" i="75"/>
  <c r="M20" i="75" s="1"/>
  <c r="N20" i="75" s="1"/>
  <c r="E20" i="76"/>
  <c r="E21" i="76"/>
  <c r="E24" i="78"/>
  <c r="E31" i="78"/>
  <c r="M30" i="78" s="1"/>
  <c r="N30" i="78" s="1"/>
  <c r="E30" i="78"/>
  <c r="E29" i="78"/>
  <c r="M28" i="78" s="1"/>
  <c r="N28" i="78" s="1"/>
  <c r="E28" i="78"/>
  <c r="E27" i="78"/>
  <c r="E26" i="78"/>
  <c r="E25" i="78"/>
  <c r="E23" i="78"/>
  <c r="M22" i="78" s="1"/>
  <c r="N22" i="78" s="1"/>
  <c r="E22" i="78"/>
  <c r="E23" i="76"/>
  <c r="E22" i="76"/>
  <c r="E19" i="76"/>
  <c r="E18" i="76"/>
  <c r="E23" i="75"/>
  <c r="M22" i="75" s="1"/>
  <c r="E22" i="75"/>
  <c r="E19" i="75"/>
  <c r="M18" i="75" s="1"/>
  <c r="N18" i="75" s="1"/>
  <c r="E18" i="75"/>
  <c r="E25" i="74"/>
  <c r="E24" i="74"/>
  <c r="E21" i="74"/>
  <c r="E20" i="74"/>
  <c r="E19" i="73"/>
  <c r="M18" i="73" s="1"/>
  <c r="E18" i="73"/>
  <c r="E21" i="71"/>
  <c r="E26" i="59"/>
  <c r="E27" i="59"/>
  <c r="E23" i="71"/>
  <c r="H6" i="79" s="1"/>
  <c r="H11" i="79" s="1"/>
  <c r="M24" i="78" l="1"/>
  <c r="N24" i="78" s="1"/>
  <c r="M20" i="76"/>
  <c r="M20" i="78"/>
  <c r="N20" i="78" s="1"/>
  <c r="M26" i="78"/>
  <c r="N26" i="78" s="1"/>
  <c r="M20" i="74"/>
  <c r="N20" i="74" s="1"/>
  <c r="M18" i="76"/>
  <c r="N18" i="76" s="1"/>
  <c r="M24" i="74"/>
  <c r="M22" i="76"/>
  <c r="N22" i="76" s="1"/>
  <c r="M26" i="74"/>
  <c r="E23" i="73"/>
  <c r="A59" i="73" s="1"/>
  <c r="E25" i="75"/>
  <c r="E6" i="79" s="1"/>
  <c r="E11" i="79" s="1"/>
  <c r="E22" i="73"/>
  <c r="E30" i="74"/>
  <c r="F5" i="79" s="1"/>
  <c r="F10" i="79" s="1"/>
  <c r="E31" i="74"/>
  <c r="F6" i="79" s="1"/>
  <c r="F11" i="79" s="1"/>
  <c r="E5" i="79"/>
  <c r="E10" i="79" s="1"/>
  <c r="E24" i="76"/>
  <c r="D5" i="79" s="1"/>
  <c r="D10" i="79" s="1"/>
  <c r="E25" i="76"/>
  <c r="D6" i="79" s="1"/>
  <c r="D11" i="79" s="1"/>
  <c r="E38" i="78"/>
  <c r="C5" i="79" s="1"/>
  <c r="C10" i="79" s="1"/>
  <c r="E39" i="78"/>
  <c r="M38" i="78" s="1"/>
  <c r="N38" i="78" s="1"/>
  <c r="E31" i="59"/>
  <c r="I6" i="79" s="1"/>
  <c r="I11" i="79" s="1"/>
  <c r="I5" i="79"/>
  <c r="I10" i="79" s="1"/>
  <c r="C6" i="79" l="1"/>
  <c r="C11" i="79" s="1"/>
  <c r="B61" i="73"/>
  <c r="G6" i="79"/>
  <c r="G11" i="79" s="1"/>
  <c r="A59" i="76"/>
  <c r="B61" i="76"/>
  <c r="A58" i="76"/>
  <c r="B60" i="76"/>
  <c r="B60" i="73"/>
  <c r="A58" i="73"/>
  <c r="G5" i="79"/>
  <c r="G10" i="79" s="1"/>
  <c r="J6" i="79" l="1"/>
  <c r="F22" i="71" l="1"/>
  <c r="E20" i="71"/>
  <c r="M20" i="71" s="1"/>
  <c r="E22" i="71" l="1"/>
  <c r="H5" i="79" s="1"/>
  <c r="J5" i="79" s="1"/>
  <c r="K7" i="79" s="1"/>
  <c r="H10" i="79" l="1"/>
</calcChain>
</file>

<file path=xl/comments1.xml><?xml version="1.0" encoding="utf-8"?>
<comments xmlns="http://schemas.openxmlformats.org/spreadsheetml/2006/main">
  <authors>
    <author>JESSICA</author>
  </authors>
  <commentList>
    <comment ref="A22" authorId="0" shapeId="0">
      <text>
        <r>
          <rPr>
            <b/>
            <sz val="9"/>
            <color indexed="81"/>
            <rFont val="Tahoma"/>
            <family val="2"/>
          </rPr>
          <t>JESSICA:</t>
        </r>
        <r>
          <rPr>
            <sz val="9"/>
            <color indexed="81"/>
            <rFont val="Tahoma"/>
            <family val="2"/>
          </rPr>
          <t xml:space="preserve">
MGA - Garantizar el pago de servicios públicos y arriendos de las IE Oficiales
</t>
        </r>
      </text>
    </comment>
  </commentList>
</comments>
</file>

<file path=xl/sharedStrings.xml><?xml version="1.0" encoding="utf-8"?>
<sst xmlns="http://schemas.openxmlformats.org/spreadsheetml/2006/main" count="1285" uniqueCount="369">
  <si>
    <t>PRINCIPALES ACTIVIDADES</t>
  </si>
  <si>
    <t>UNIDAD DE MEDIDA</t>
  </si>
  <si>
    <t>CANT.</t>
  </si>
  <si>
    <t>COSTO TOTAL ( MILES DE PESOS)</t>
  </si>
  <si>
    <t>FUENTES DE FINANCIACION ( EN MILES DE $)</t>
  </si>
  <si>
    <t>PROGRAMACION (dd/mm/aa)</t>
  </si>
  <si>
    <t>INDICADORES DE GESTION</t>
  </si>
  <si>
    <t>INDICE FISICO</t>
  </si>
  <si>
    <t>INDICE INVERSION</t>
  </si>
  <si>
    <t>EFICIENCIA</t>
  </si>
  <si>
    <t>MPIO</t>
  </si>
  <si>
    <t>SGP</t>
  </si>
  <si>
    <t xml:space="preserve">INICIO </t>
  </si>
  <si>
    <t>TERMINACION</t>
  </si>
  <si>
    <t>P</t>
  </si>
  <si>
    <t>E</t>
  </si>
  <si>
    <t>TOTAL  PLAN  DE  ACCION</t>
  </si>
  <si>
    <t>SECRETARIO DESPACHO / GERENTE</t>
  </si>
  <si>
    <t>FIRMA</t>
  </si>
  <si>
    <t>METAS DE PRODUCTO</t>
  </si>
  <si>
    <t>METAS DE RESULTADO</t>
  </si>
  <si>
    <t>INDICADORES</t>
  </si>
  <si>
    <t>No</t>
  </si>
  <si>
    <t>OBJETO</t>
  </si>
  <si>
    <t>VALOR</t>
  </si>
  <si>
    <t xml:space="preserve">RELACION DE CONTRATOS Y CONVENIOS </t>
  </si>
  <si>
    <t>REGALIAS</t>
  </si>
  <si>
    <t>OTROS</t>
  </si>
  <si>
    <t xml:space="preserve">OBSERVACIONES: </t>
  </si>
  <si>
    <t>Objetivos: Garantizar la cobertura y permanencia educativa de los niños, niñas y adolescentes y jóvenes, impulsando desde la educación inicial la garantía del derecho al desarrollo integral. Mediante la ampliación de los Modelos Flexibles acordes a las necesidades de las Instituciones Educativas, estimular prácticas de permanencia estudiantil para disminuir la deserción, fomentar la formación integral y ofrecer espacios de participación, recreación y deportes e Incrementar la oferta de transporte escolar rural.</t>
  </si>
  <si>
    <t>SECRETARÍA / ENTIDAD:      EDUCACIÓN                                       / GRUPO: Calidad Educativa</t>
  </si>
  <si>
    <t>Anexo 1</t>
  </si>
  <si>
    <t>Anexo 3</t>
  </si>
  <si>
    <t>ejecutado</t>
  </si>
  <si>
    <t>PPTO</t>
  </si>
  <si>
    <t>EJECUTADO</t>
  </si>
  <si>
    <t>Presupuestado</t>
  </si>
  <si>
    <t>ANEXO</t>
  </si>
  <si>
    <t>DIMENSIÓN: Ibagué Socio Cultural</t>
  </si>
  <si>
    <t>SECTOR:Educación que Vibra para el Desarrollo Humano</t>
  </si>
  <si>
    <t>NOMBRE  DEL PROYECTO POAI:  Transformación de la calidad educativa para la generación de oportunidades en los niños, adolescentes jóvenes Ibagué</t>
  </si>
  <si>
    <t>CODIGO BPPIM: 2020730010063</t>
  </si>
  <si>
    <t>DEPENDENCIA / GRUPO:  CALIDAD  EDUCATIVA</t>
  </si>
  <si>
    <t>Aumentar cobertura escolar bruta para educación media</t>
  </si>
  <si>
    <t>Estrategia implementada de metodologías flexibles para las instituciones educativas en el sector rural</t>
  </si>
  <si>
    <t>Número de Estrategias implementadas</t>
  </si>
  <si>
    <t>Aumentar la tasa de Cobertura Tecnologica</t>
  </si>
  <si>
    <t>Instituciones educativas fortalecidas en ambientes de formación técnica y con doble titulación, para un nuevo comienzo y proyectar a los jóvenes para el fortalecimiento de reactivación económica.</t>
  </si>
  <si>
    <t>Número de instituciones educativas beneficiadas</t>
  </si>
  <si>
    <t>Aumentar el % de Estudiantes en nivel satisfactorio y avanzado en lectura crítica saber grado 11</t>
  </si>
  <si>
    <t>Redefinir 20 proyectos educativos institucionales (en el marco de la inclusión)</t>
  </si>
  <si>
    <t>Número de proyectos educativos redefinidos</t>
  </si>
  <si>
    <t>Aumentar el % de Estudiantes en nivel satisfactorio y avanzado en Ciencias Naturales saber grado 11</t>
  </si>
  <si>
    <t>59  IE Oficiales que fortalecen  la Política Ambiental en el sector educativo ( revisión, ajuste e implementación del programa de educación ambiental a través  de los PRAES)</t>
  </si>
  <si>
    <t>Número de estrategias implementadas</t>
  </si>
  <si>
    <t>Aumentar el % de Estudiantes en nivel satisfactorio y avanzado en Sociales y Ciudadanas saber grado 11</t>
  </si>
  <si>
    <t>59 Instituciones Educativas Oficiales fortalecidas en la prevención, promoción y atención de riesgos psicosociales</t>
  </si>
  <si>
    <t>Número de Instituciones Educativas Oficiales fortalecidas</t>
  </si>
  <si>
    <t>Disminuir la tasa de repitencia en educación básica primaria</t>
  </si>
  <si>
    <t>59 Instituciones Educativas Oficiales con Escuelas de Familia fortalecidas</t>
  </si>
  <si>
    <t>Número de Instituciones Educativas Oficiales  fortalecidas en Escuelas de Familia</t>
  </si>
  <si>
    <t>Aumentar el % de Estudiantes en nivel satisfactorio y avanzado en Ingles saber grado 11</t>
  </si>
  <si>
    <t>Diseño e implementación de la estrategia de Bilingüismo para las IE</t>
  </si>
  <si>
    <t>Número de Estrategia  de Bilingüismo para las IE diseñada e implementada</t>
  </si>
  <si>
    <t>Disminuir la tasa de repitencia secundaria</t>
  </si>
  <si>
    <t>Diseño e implementación de estrategia  para la Prevención, mitigación, y atención especializada de trabajo infantil</t>
  </si>
  <si>
    <t>Número de estrategia diseñada e implementada</t>
  </si>
  <si>
    <t>Disminuir la tasa de repitencia media</t>
  </si>
  <si>
    <t>construir e implementar estrategia pedagógica flexible  para la atención de la población  del sistema de responsabilidad penal adolescente (Cód KPT 2201055)</t>
  </si>
  <si>
    <t>Número de Estrategia diseñada e implementada</t>
  </si>
  <si>
    <t>PROGRAMA: Calidad, cobertura y fortalecimiento de la educación preescolar, basica y media / Mas niños y niñas con bienestar, acceso y permanencia / Atención integral para una educación inicial</t>
  </si>
  <si>
    <t>Aumentar cobertura escolar bruta en preescolar</t>
  </si>
  <si>
    <t>Elaboración e Implementación de un plan gradual para la educación inicial en los grados pre jardín y jardín de las instituciones educativas oficiales.</t>
  </si>
  <si>
    <t>Plan elaborado e implementado</t>
  </si>
  <si>
    <t>DEPENDENCIA / GRUPO:  CALIDAD  EDUCATIVA y ADIMINISTRATIVO Y FINANCIERO</t>
  </si>
  <si>
    <t>PROGRAMA: Calidad, cobertura y fortalecimiento de la educación preescolar, basica y media / Mas niños y niñas con bienestar, acceso y permanencia /Modernización del sector educativo</t>
  </si>
  <si>
    <t>NOMBRE  DEL PROYECTO POAI:  Fortalecimiento de la apropiación de las TICs  en las instituciones educativas oficiales en el municipio de Ibagué</t>
  </si>
  <si>
    <t>CODIGO BPPIM: 2020730010041</t>
  </si>
  <si>
    <t>Disminuir la tasa de deserción en educación media</t>
  </si>
  <si>
    <t>Sedes educativas del sector rural fortalecidas con herramientas de apoyo tecnológico, capacidades y plataformas digitales (Atención emergencia COVID-19)</t>
  </si>
  <si>
    <t>Número de sedes fortalecidas</t>
  </si>
  <si>
    <t>Incrementar la tasa neta en media</t>
  </si>
  <si>
    <t>Instituciones educativas del sector urbano fortalecidas con herramientas de apoyo tecnológico, capacidades y plataformas digitales (Atención emergencia COVID-19)</t>
  </si>
  <si>
    <t>Número de instituciones educativas fortalecidas</t>
  </si>
  <si>
    <t>Mantenerla cobertura escolar bruta para educación básica secundaria</t>
  </si>
  <si>
    <t>57 Instituciones educativas con servicio de conectividad (y/o conectividad domiciliaria a estudiantes priorizados durante emergencia COVID-19)</t>
  </si>
  <si>
    <t>Número de Instituciones educativas con servicio de conectividad</t>
  </si>
  <si>
    <t>CODIGO BPPIM: 2020730010065</t>
  </si>
  <si>
    <t>PROGRAMA: Calidad y Fomento en la Educación Superior</t>
  </si>
  <si>
    <t>NOMBRE  DEL PROYECTO POAI:  Transformación de la calidad educativa para la generación de oportunidades en educación superior Ibagué</t>
  </si>
  <si>
    <t>Aumentar la tasa de Cobertura de educación superior</t>
  </si>
  <si>
    <t>1000 Estudiantes apoyados con cupos educación superior</t>
  </si>
  <si>
    <t xml:space="preserve">Número de estudiantes apoyados </t>
  </si>
  <si>
    <t>NOMBRE  DEL PROYECTO POAI: Fortalecimiento de estrategias de acceso y permanencia para los niveles de preescolar basica y media en el sector oficial Ibagué</t>
  </si>
  <si>
    <t>PROGRAMA: Calidad, cobertura y fortalecimiento de la educación preescolar, basica y media / Mas niños y niñas con bienestar, acceso y permanencia</t>
  </si>
  <si>
    <t>DEPENDENCIA / GRUPO:  COBERTURA  EDUCATIVA</t>
  </si>
  <si>
    <t>CODIGO BPPIM: 2020730010064</t>
  </si>
  <si>
    <t>Aumentar cobertura escolar bruta para educación básica primaria</t>
  </si>
  <si>
    <t>Estrategia implementada para el desarrollo de programa para estudiantes con discapacidad</t>
  </si>
  <si>
    <t xml:space="preserve">Número de Estrategia implementada </t>
  </si>
  <si>
    <t xml:space="preserve">P </t>
  </si>
  <si>
    <t>Estrategia implementada de metodologías flexibles para población en extra edad</t>
  </si>
  <si>
    <t>Estrategia implementada</t>
  </si>
  <si>
    <t>Incrementar la tasa neta de preescolar</t>
  </si>
  <si>
    <t>100% Niños y niñas del ICBF con transito efectivo a educación preescolar</t>
  </si>
  <si>
    <t>% de Niños y Niñas con transito efectivo en educación preescolar</t>
  </si>
  <si>
    <t>Disminuir deserción en educación básica secundaria</t>
  </si>
  <si>
    <t>15.000 estudiantes beneficiados con transporte escolar (prioridad para las víctimas del conflicto armado, población con enfoque diferencial, y grupos de atención de atención, reinsertados y reincorporados)</t>
  </si>
  <si>
    <t>Número de estudiantes beneficiados</t>
  </si>
  <si>
    <t xml:space="preserve">Realizar el  giro de subsidio de transporte a beneficiarios que cumplan con los criterios establecidos por la resolucion </t>
  </si>
  <si>
    <t>NOMBRE  DEL PROYECTO POAI: Fortalecimiento del PAE para la permanencia y bienestar de los niños, jóvenes y adolescentes Ibagué</t>
  </si>
  <si>
    <t>CODIGO BPPIM: 2020730010066</t>
  </si>
  <si>
    <t>Entregar raciones de complemento alimentario</t>
  </si>
  <si>
    <t>Dotar con equipos y menaje las instituciones educativas</t>
  </si>
  <si>
    <t>NOMBRE  DEL PROYECTO POAI: Construcción y Adecuación de la Infraestructura Educativa Oficial para el mejoramiento de ambientes de aprendizaje Ibagué</t>
  </si>
  <si>
    <t>CODIGO BPPIM: 2020730010070</t>
  </si>
  <si>
    <t>Incrementar la tasa neta de básica primaria</t>
  </si>
  <si>
    <t>80 sedes educativas con mejoramiento y/o mantenimiento de su ambiente escolar (Cód KPT2201052) (Cód KPT2201062)</t>
  </si>
  <si>
    <t>Número de Sedes educativas mejoradas y/o mantenidas</t>
  </si>
  <si>
    <t>Aumentar el número de IE Oficiales en nivel A+ y A en pruebas saber 11</t>
  </si>
  <si>
    <t>DEPENDENCIA / GRUPO:  ADMINISTRATIVO Y FINANCIERO</t>
  </si>
  <si>
    <t>NOMBRE  DEL PROYECTO POAI: Modernizacíón de la gestión educativa para el siglo XXI  Ibagué</t>
  </si>
  <si>
    <t>PROGRAMA: Calidad, cobertura y fortalecimiento de la educación preescolar, basica y media / Modernización de la Gestión del Sector Educativo</t>
  </si>
  <si>
    <t>Instituciones educativas con plan de formación para rectores en temas relacionados con la gerencia administrativa y financiera.</t>
  </si>
  <si>
    <t>Número de Instituciones educativas beneficiadas</t>
  </si>
  <si>
    <t>CODIGO BPPIM: 2020730010067</t>
  </si>
  <si>
    <t>Mantener la certificación en los procesos de calidad en el marco de SIGAMI</t>
  </si>
  <si>
    <t>Garantizar la continuidad del servicio educativo por medio de la planta global en 59 Instituciones Educativas oficiales</t>
  </si>
  <si>
    <t>Número de Instituciones Educativas con continuidad del servicio educativo</t>
  </si>
  <si>
    <t>Apoyar el Servicio de vigilancia , aseo y mantenimiento para las IE Oficiales</t>
  </si>
  <si>
    <t>Programa de bienestar que fortalezca la prestación del servicio educativo en 57 Instituciones Educativas</t>
  </si>
  <si>
    <t>Número de Programa implementado</t>
  </si>
  <si>
    <t>Anexo 2</t>
  </si>
  <si>
    <t>Anexo 4</t>
  </si>
  <si>
    <t>Anexo 6</t>
  </si>
  <si>
    <t>Anexo 7</t>
  </si>
  <si>
    <t>Garantizar el pago de servicios publicos de las IE Oficiales</t>
  </si>
  <si>
    <t>MODERNIZACIÓN</t>
  </si>
  <si>
    <t>INFRAESTRUCTURA</t>
  </si>
  <si>
    <t>PAE</t>
  </si>
  <si>
    <t>COBERTURA</t>
  </si>
  <si>
    <t>SUPERIOR</t>
  </si>
  <si>
    <t>TICS</t>
  </si>
  <si>
    <t>CALIDAD</t>
  </si>
  <si>
    <t>Disminuir la tasa deserción en educación básica primaria</t>
  </si>
  <si>
    <t>Estudiantes atendidos con alimentación escolar anualmente ((Ajuste lineamiento por emergencia COVID-19)</t>
  </si>
  <si>
    <t>Número de estudiantes atendidos</t>
  </si>
  <si>
    <t>Actualizar el Sistema de información Unificados para la gestion educativa</t>
  </si>
  <si>
    <t>Numero de sistemas de información unificados actualizado</t>
  </si>
  <si>
    <t>57 IE dotadas con material escolar, bibliográfico y didáctico.</t>
  </si>
  <si>
    <t xml:space="preserve">Número de Instituciones Educativas oficiales dotadas </t>
  </si>
  <si>
    <t>5 Emprendimientos Implementados con jóvenes rurales</t>
  </si>
  <si>
    <t xml:space="preserve">Número de Emprendimientos Realizados </t>
  </si>
  <si>
    <t>OBSERVACIONES:</t>
  </si>
  <si>
    <t>10 Instituciones Educativas con enfoque de atención integral en preescolar básica y media</t>
  </si>
  <si>
    <t>Número de Instituciones educativas con enfoque de atención integral preescolar básica y media</t>
  </si>
  <si>
    <t>Implementar 4 estrategias para escolarizar niños con prioridad para las víctimas del conflicto armado, población con enfoque diferencial, y grupos de atención, reinsertados y reincorporados</t>
  </si>
  <si>
    <t>18.000 estudiantes de la zona rural con uniformes escolares</t>
  </si>
  <si>
    <t>Número de Estudiantes de la zona rural beneficiados</t>
  </si>
  <si>
    <t>11  Instituciones educativas oficiales del sector rural realizando alianzas con el sector productivo para un nuevo comienzo, que integre a los jóvenes en  la reactivación económica del municipio.</t>
  </si>
  <si>
    <t>Numero de Instituciones Educativas</t>
  </si>
  <si>
    <t>10 Instituciones educativas fortalecidas en procesos pedagógicos para todos los niveles</t>
  </si>
  <si>
    <t>Diseñar estrategia de orientación escolar para los estudiantes de grados 9 y 11 para el proyecto de vida y exploración vocacional</t>
  </si>
  <si>
    <t>Número de estrategias diseñadas</t>
  </si>
  <si>
    <t>Implementar tres estrategias de (ciencia, tecnología e innovación; artístico y cultural; y deportivo) en las 57 IE.</t>
  </si>
  <si>
    <t>Proyecto modelo fortalecimiento competencias informáticas – prestación de servicio autosostenible.</t>
  </si>
  <si>
    <t>Número de proyectos implementados</t>
  </si>
  <si>
    <t>30 Instituciones Educativas oficiales con apoyo para los talentos artísticos de los estudiantes ( música, teatro, danzas, pintura, artes plásticas)</t>
  </si>
  <si>
    <t>2100 docentes formados y capacitados en las áreas básicas y de educación inicial</t>
  </si>
  <si>
    <t>Numero de docentes beneficiados</t>
  </si>
  <si>
    <t>Aumentar el % de Estudiantes en nivel satisfactorio y avanzado en Matemáticas saber grado 11</t>
  </si>
  <si>
    <t>FUENTES DE FINANCIACION</t>
  </si>
  <si>
    <t xml:space="preserve">8 IE Oficiales fortalecidas con Ambientes Pedagógicos para la primera infancia (Dotación material pedagógico, infraestructura, cualificación docente, mobiliario) </t>
  </si>
  <si>
    <t>SUMA</t>
  </si>
  <si>
    <t xml:space="preserve">OBSERVACIONES:  </t>
  </si>
  <si>
    <t>Realizar Obras de mantenimiento en Instituciones Educativas Oficiales</t>
  </si>
  <si>
    <t>Asegurar servicio de conectividad a Instituciones Educativas Oficiales</t>
  </si>
  <si>
    <t>Número de Planes Ejecutados</t>
  </si>
  <si>
    <t>Número de Instituciones Educativas Dotadas</t>
  </si>
  <si>
    <t xml:space="preserve">Número de Pagos de Nomina </t>
  </si>
  <si>
    <t>Número de Instituciones Educativas Apoyadas</t>
  </si>
  <si>
    <t>Número de Instituciones Educativas con Arriendos pagados</t>
  </si>
  <si>
    <t>Ejecutar Estrategia para apoyo de emprendimiento a estudiantes.</t>
  </si>
  <si>
    <t>Dotar ambientes de aprendizaje de IE para formación Tecnica</t>
  </si>
  <si>
    <t>Implementar la estrategia de bilinguismo en las Instituciones Educativas Oficiales</t>
  </si>
  <si>
    <t xml:space="preserve">Apoyar y garantizar programas especiales para los talentos artisticos en IE Oficiales </t>
  </si>
  <si>
    <t>Número de Instituciones Educativas Beneficiadas</t>
  </si>
  <si>
    <t>Beneficiar Estudiantes con Subsidio de Educación Superior</t>
  </si>
  <si>
    <t>Número de Estudiantes Beneficiados</t>
  </si>
  <si>
    <t>Número de Raciones Entregadas</t>
  </si>
  <si>
    <t>Realizar seguimiento al Programa PAE en Instituciones Educativas Oficiales</t>
  </si>
  <si>
    <t>Número de Instituciones Educativas Visitadas</t>
  </si>
  <si>
    <t>Garantizar los profesionales para apoyar la prestación del servicio a estudiantes  con discapacidad en las diferentes Instituciones Educativas</t>
  </si>
  <si>
    <t>Número de Instituciones Educativas con Mantenimientos Realizados</t>
  </si>
  <si>
    <t xml:space="preserve">Número de Instituciones Educativas Visitadas </t>
  </si>
  <si>
    <t>Realizar seguimiento a las Obras de construcción y mantenimiento de Instituciones educativas oficiales.</t>
  </si>
  <si>
    <t>Número de Instituciones Educativas Construidas</t>
  </si>
  <si>
    <t>Numero de Instituciones Educativas dotadas</t>
  </si>
  <si>
    <t>Número de Instituciones Educativas con Conectividad</t>
  </si>
  <si>
    <t>Dotar  ambientes escolares de Instituciones Educativas Oficiales con Pupitres, Tableros, Sillas, escritoriios y demas enseres de tipo administrativo</t>
  </si>
  <si>
    <t>OBSERVACIONES</t>
  </si>
  <si>
    <t>Implementar modelo de metodologia flefible en extra edad en IE Oficiales</t>
  </si>
  <si>
    <t>Numero de Modelos Implementados</t>
  </si>
  <si>
    <t>Ejecución plan de bienestar</t>
  </si>
  <si>
    <t>Número de Instituciones Educativas con pago de Servicios Publicos</t>
  </si>
  <si>
    <t>Número de Procesos Adminsitrativos Apoyados</t>
  </si>
  <si>
    <t>Numero de Estrategia Implementada</t>
  </si>
  <si>
    <t>Numero de Estrategia Ejecutada</t>
  </si>
  <si>
    <t xml:space="preserve">RUBROS: </t>
  </si>
  <si>
    <t>APROBADO</t>
  </si>
  <si>
    <t>COMPROMISOS</t>
  </si>
  <si>
    <t xml:space="preserve">RUBROS: 209320202009
</t>
  </si>
  <si>
    <t>RUBRO: 209320202009</t>
  </si>
  <si>
    <t>RUBRO: 209320202005</t>
  </si>
  <si>
    <t xml:space="preserve">RUBRO:209320202005
</t>
  </si>
  <si>
    <t>Gestionar el pago de nomina de la planta global de las IE oficiales</t>
  </si>
  <si>
    <t>Construir Infraestructura de Instituciones Educativas Oficiales FFIE</t>
  </si>
  <si>
    <t>Realizar giro de Recursos de Gratuidad a IE Oficiales</t>
  </si>
  <si>
    <t>Brindar asistencia tecnica al proceso</t>
  </si>
  <si>
    <t>Número de Instituciones Educativas dotadas</t>
  </si>
  <si>
    <t>Apoyar los Emprendimientos de las Instituciones Educativas Oficiales sector rural</t>
  </si>
  <si>
    <t>Arrendar instalaciones para la prestación del servicio educativo oficial</t>
  </si>
  <si>
    <t>Creaciòn de correos electronicos para el proceso deGestion Educativa</t>
  </si>
  <si>
    <t>Numero de procesos con correos electronicos</t>
  </si>
  <si>
    <t>Numero de proceso apoyado</t>
  </si>
  <si>
    <t>SECRETARÍA / ENTIDAD:      EDUCACIÓN                                       / GRUPO: Administrativo y Financiero</t>
  </si>
  <si>
    <t>SECRETARÍA / ENTIDAD:      EDUCACIÓN                                       / GRUPO: Cobertura Educativa</t>
  </si>
  <si>
    <t>Dotar Instituciones Educativas Oficiales con tecnologia</t>
  </si>
  <si>
    <t>Asegurar el apoyo de procesos (personal jurídico, técnico, financiero, consultoria, asesorías externas, comision) en la secretaria de educación e IE Oficiales</t>
  </si>
  <si>
    <t>Implementación del Software para el proceso de Gestión Educativa</t>
  </si>
  <si>
    <t>Número de Software implementado</t>
  </si>
  <si>
    <t>Garantizar los gastos asociados a trámites en el proceso de Gestion Educativa</t>
  </si>
  <si>
    <t>Número de Procesos con tramites garantizados</t>
  </si>
  <si>
    <t>Apoyar proyectos ambientales de IE Oficiales</t>
  </si>
  <si>
    <t>Número de Instituciones Educativas con proyectos apoyados</t>
  </si>
  <si>
    <t>FECHA DE PROGRAMACION:DICIEMBRE 18 2023</t>
  </si>
  <si>
    <t>Numero de estudiantes Benediciados</t>
  </si>
  <si>
    <t>FECHA DE  SEGUIMIENTO:  Marzo 31 2024</t>
  </si>
  <si>
    <t>Beneficiar a estudiantes con uniformes escolares</t>
  </si>
  <si>
    <t>NOMBRE: MARIA ISABEL PEÑA GARZON</t>
  </si>
  <si>
    <t>NOMBRE JEFE DE GRUPO:GABRIEL PATARROYO</t>
  </si>
  <si>
    <t>NOMBRE JEFE DE GRUPO: CAROL CORTES</t>
  </si>
  <si>
    <t>NOMBRE : CAROL CORTES</t>
  </si>
  <si>
    <t>NOMBRE JEFE DE GRUPO: DIANA LOPEZ</t>
  </si>
  <si>
    <t>NOMBRE JEFE GRUPO:  DIANA LOPEZ</t>
  </si>
  <si>
    <t>NOMINA DE INTERESES A LAS CESANTIAS ADMINISTRATIVOS MODERNIZACION Y DE INSTITUCIONES EDUCATIVAS;</t>
  </si>
  <si>
    <t>PAGO DE SERVICIOS PUBLICOS DE LAS INSTITUCIONES EDUCATIVAS OFICIALES DEL MUNICIPIO DE IBAGUE;REALIZAR LOS TRÁMITES NECESARIOS PARA OBTENER LA ENERGIZACIÓN FINAL Y PUESTA EN SERVICIO DE LAS REDES ELÉCTRICAS DE BT Y MT YA INSTALADAS, EN LA INSTITUCIÓN EDUCATIVA SAN JOSÉ DE LA CIUDAD DE IBAGUÉ TOLIMA.</t>
  </si>
  <si>
    <t>PAGO DE SERVICIOS PUBLICOS DE LAS INSTITUCIONES EDUCATIVAS OFICIALES DEL MUNICIPIO DE IBAGUE;PAGO DE SERVICIO DE ACUEDUCTO A LA ASOCIACIÓN DEL ACUEDUCTO URBANO BARRIO LA PAZ DEL MUNICIPIO DE IBAGUÉ DEPARTAMENTO DEL TOLIMA,  ACUAPAZ , QUIEN PRESTA EL SERVICIO EN LA INSTITUCION EDUCATIVA GERMAN PARDO GARCÍA SEDE LA PAZ DEL MUNICIPIO DE IBAGUÉ, PERÍODO DE FACTURACIÓN MES DE OCTUBRE A DICIEMBRE DE 2023.</t>
  </si>
  <si>
    <t>NÓMINA DE ENERO DEL 2024 ADMINISTRATIVOS MODERNIZACIÓN;</t>
  </si>
  <si>
    <t>NÓMINA DE ENERO DEL 2024 ADMINISTRATIVOS COLEGIOS;</t>
  </si>
  <si>
    <t>NÓMINA DE ENERO DEL 2024 DOCENTES;</t>
  </si>
  <si>
    <t>NÓMINA DE ENERO DEL 2024 DIRECTIVOS DOCENTES;</t>
  </si>
  <si>
    <t>ADICIÓN Y PRORROGA 02 AL CONTRATO NO. 2364 DEL 25 DE JULIO DE 2023 CUYO OBJETO ES:  SEM 02 CONTRATAR LA PRESTACION DEL SERVICIO DE VIGILANCIA Y SEGURIDAD PRIVADA CON LA UTILIZACION DE MEDIOS TECNOLOGICOS (MONITOREO DE ALARMAS Y CCTV), PARA LAS INSTITUCIONES EDUCATIVAS Y LA SEDE ADMINISTRATIVA DE LA SECRETARIA DE EDUCACION DEL MUNICIPIO DE IBAGUE .;</t>
  </si>
  <si>
    <t>SEM-C-83-CONTRATAR LA PRESTACIÓN DE SERVICIOS DE UN PROFESIONAL PARA APOYAR LA EJECUCIÓN, ORGANIZACIÓN Y SEGUIMIENTO AL DESARROLLO DEL PROGRAMA DE ALIMENTACIÓN ESCOLAR REALIZADO POR LA SECRETARÍA DE EDUCACIÓN Y LAS INSTITUCIONES Y CENTROS EDUCATIVOS OFICIALES DEL MUNICIPIO DE IBAGUÉ EN EL DESARROLLO DEL PROYECTO   FORTALECIMIENTO DEL PAE PARA LA PERMANENCIA Y BIENESTAR DE LOS NIÑOS, JÓVENES Y ADOLESCENTES IBAGUÉ ;</t>
  </si>
  <si>
    <t>SEM-C-03-CONTRATAR LA PRESTACIÓN DE SERVICIOS DE UN PROFESIONAL PARA APOYAR LAS ACTIVIDADES DEL DESPACHO DE LA SECRETARÍA DE EDUCACIÓN DE IBAGUÉ;</t>
  </si>
  <si>
    <t>SEM-C-09-CONTRATAR LA PRESTACIÓN DE SERVICIOS DE UN PROFESIONAL PARA APOYAR LAS ACTIVIDADES DE LA DIRECCIÓN ADMINISTRATIVA Y FINANCIERA DE LA SECRETARÍA DE EDUCACIÓN EN EL DESARROLLO DEL PROYECTO  MODERNIZACIÓN DE LA GESTIÓN EDUCATIVA PARA EL SIGLO XXI IBAGUÉ ;</t>
  </si>
  <si>
    <t>SEM-C-01-CONTRATAR LA PRESTACIÓN DE SERVICIOS DE UN PROFESIONAL PARA APOYAR LAS ACTIVIDADES DE LA DIRECCIÓN ADMINISTRATIVA Y FINANCIEA DE LA SECRETARÍA DE EDUCACIÓN EN EL DESARROLLO DEL PROYECTO  MODERNIZACIÓN DE LA GESTIÓN EDUCATIVA PARA EL SIGLO XXI IBAGUÉ ;</t>
  </si>
  <si>
    <t>PAGO DE SERVICIOS PUBLICOS DE LAS INSTITUCIONES EDUCATIVAS OFICIALES DEL MUNICIPIO DE IBAGUE;Pago de servicio de acueducto brindado por dicha entidad a la Institución Educativa Ismael Santofimio Trujillo sedes Rodrigo Lara Bonilla  y San Vicente de Paul, correspondiente al periodo enero a diciembre de 2023</t>
  </si>
  <si>
    <t>SEM-C-23-CONTRATAR LA PRESTACIÓN DE SERVICIOS DE UN PROFESIONAL PARA APOYAR LAS ACTIVIDADES DEL PROGRAMA DE ALIMENTACIÓN ESCOLAR REALIZADO POR LA SECRETARÍA DE EDUCACIÓN EN EL DESARROLLO DEL PROYECTO   FORTALECIMIENTO DEL PAE PARA LA PERMANENCIA Y BIENESTAR DE LOS NIÑOS, JÓVENES Y ADOLESCENTES IBAGUÉ ;</t>
  </si>
  <si>
    <t>SEM-C-97-CONTRATAR LA PRESTACIÓN DE SERVICIOS DE UN PROFESIONAL PARA APOYAR LAS ACTIVIDADES DEL PROGRAMA DE ALIMENTACIÓN ESCOLAR REALIZADO POR LA SECRETARÍA DE EDUCACIÓN EN EL DESARROLLO DEL PROYECTO   FORTALECIMIENTO DEL PAE PARA LA PERMANENCIA Y BIENESTAR DE LOS NIÑOS, JÓVENES Y ADOLESCENTES IBAGUÉ ;</t>
  </si>
  <si>
    <t>SEM-C-82-CONTRATAR LA PRESTACIÓN DE SERVICIOS DE UN PROFESIONAL PARA DIRIGIR, COORDINAR LA EJECUCIÓN, ORGANIZACIÓN Y SEGUIMIENTO AL DESARROLLO DEL PROGRAMA DE ALIMENTACIÓN ESCOLAR REALIZADO POR LA SECRETARÍA DE EDUCACIÓN Y LAS INSTITUCIONES Y CENTROS EDUCATIVOS OFICIALES DEL MUNICIPIO DE IBAGUÉ EN EL DESARROLLO DEL PROYECTO   FORTALECIMIENTO DEL PAE PARA LA PERMANENCIA Y BIENESTAR DE LOS NIÑOS, JÓVENES Y ADOLESCENTES IBAGUÉ ;</t>
  </si>
  <si>
    <t>RETIRADOS ADMON COLEGIOS 2022-2023;</t>
  </si>
  <si>
    <t>NÓMINA ADICIONAL SOBRESUELDOS COORDINADORES ENERO 2024;</t>
  </si>
  <si>
    <t>PAGO DE SERVICIOS PUBLICOS DE LAS INSTITUCIONES EDUCATIVAS OFICIALES DEL MUNICIPIO DE IBAGUE;realizar pago por factura generada por concepto de revision de diseños electricos para la institucion educativa diego fallon del municipio de ibague tolima.</t>
  </si>
  <si>
    <t>NOMINA CRUZ RIVAS EDGAR ENERO 2023;</t>
  </si>
  <si>
    <t>SEM-C-16-CONTRATAR LA PRESTACIÓN DE SERVICIOS DE UN PROFESIONAL PARA APOYAR LAS ACTIVIDADES DE LA DIRECCIÓN ADMINISTRATIVA Y FINANCIEA DE LA SECRETARÍA DE EDUCACIÓN EN EL DESARROLLO DEL PROYECTO  MODERNIZACIÓN DE LA GESTIÓN EDUCATIVA PARA EL SIGLO XXI IBAGUÉ ;</t>
  </si>
  <si>
    <t>ADICIÓN 01 Y PRÓRROGA 03 AL CONTRATO 2024 DEL 26/06/2023 CUYO OBJETO ES CONSECUCIÓN DE UN COMISIONISTA QUIEN APOYARÁ EL CONTRATO DE PRESTACIÓN DEL SERVICIO Y EJECUCIÓN DEL PROGRAMA DE ALIMENTACIÓN ESCOLAR (PAE) CON DESTINO A LOS NIÑOS, NIÑAS, ADOLESCENTES Y JÓVENES FOCALIZADOS Y REGISTRADOS EN EL SISTEMA INTEGRADO DE MATRÍCULA (SIMAT) COMO ESTUDIANTES DE LAS INSTITUCIONES EDUCATIVAS OFICIALES DEL MUNICIPIO DE IBAGUÉ.;</t>
  </si>
  <si>
    <t>ADICIÓN 01 Y PRÓRROGA 03 AL CONTRATO 2024 DEL 26/06/2023 CUYO OBJETO ES GASTOS INHERENTES ADMINISTRATIVOS PARA LA BOLSA MERCANTIL DE COLOMBIA PARA CONTRATAR LA PRESTACIÓN DEL SERVICIO Y EJECUCIÓN DEL PROGRAMA DE ALIMENTACIÓN ESCOLAR (PAE) CON DESTINO A LOS NIÑOS, NIÑAS, ADOLESCENTES Y JÓVENES FOCALIZADOS Y REGISTRADOS EN EL SISTEMA INTEGRADO DE MATRÍCULA (SIMAT) COMO ESTUDIANTES DE LAS INSTITUCIONES EDUCATIVAS OFICIALES DEL MUNICIPIO DE IBAGUÉ.;</t>
  </si>
  <si>
    <t>ADICIÓN 01 Y PRÓRROGA 03 AL CONTRATO 2024 DEL 26/06/2023 CUYO OBJETO ES CONTRATAR LA PRESTACIÓN DEL SERVICIO Y EJECUCIÓN DEL PROGRAMA DE ALIMENTACIÓN ESCOLAR (PAE) CON DESTINO A LOS NIÑOS, NIÑAS, ADOLESCENTES Y JÓVENES FOCALIZADOS Y REGISTRADOS EN EL SISTEMA INTEGRADO DE MATRÍCULA (SIMAT) COMO ESTUDIANTES DE LAS INSTITUCIONES EDUCATIVAS OFICIALES DEL MUNICIPIO DE IBAGUÉ.;</t>
  </si>
  <si>
    <t>SEM-C-04-CONTRATAR LA PRESTACIÓN DE SERVICIOS DE UN PROFESIONAL PARA APOYAR LAS ACTIVIDADES DEL DESPACHO DE LA SECRETARÍA DE EDUCACIÓN DE IBAGUÉ;</t>
  </si>
  <si>
    <t>PAGO DE SERVICIOS PUBLICOS DE LAS INSTITUCIONES EDUCATIVAS OFICIALES DEL MUNICIPIO DE IBAGUE;pago del servicio de acueducto brindado por dicha entidad a las instituciones educativas luis carlos galan sarmiento y santiago vila escobar, correspondiente al periodo noviembre de 2023 a enero de 2024</t>
  </si>
  <si>
    <t>NÓMINA DOCENTES PERSONAL RETIRADO NOVIEMBRE DICIEMBRE 2023;</t>
  </si>
  <si>
    <t>PAGO DE LA ARL DE LOS ESTUDIANTES DEL MES DE SEPTIEMBRE DE 2023 DE LAS INSTITUCIONES EDUCATIVAS OFICIALES DE IBAGUÉ, SEGÚN DECRETO NO. 055 DE 2015.;</t>
  </si>
  <si>
    <t>RECONOCIMIENTO A FUNCIONARIOS PÚBLICOS RESOLUCIÓN 02531 DEL 10/10/2023;</t>
  </si>
  <si>
    <t>SEM-C-58-CONTRATAR LA PRESTACIÓN DE SERVICIOS DE UN PROFESIONAL PARA GARANTIZAR EL APOYO PEDAGÓGICO REQUERIDO Y BRINDAR ATENCIÓN A ESTUDIANTES CON DISCAPACIDAD, EN EL DESARROLLO DEL PROYECTO “FORTALECIMIENTO DE ESTRATEGIAS DE ACCESO Y PERMANENCIA PARA LOS NIVELES DE PREESCOLAR BÁSICA Y MEDIA EN EL SECTOR OFICIAL IBAGUÉ”;</t>
  </si>
  <si>
    <t>SEM-C-39-CONTRATAR LA PRESTACIÓN DE SERVICIOS DE UN PROFESIONAL PARA GARANTIZAR EL APOYO PEDAGÓGICO REQUERIDO Y BRINDAR ATENCIÓN A ESTUDIANTES CON DISCAPACIDAD, EN EL DESARROLLO DEL PROYECTO “FORTALECIMIENTO DE ESTRATEGIAS DE ACCESO Y PERMANENCIA PARA LOS NIVELES DE PREESCOLAR BÁSICA Y MEDIA EN EL SECTOR OFICIAL IBAGUÉ”;</t>
  </si>
  <si>
    <t>SEM-C-48-CONTRATAR LA PRESTACIÓN DE SERVICIOS DE UN PROFESIONAL PARA GARANTIZAR EL APOYO PEDAGÓGICO REQUERIDO Y BRINDAR ATENCIÓN A ESTUDIANTES CON DISCAPACIDAD SORDOCEGUERA, EN EL DESARROLLO DEL PROYECTO “FORTALECIMIENTO DE ESTRATEGIAS DE ACCESO Y PERMANENCIA PARA LOS NIVELES DE PREESCOLAR BÁSICA Y MEDIA EN EL SECTOR OFICIAL IBAGUÉ”;</t>
  </si>
  <si>
    <t>SEM-C-60-CONTRATAR LA PRESTACIÓN DE SERVICIOS DE UN PROFESIONAL PARA GARANTIZAR EL APOYO PEDAGÓGICO REQUERIDO Y BRINDAR ATENCIÓN A ESTUDIANTES CON DISCAPACIDAD, EN EL DESARROLLO DEL PROYECTO “FORTALECIMIENTO DE ESTRATEGIAS DE ACCESO Y PERMANENCIA PARA LOS NIVELES DE PREESCOLAR BÁSICA Y MEDIA EN EL SECTOR OFICIAL IBAGUÉ”;</t>
  </si>
  <si>
    <t>ORDENAR LA TRANSFERENCIA DE LOS RECURSOS AL FONDO DE SERVICIOS EDUCATIVOS DE LAS IE DARIO ECHANDIA OLAYA, DE LA IE SAN BERNARDO SEDE LA HELENA, DE LA IE JOSE ANTONIO RICAURTE Y DE LA IE JOAQUIN PARIS SEDE PRIMARIA PARA EL PAGO DE LOS CANONES DE ARRIENDO;</t>
  </si>
  <si>
    <t>SEM-C-30-CONTRATAR LA PRESTACIÓN DE SERVICIOS DE UN PROFESIONAL PARA GARANTIZAR EL APOYO PEDAGÓGICO REQUERIDO Y BRINDAR ATENCIÓN A ESTUDIANTES CON DISCAPACIDAD, EN EL DESARROLLO DEL PROYECTO “FORTALECIMIENTO DE ESTRATEGIAS DE ACCESO Y PERMANENCIA PARA LOS NIVELES DE PREESCOLAR BÁSICA Y MEDIA EN EL SECTOR OFICIAL IBAGUÉ”;</t>
  </si>
  <si>
    <t>SEM-C-29-CONTRATAR LA PRESTACIÓN DE SERVICIOS DE UN PROFESIONAL PARA GARANTIZAR EL APOYO PEDAGÓGICO REQUERIDO Y BRINDAR ATENCIÓN A ESTUDIANTES CON DISCAPACIDAD, EN EL DESARROLLO DEL PROYECTO “FORTALECIMIENTO DE ESTRATEGIAS DE ACCESO Y PERMANENCIA PARA LOS NIVELES DE PREESCOLAR BÁSICA Y MEDIA EN EL SECTOR OFICIAL IBAGUÉ”;</t>
  </si>
  <si>
    <t>SEM-C-33-CONTRATAR LA PRESTACIÓN DE SERVICIOS DE UN PROFESIONAL PARA GARANTIZAR EL APOYO PEDAGÓGICO REQUERIDO Y BRINDAR ATENCIÓN A ESTUDIANTES CON DISCAPACIDAD, EN EL DESARROLLO DEL PROYECTO “FORTALECIMIENTO DE ESTRATEGIAS DE ACCESO Y PERMANENCIA PARA LOS NIVELES DE PREESCOLAR BÁSICA Y MEDIA EN EL SECTOR OFICIAL IBAGUÉ”;</t>
  </si>
  <si>
    <t>SEM-C-34-CONTRATAR LA PRESTACIÓN DE SERVICIOS PARA GARANTIZAR EL APOYO PEDAGÓGICO REQUERIDO Y BRINDAR ATENCIÓN A ESTUDIANTES CON DISCAPACIDAD, EN EL DESARROLLO DEL PROYECTO “FORTALECIMIENTO DE ESTRATEGIAS DE ACCESO Y PERMANENCIA PARA LOS NIVELES DE PREESCOLAR BÁSICA Y MEDIA EN EL SECTOR OFICIAL IBAGUÉ”;</t>
  </si>
  <si>
    <t>SEM-C-24-CONTRATAR LA PRESTACIÓN DE SERVICIOS PARA GARANTIZAR EL APOYO PEDAGÓGICO REQUERIDO Y BRINDAR ATENCIÓN A ESTUDIANTES CON DISCAPACIDAD SORDOCEGUERA, EN EL DESARROLLO DEL PROYECTO “FORTALECIMIENTO DE ESTRATEGIAS DE ACCESO Y PERMANENCIA PARA LOS NIVELES DE PREESCOLAR BÁSICA Y MEDIA EN EL SECTOR OFICIAL IBAGUÉ”;</t>
  </si>
  <si>
    <t>SEM-C-28-CONTRATAR LA PRESTACIÓN DE SERVICIOS DE UN PROFESIONAL PARA GARANTIZAR EL APOYO PEDAGÓGICO REQUERIDO Y BRINDAR ATENCIÓN A ESTUDIANTES CON DISCAPACIDAD, EN EL DESARROLLO DEL PROYECTO “FORTALECIMIENTO DE ESTRATEGIAS DE ACCESO Y PERMANENCIA PARA LOS NIVELES DE PREESCOLAR BÁSICA Y MEDIA EN EL SECTOR OFICIAL IBAGUÉ”;</t>
  </si>
  <si>
    <t>SEM-C-27-CONTRATAR LA PRESTACIÓN DE SERVICIOS DE UN PROFESIONAL PARA GARANTIZAR EL APOYO PEDAGÓGICO REQUERIDO Y BRINDAR ATENCIÓN A ESTUDIANTES CON DISCAPACIDAD, EN EL DESARROLLO DEL PROYECTO “FORTALECIMIENTO DE ESTRATEGIAS DE ACCESO Y PERMANENCIA PARA LOS NIVELES DE PREESCOLAR BÁSICA Y MEDIA EN EL SECTOR OFICIAL IBAGUÉ”;</t>
  </si>
  <si>
    <t>SEM-C-36-CONTRATAR LA PRESTACIÓN DE SERVICIOS PARA GARANTIZAR EL APOYO PEDAGÓGICO REQUERIDO Y BRINDAR ATENCIÓN A ESTUDIANTES CON DISCAPACIDAD, EN EL DESARROLLO DEL PROYECTO “FORTALECIMIENTO DE ESTRATEGIAS DE ACCESO Y PERMANENCIA PARA LOS NIVELES DE PREESCOLAR BÁSICA Y MEDIA EN EL SECTOR OFICIAL IBAGUÉ”;</t>
  </si>
  <si>
    <t>SEM-C-52-CONTRATAR LA PRESTACIÓN DE SERVICIOS DE UN PROFESIONAL PARA GARANTIZAR EL APOYO PEDAGÓGICO REQUERIDO Y BRINDAR ATENCIÓN A ESTUDIANTES CON DISCAPACIDAD, EN EL DESARROLLO DEL PROYECTO “FORTALECIMIENTO DE ESTRATEGIAS DE ACCESO Y PERMANENCIA PARA LOS NIVELES DE PREESCOLAR BÁSICA Y MEDIA EN EL SECTOR OFICIAL IBAGUÉ”;</t>
  </si>
  <si>
    <t>SEM-C-37-CONTRATAR LA PRESTACIÓN DE SERVICIOS DE UN PROFESIONAL PARA GARANTIZAR EL APOYO PEDAGÓGICO REQUERIDO Y BRINDAR ATENCIÓN A ESTUDIANTES CON DISCAPACIDAD, EN EL DESARROLLO DEL PROYECTO “FORTALECIMIENTO DE ESTRATEGIAS DE ACCESO Y PERMANENCIA PARA LOS NIVELES DE PREESCOLAR BÁSICA Y MEDIA EN EL SECTOR OFICIAL IBAGUÉ”;</t>
  </si>
  <si>
    <t>SEM-C-51-CONTRATAR LA PRESTACIÓN DE SERVICIOS DE UN PROFESIONAL PARA GARANTIZAR EL APOYO PEDAGÓGICO REQUERIDO Y BRINDAR ATENCIÓN A ESTUDIANTES CON DISCAPACIDAD, EN EL DESARROLLO DEL PROYECTO “FORTALECIMIENTO DE ESTRATEGIAS DE ACCESO Y PERMANENCIA PARA LOS NIVELES DE PREESCOLAR BÁSICA Y MEDIA EN EL SECTOR OFICIAL IBAGUÉ”;</t>
  </si>
  <si>
    <t>SEM-C135- CONTRATAR LA PRESTACIÓN DE SERVICIOS DE UN PROFESIONAL PARA APOYAR LAS ACTIVIDADES DE LA DIRECCIÓN DE CALIDAD EDUCATIVA DE LA SECRETARÍA DE EDUCACIÓN EN EL DESARROLLO DEL PROYECTO  TRANSFORMACIÓN DE LA CALIDAD EDUCATIVA PARA LA GENERACIÓN DE OPORTUNIDADES EN LOS NIÑOS, ADOLESCENTES Y JÓVENES IBAGUÉ ;</t>
  </si>
  <si>
    <t>EM-C-54-CONTRATAR LA PRESTACIÓN DE SERVICIOS DE UN PROFESIONAL PARA GARANTIZAR EL APOYO PEDAGÓGICO REQUERIDO Y BRINDAR ATENCIÓN A ESTUDIANTES CON DISCAPACIDAD, EN EL DESARROLLO DEL PROYECTO “FORTALECIMIENTO DE ESTRATEGIAS DE ACCESO Y PERMANENCIA PARA LOS NIVELES DE PREESCOLAR BÁSICA Y MEDIA EN EL SECTOR OFICIAL IBAGUÉ”;</t>
  </si>
  <si>
    <t>SEM-C-40-CONTRATAR LA PRESTACIÓN DE SERVICIOS DE UN PROFESIONAL PARA GARANTIZAR EL APOYO PEDAGÓGICO REQUERIDO Y BRINDAR ATENCIÓN A ESTUDIANTES CON DISCAPACIDAD SORDOCEGUERA, EN EL DESARROLLO DEL PROYECTO “FORTALECIMIENTO DE ESTRATEGIAS DE ACCESO Y PERMANENCIA PARA LOS NIVELES DE PREESCOLAR BÁSICA Y MEDIA EN EL SECTOR OFICIAL IBAGUÉ”;</t>
  </si>
  <si>
    <t>SEM-C-35-CONTRATAR LA PRESTACIÓN DE SERVICIOS DE UN PROFESIONAL PARA GARANTIZAR EL APOYO PEDAGÓGICO REQUERIDO Y BRINDAR ATENCIÓN A ESTUDIANTES CON DISCAPACIDAD SORDOCEGUERA, EN EL DESARROLLO DEL PROYECTO “FORTALECIMIENTO DE ESTRATEGIAS DE ACCESO Y PERMANENCIA PARA LOS NIVELES DE PREESCOLAR BÁSICA Y MEDIA EN EL SECTOR OFICIAL IBAGUÉ”;</t>
  </si>
  <si>
    <t>SEM-C-42-CONTRATAR LA PRESTACIÓN DE SERVICIOS DE UN PROFESIONAL PARA GARANTIZAR EL APOYO PEDAGÓGICO REQUERIDO Y BRINDAR ATENCIÓN A ESTUDIANTES CON DISCAPACIDAD, EN EL DESARROLLO DEL PROYECTO “FORTALECIMIENTO DE ESTRATEGIAS DE ACCESO Y PERMANENCIA PARA LOS NIVELES DE PREESCOLAR BÁSICA Y MEDIA EN EL SECTOR OFICIAL IBAGUÉ”;</t>
  </si>
  <si>
    <t>SEM-C-26-CONTRATAR LA PRESTACIÓN DE SERVICIOS PARA GARANTIZAR EL APOYO PEDAGÓGICO REQUERIDO Y BRINDAR ATENCIÓN A ESTUDIANTES CON DISCAPACIDAD, EN EL DESARROLLO DEL PROYECTO “FORTALECIMIENTO DE ESTRATEGIAS DE ACCESO Y PERMANENCIA PARA LOS NIVELES DE PREESCOLAR BÁSICA Y MEDIA EN EL SECTOR OFICIAL IBAGUÉ”;</t>
  </si>
  <si>
    <t>SEM-C-55-CONTRATAR LA PRESTACIÓN DE SERVICIOS DE UN PROFESIONAL PARA GARANTIZAR EL APOYO PEDAGÓGICO REQUERIDO Y BRINDAR ATENCIÓN A ESTUDIANTES CON DISCAPACIDAD, EN EL DESARROLLO DEL PROYECTO “FORTALECIMIENTO DE ESTRATEGIAS DE ACCESO Y PERMANENCIA PARA LOS NIVELES DE PREESCOLAR BÁSICA Y MEDIA EN EL SECTOR OFICIAL IBAGUÉ”;</t>
  </si>
  <si>
    <t>SEM-C-41-CONTRATAR LA PRESTACIÓN DE SERVICIOS PARA GARANTIZAR EL APOYO PEDAGÓGICO REQUERIDO Y BRINDAR ATENCIÓN A ESTUDIANTES CON DISCAPACIDAD, EN EL DESARROLLO DEL PROYECTO “FORTALECIMIENTO DE ESTRATEGIAS DE ACCESO Y PERMANENCIA PARA LOS NIVELES DE PREESCOLAR BÁSICA Y MEDIA EN EL SECTOR OFICIAL IBAGUÉ”;</t>
  </si>
  <si>
    <t>SEM-C-32-CONTRATAR LA PRESTACIÓN DE SERVICIOS PARA GARANTIZAR EL APOYO PEDAGÓGICO REQUERIDO Y BRINDAR ATENCIÓN A ESTUDIANTES CON DISCAPACIDAD, EN EL DESARROLLO DEL PROYECTO “FORTALECIMIENTO DE ESTRATEGIAS DE ACCESO Y PERMANENCIA PARA LOS NIVELES DE PREESCOLAR BÁSICA Y MEDIA EN EL SECTOR OFICIAL IBAGUÉ”;</t>
  </si>
  <si>
    <t>SEM-C-31-CONTRATAR LA PRESTACIÓN DE SERVICIOS DE UN PROFESIONAL PARA GARANTIZAR EL APOYO PEDAGÓGICO REQUERIDO Y BRINDAR ATENCIÓN A ESTUDIANTES CON DISCAPACIDAD, EN EL DESARROLLO DEL PROYECTO “FORTALECIMIENTO DE ESTRATEGIAS DE ACCESO Y PERMANENCIA PARA LOS NIVELES DE PREESCOLAR BÁSICA Y MEDIA EN EL SECTOR OFICIAL IBAGUÉ”;</t>
  </si>
  <si>
    <t>SEM-C-53-CONTRATAR LA PRESTACIÓN DE SERVICIOS DE UN PROFESIONAL PARA GARANTIZAR EL APOYO PEDAGÓGICO REQUERIDO Y BRINDAR ATENCIÓN A ESTUDIANTES CON DISCAPACIDAD, EN EL DESARROLLO DEL PROYECTO “FORTALECIMIENTO DE ESTRATEGIAS DE ACCESO Y PERMANENCIA PARA LOS NIVELES DE PREESCOLAR BÁSICA Y MEDIA EN EL SECTOR OFICIAL IBAGUÉ”;</t>
  </si>
  <si>
    <t>SEM-C-25-CONTRATAR LA PRESTACIÓN DE SERVICIOS PARA GARANTIZAR EL APOYO PEDAGÓGICO REQUERIDO Y BRINDAR ATENCIÓN A ESTUDIANTES CON DISCAPACIDAD, EN EL DESARROLLO DEL PROYECTO “FORTALECIMIENTO DE ESTRATEGIAS DE ACCESO Y PERMANENCIA PARA LOS NIVELES DE PREESCOLAR BÁSICA Y MEDIA EN EL SECTOR OFICIAL IBAGUÉ”;</t>
  </si>
  <si>
    <t>SEM-C-43-CONTRATAR LA PRESTACIÓN DE SERVICIOS DE UN PROFESIONAL PARA GARANTIZAR EL APOYO PEDAGÓGICO REQUERIDO Y BRINDAR ATENCIÓN A ESTUDIANTES CON DISCAPACIDAD, EN EL DESARROLLO DEL PROYECTO “FORTALECIMIENTO DE ESTRATEGIAS DE ACCESO Y PERMANENCIA PARA LOS NIVELES DE PREESCOLAR BÁSICA Y MEDIA EN EL SECTOR OFICIAL IBAGUÉ”;</t>
  </si>
  <si>
    <t>SEM-C-73-CONTRATAR LA PRESTACIÓN DE SERVICIOS DE UN PROFESIONAL PARA APOYAR LAS ACTIVIDADES DEL PROGRAMA DE ALIMENTACIÓN ESCOLAR REALIZADO POR LA SECRETARÍA DE EDUCACIÓN EN EL DESARROLLO DEL PROYECTO   FORTALECIMIENTO DEL PAE PARA LA PERMANENCIA Y BIENESTAR DE LOS NIÑOS, JÓVENES Y ADOLESCENTES IBAGUÉ ;</t>
  </si>
  <si>
    <t>RECONOCIMIENTO DE CESANTIAS PARCIALES Y DEFINITIVAS DE FUNCIONARIOS ADMINISTRATIVOS CON RÉGIMEN DE RETROACTIVIDAD;</t>
  </si>
  <si>
    <t>SEM-C-06 CONTRATAR LA PRESTACIÓN DE SERVICIOS DE UN PROFESIONAL PARA APOYAR LAS ACTIVIDADES DE LA DIRECCIÓN ADMINISTRATIVA Y FINANCIERA DE LA SECRETARÍA DE EDUCACIÓN EN EL DESARROLLO DEL PROYECTO  MODERNIZACIÓN DE LA GESTIÓN EDUCATIVA PARA EL SIGLO XXI IBAGUÉ ;</t>
  </si>
  <si>
    <t>NÓMINA RETRO BONIDOC 2 DOCENTES;</t>
  </si>
  <si>
    <t>NÓMINA RETRO BONIDOC 2 DIRECTIVOS DOCENTES;</t>
  </si>
  <si>
    <t>SEM-C-40-CONTRATAR CON LA COMUNIDAD DOMINICA HIJAS DE NUESTRA SEÑORA DE NAZARETH PROVINCIA NUESTRA SEÑORA DEL ROSARIO DE QUIQUINQUIRÁ, LA PROMOCIÓN E IMPLEMENTACIÓN DE ESTRATEGIAS DE DESARROLLO PEDAGÓGICO EN LA INSTITUCIÓN EDUCATIVA OFICIAL SANTA TERESA DE JESÚS DEL MUNICIPIO DE IBAGUÉ, PARA LA VIGENCIA 2024 DE ACUERDO A LO ESTABLECIDO EN EL DECRETO 1851 DE 2015.;</t>
  </si>
  <si>
    <t>SEM-C-44-CONTRATAR LA PRESTACIÓN DE SERVICIOS PARA GARANTIZAR EL APOYO PEDAGÓGICO REQUERIDO Y BRINDAR ATENCIÓN A ESTUDIANTES CON DISCAPACIDAD, EN EL DESARROLLO DEL PROYECTO “FORTALECIMIENTO DE ESTRATEGIAS DE ACCESO Y PERMANENCIA PARA LOS NIVELES DE PREESCOLAR BÁSICA Y MEDIA EN EL SECTOR OFICIAL IBAGUÉ”;</t>
  </si>
  <si>
    <t>NÓMINA DE FEBRERO DEL 2024 ADMINISTRATIVOS MODERNIZACIÓN;</t>
  </si>
  <si>
    <t>NÓMINA DE FEBRERO DEL 2024 DOCENTES;</t>
  </si>
  <si>
    <t>NÓMINA DE FEBRERO DEL 2024 DIRECTIVOS DOCENTES;</t>
  </si>
  <si>
    <t>NÓMINA DE FEBRERO DEL 2024 ADMINISTRATIVOS COLEGIOS;</t>
  </si>
  <si>
    <t>SEM-C-88-CONTRATAR LA PRESTACIÓN DE SERVICIOS DE UN PROFESIONAL PARA APOYAR LA EJECUCIÓN, ORGANIZACIÓN Y SEGUIMIENTO AL DESARROLLO DEL PROGRAMA DE ALIMENTACIÓN ESCOLAR REALIZADO POR LA SECRETARÍA DE EDUCACIÓN Y LAS INSTITUCIONES Y CENTROS EDUCATIVOS OFICIALES DEL MUNICIPIO DE IBAGUÉ EN EL DESARROLLO DEL PROYECTO   FORTALECIMIENTO DEL PAE PARA LA PERMANENCIA Y BIENESTAR DE LOS NIÑOS, JÓVENES Y ADOLESCENTES IBAGUÉ ;</t>
  </si>
  <si>
    <t>SEM-C-92- CONTRATAR LA PRESTACIÓN DE SERVICIOS DE UN PROFESIONAL PARA APOYAR LA SUPERVISIÓN DE LAS OBRAS DE INFRAESTRUCTURA DE LA SECRETARÍA DE EDUCACIÓN EN EL DESARROLLO DEL PROYECTO “CONSTRUCCIÓN Y ADECUACIÓN DE LA INFRAESTRUCTURA EDUCATIVA OFICIAL PARA EL MEJORAMIENTO DE AMBIENTES DE APRENDIZAJE IBAGUÉ”;</t>
  </si>
  <si>
    <t>SEM-C-77- CONTRATAR LA PRESTACIÓN DE SERVICIOS DE UN PROFESIONAL PARA APOYAR LA SUPERVISIÓN DE LAS OBRAS DE INFRAESTRUCTURA DE LA SECRETARÍA DE EDUCACIÓN EN EL DESARROLLO DEL PROYECTO “CONSTRUCCIÓN Y ADECUACIÓN DE LA INFRAESTRUCTURA EDUCATIVA OFICIAL PARA EL MEJORAMIENTO DE AMBIENTES DE APRENDIZAJE IBAGUÉ”;</t>
  </si>
  <si>
    <t>SEM-C-57-CONTRATAR LA PRESTACIÓN DE SERVICIOS PARA GARANTIZAR EL APOYO PEDAGÓGICO REQUERIDO Y BRINDAR ATENCIÓN A ESTUDIANTES CON DISCAPACIDAD, EN EL DESARROLLO DEL PROYECTO “FORTALECIMIENTO DE ESTRATEGIAS DE ACCESO Y PERMANENCIA PARA LOS NIVELES DE PREESCOLAR BÁSICA Y MEDIA EN EL SECTOR OFICIAL IBAGUÉ”;</t>
  </si>
  <si>
    <t>SEM-C-45-CONTRATAR LA PRESTACIÓN DE SERVICIOS PARA GARANTIZAR EL APOYO PEDAGÓGICO REQUERIDO Y BRINDAR ATENCIÓN A ESTUDIANTES CON DISCAPACIDAD, EN EL DESARROLLO DEL PROYECTO “FORTALECIMIENTO DE ESTRATEGIAS DE ACCESO Y PERMANENCIA PARA LOS NIVELES DE PREESCOLAR BÁSICA Y MEDIA EN EL SECTOR OFICIAL IBAGUÉ”;</t>
  </si>
  <si>
    <t>SEM-C-62- CONTRATAR LA PRESTACIÓN DE SERVICIOS DE UN PROFESIONAL PARA APOYAR LA SUPERVISIÓN DE LAS OBRAS DE INFRAESTRUCTURA DE LA SECRETARÍA DE EDUCACIÓN EN EL DESARROLLO DEL PROYECTO “CONSTRUCCIÓN Y ADECUACIÓN DE LA INFRAESTRUCTURA EDUCATIVA OFICIAL PARA EL MEJORAMIENTO DE AMBIENTES DE APRENDIZAJE IBAGUÉ”;</t>
  </si>
  <si>
    <t>SEM-C-95- CONTRATAR LA PRESTACIÓN DE SERVICIOS DE UN PROFESIONAL PARA APOYAR LA SUPERVISIÓN DE LAS OBRAS DE INFRAESTRUCTURA DE LA SECRETARÍA DE EDUCACIÓN EN EL DESARROLLO DEL PROYECTO “CONSTRUCCIÓN Y ADECUACIÓN DE LA INFRAESTRUCTURA EDUCATIVA OFICIAL PARA EL MEJORAMIENTO DE AMBIENTES DE APRENDIZAJE IBAGUÉ”;</t>
  </si>
  <si>
    <t>ENTREGA POR EL CONCEDENTE EN CONCESIÓN AL CONCESIONARIO DE LA INFRAESTRUCTURA FÍSICA EDUCATIVA DEL MUNICIPIO DENOMINADA ANTONIO NARIÑO LA CEIBITA DEBIDAMENTE DOTADA SEGÚN SE ESPECIFICARÁ EN EL ACTA DE INICIO, PARA QUE ESTE SE ORGANICE, OPERE Y PRESTE EN ELLA EL SERVICIO PÚBLICO DE EDUCACIÓN FORMAL, EN LOS NIVELES DE PREESCOLAR, BÁSICA PRIMARIA, BÁSICA SECUNDARIA Y MEDIA, A CAMBIO DE UNA REMUNERACIÓN EN LOS TÉRMINOS Y CONDICIONES PREVISTOS EN ESTE CONTRATO. CONTRATO 1415 DE 2009;</t>
  </si>
  <si>
    <t>ENTREGA POR EL CONCEDENTE EN CONCESIÓN AL CONCESIONARIO DE LA INFRAESTRUCTURA FÍSICA EDUCATIVA DEL MUNICIPIO DENOMINADA BICENTENARIO MIRADOR DE AMBALÁ DEBIDAMENTE DOTADA SEGÚN SE ESPECIFICARÁ EN EL ACTA DE INICIO, PARA QUE ESTE SE ORGANICE, OPERE Y PRESTE EN ELLA EL SERVICIO PÚBLICO DE EDUCACIÓN FORMAL, EN LOS NIVELES DE PREESCOLAR, BÁSICA PRIMARIA, BÁSICA SECUNDARIA Y MEDIA, A CAMBIO DE UNA REMUNERACIÓN EN LOS TÉRMINOS Y CONDICIONES PREVISTOS EN ESTE CONTRATO. CONTRATO 1416 DE 2009;</t>
  </si>
  <si>
    <t>CONTRATAR LA PRESTACIÓN DE SERVICIOS DE VIGILANCIA Y SEGURIDAD PRIVADA CON LA UTILIZACIÓN DE MEDIOS TECNOLÓGICOS (MONITOREO DE ALARMAS, CIRCUITO CERRADO DE TELEVISIÓN-CCTV, ARCO, DETECTORES DE METALES) PARA EL FUNCIONAMIENTO EN LAS SEDES DONDE FUNCIONAN LAS DEPENDENCIAS DE LA ALCALDÍA MUNICIPAL DE IBAGUÉ Y LAS INSTITUCIONES EDUCATIVAS ADSCRITAS A LA SECRETARIA DE EDUCACIÓN MUNICIPAL;</t>
  </si>
  <si>
    <t>SEM-C-93- CONTRATAR LA PRESTACIÓN DE SERVICIOS DE UN PROFESIONAL PARA APOYAR LA SUPERVISIÓN DE LAS OBRAS DE INFRAESTRUCTURA DE LA SECRETARÍA DE EDUCACIÓN EN EL DESARROLLO DEL PROYECTO “CONSTRUCCIÓN Y ADECUACIÓN DE LA INFRAESTRUCTURA EDUCATIVA OFICIAL PARA EL MEJORAMIENTO DE AMBIENTES DE APRENDIZAJE IBAGUÉ”;</t>
  </si>
  <si>
    <t>RECONOCIMIENTO DE CESANTIAS PARCIALES Y DEFINITIVAS DE FUNCIONARIOS ADMINISTRATIVOS CON REGIMEN DE RETROACTIVIDAD ;</t>
  </si>
  <si>
    <t>SEM-C-61-CONTRATAR LA PRESTACIÓN DE SERVICIOS DE UN PROFESIONAL PARA GARANTIZAR EL APOYO PEDAGÓGICO REQUERIDO Y BRINDAR ATENCIÓN A ESTUDIANTES CON DISCAPACIDAD, EN EL DESARROLLO DEL PROYECTO “FORTALECIMIENTO DE ESTRATEGIAS DE ACCESO Y PERMANENCIA PARA LOS NIVELES DE PREESCOLAR BÁSICA Y MEDIA EN EL SECTOR OFICIAL IBAGUÉ”;</t>
  </si>
  <si>
    <t>ORDENAR LA TRANSFERENCIA DE LOS RECURSOS ASIGNADOS POR EL CONCEJO MUNICIPAL DE IBAGUÉ MEDIANTE ACUERDO 032 DE 2009 AL CONSERVATORIO DE IBAGUÉ INSTITUCIÓN EDUCATIVA TÉCNICA AMINA MELENDRO DE PULECIO (VIGENCIA 2023).;</t>
  </si>
  <si>
    <t>SEM-C-46-CONTRATAR LA PRESTACIÓN DE SERVICIOS DE UN PROFESIONAL PARA GARANTIZAR EL APOYO PEDAGÓGICO REQUERIDO Y BRINDAR ATENCIÓN A ESTUDIANTES CON DISCAPACIDAD, EN EL DESARROLLO DEL PROYECTO “FORTALECIMIENTO DE ESTRATEGIAS DE ACCESO Y PERMANENCIA PARA LOS NIVELES DE PREESCOLAR BÁSICA Y MEDIA EN EL SECTOR OFICIAL IBAGUÉ”;</t>
  </si>
  <si>
    <t>SEM 13 - CELEBRAR UN CONTRATO DE ARRENDAMIENTO PARA LA AMPLIACIÓN DE COBERTURA EN EL SECTOR OFICIAL SEDE BATALLÓN ROOKE PERTENECIENTE A LA INSTITUCIÓN EDUCATIVA SAN ISIDRO EN EL MUNICIPIO DE IBAGUÉ.;</t>
  </si>
  <si>
    <t>SEM-C-105- CONTRATAR LA PRESTACION DE SERVICIOS DE UN PROFESIONAL PARA APOYAR LAS ACTIVIDADES DE LA DIRECCIÓN DE CALIDAD EDUCATIVA DE LA SECRETARÍA DE EDUCACIÓN EN EL DESARROLLO DEL PROYECTO  TRANSFORMACIÓN DE LA CALIDAD EDUCATIVA PARA LA GENERACIÓN DE OPORTUNIDADES EN LOS NIÑOS, ADOLESCENTES Y JÓVENES IBAGUÉ .;</t>
  </si>
  <si>
    <t>SEM-C-07- CONTRATAR LA PRESTACIÓN DE SERVICIOS DE UN PROFESIONAL PARA APOYAR LAS ACTIVIDADES DE LA DIRECCIÓN ADMINISTRATIVA Y FINANCIERA DE LA SECRETARÍA DE EDUCACIÓN EN EL DESARROLLO DEL PROYECTO  MODERNIZACIÓN DE LA GESTIÓN EDUCATIVA PARA EL SIGLO XXI IBAGUÉ .;</t>
  </si>
  <si>
    <t>SEM-C-90-CONTRATAR LA PRESTACIÓN DE SERVICIOS DE UN PROFESIONAL PARA APOYAR LA EJECUCIÓN, ORGANIZACIÓN Y SEGUIMIENTO AL DESARROLLO DEL PROGRAMA DE ALIMENTACIÓN ESCOLAR REALIZADO POR LA SECRETARÍA DE EDUCACIÓN Y LAS INSTITUCIONES Y CENTROS EDUCATIVOS OFICIALES DEL MUNICIPIO DE IBAGUÉ EN EL DESARROLLO DEL PROYECTO   FORTALECIMIENTO DEL PAE PARA LA PERMANENCIA Y BIENESTAR DE LOS NIÑOS, JÓVENES Y ADOLESCENTES IBAGUÉ ;</t>
  </si>
  <si>
    <t>SEM-C-86-CONTRATAR LA PRESTACIÓN DE SERVICIOS DE UN PROFESIONAL PARA APOYAR LA EJECUCIÓN, ORGANIZACIÓN Y SEGUIMIENTO AL DESARROLLO DEL PROGRAMA DE ALIMENTACIÓN ESCOLAR REALIZADO POR LA SECRETARÍA DE EDUCACIÓN Y LAS INSTITUCIONES Y CENTROS EDUCATIVOS OFICIALES DEL MUNICIPIO DE IBAGUÉ EN EL DESARROLLO DEL PROYECTO   FORTALECIMIENTO DEL PAE PARA LA PERMANENCIA Y BIENESTAR DE LOS NIÑOS, JÓVENES Y ADOLESCENTES IBAGUÉ ;</t>
  </si>
  <si>
    <t>CONTRATAR EL SERVICIO GENERAL DE ASEO Y CAFETERÍA (INCLUIDO INSUMOS) DE LA ADMINISTRACIÓN MUNICIPAL DE IBAGUÉ, INSTITUCIONES EDUCATIVAS OFICIALES Y BIBLIOTECA VIRTUAL DEL MUNICIPIO DE IBAGUÉ A CARGO DE LA SECRETARÍA DE EDUCACIÓN.;</t>
  </si>
  <si>
    <t>SEM-C-81-CONTRATAR LA PRESTACIÓN DE SERVICIOS DE UN PROFESIONAL PARA APOYAR LA EJECUCIÓN, ORGANIZACIÓN Y SEGUIMIENTO AL DESARROLLO DEL PROGRAMA DE ALIMENTACIÓN ESCOLAR REALIZADO POR LA SECRETARÍA DE EDUCACIÓN Y LAS INSTITUCIONES Y CENTROS EDUCATIVOS OFICIALES DEL MUNICIPIO DE IBAGUÉ EN EL DESARROLLO DEL PROYECTO   FORTALECIMIENTO DEL PAE PARA LA PERMANENCIA Y BIENESTAR DE LOS NIÑOS, JÓVENES Y ADOLESCENTES IBAGUÉ .;</t>
  </si>
  <si>
    <t>SEM-C-85-CONTRATAR LA PRESTACIÓN DE SERVICIOS DE UN PROFESIONAL PARA APOYAR LA EJECUCIÓN, ORGANIZACIÓN Y SEGUIMIENTO AL DESARROLLO DEL PROGRAMA DE ALIMENTACIÓN ESCOLAR REALIZADO POR LA SECRETARÍA DE EDUCACIÓN Y LAS INSTITUCIONES Y CENTROS EDUCATIVOS OFICIALES DEL MUNICIPIO DE IBAGUÉ EN EL DESARROLLO DEL PROYECTO   FORTALECIMIENTO DEL PAE PARA LA PERMANENCIA Y BIENESTAR DE LOS NIÑOS, JÓVENES Y ADOLESCENTES IBAGUÉ ;</t>
  </si>
  <si>
    <t>NOMNA MARZO 2024 ADMINISTRATIVOS COLEGIOS;</t>
  </si>
  <si>
    <t>NÓMINA DE MARZO DEL 2024 DOCENTES;</t>
  </si>
  <si>
    <t>NÓMINA DE MARZO DE 2024 DIRECTIVOS DOCENTES;</t>
  </si>
  <si>
    <t>NÓMINA DE MARZO DE 2024 ADMINISTRATIVOS SEMI;</t>
  </si>
  <si>
    <t>PAGO DE SERVICIOS PUBLICOS DE LAS INSTITUCIONES EDUCATIVAS OFICIALES DEL MUNICIPIO DE IBAGUE;PAGO CORRESPONDIENTE AL SERVICIO PRESTADO POR DICHA EMPRESA EN LA INSTITUCION EDUCATIVA MODELIA DURANTE EL PERIODO COMPRENDIDO ENTRE EL MES DE ENERO A DICIEMBRE DE 2023</t>
  </si>
  <si>
    <t>SEM-C-69- CONTRATAR LA PRESTACIÓN DE SERVICIOS DE UN PROFESIONAL PARA APOYAR LAS ACTIVIDADES DEL DESPACHO DE LA SECRETARÍA DE EDUCACIÓN;</t>
  </si>
  <si>
    <t>SEM-C-74-CONTRATAR LA PRESTACIÓN DE SERVICIOS DE UN PROFESIONAL PARA APOYAR LA EJECUCIÓN, ORGANIZACIÓN Y SEGUIMIENTO AL DESARROLLO DEL PROGRAMA DE ALIMENTACIÓN ESCOLAR REALIZADO POR LA SECRETARÍA DE EDUCACIÓN Y LAS INSTITUCIONES Y CENTROS EDUCATIVOS OFICIALES DEL MUNICIPIO DE IBAGUÉ EN EL DESARROLLO DEL PROYECTO   FORTALECIMIENTO DEL PAE PARA LA PERMANENCIA Y BIENESTAR DE LOS NIÑOS, JÓVENES Y ADOLESCENTES IBAGUÉ ;</t>
  </si>
  <si>
    <t>PAGO DE SERVICIOS PUBLICOS DE LAS INSTITUCIONES EDUCATIVAS OFICIALES DEL MUNICIPIO DE IBAGUE;Pago de servicio de energía y aseo de las instituciones educativas del municipio de Ibagué acumulado al mes de febrero de 2024 (Acuerdo de pago), se excluye pago de alumbrado público, así: energía $1.137.208.084 y aseo $278.416.373.</t>
  </si>
  <si>
    <t>PRORROGA 4 ADICION NO 02 AL CONTRATO 2024 DEL 26/06/2023 CUYO OBJETO ES GASTOS INHERENTES ADMINISTRATIVOS PARA LA BOLSA MERCANTIL DE COLOMBIA PARA CONTRATAR LA PRESTACION DEL SERVICIO Y EJECUCION DEL PROGRAMA DE ALIMENTACION ESCOLAR (PAE) CON DESTINO A LOS NINOS, NINAS Y ADOLESCENTES Y JOVENES FOCALIZADOS Y REGISTRADOS EN EL SISTEMA INTEGRADO DE MATRICULA (SIMAT) COMO ESTUDIANTES DE LAS INSTITUCIONES EDUCATIVAS OFICIALES DEL MUNICIPIO DE IBAGUE;</t>
  </si>
  <si>
    <t>PRORROGA 4 ADICION NO 02 AL CONTRATO 2024 DEL 26/06/2023 CUYO OBJETO ES CONTRATAR LA PRESTACION DE SERVICIO Y EJECUCION DEL PROGRAMA DE ALIMENTACION ESCOLAR (PAE) CON DESTINO A LOS NINOS, NINAS Y ADOLESCENTES Y JOVENES FOCALIZADOS Y REGISTRADOS EN EL SISTEMA INTEGRADO DE MATRICULA (SIMAT) COMO ESTUDIANTES DE LAS INSTITUCIONES EDUCATIVAS OFICIALES DEL MUNICIPIO DE IBAGUE ;</t>
  </si>
  <si>
    <t>PRORROGA 4 ADICION 02 AL CONTRATO 2024 DEL 26/06/2023 CUYO OBJETO ES CONSECUCION DE UN COMISIONISTA QUIEN APOYARA EL CONTRATO DE PRESTACION DE SERVICIO Y EJECUCION DEL PROGRAMA DE ALIMENTACION ESCOLAR (PAE) CON DESTINO A LOS NINOS, NINAS Y ADOLESCENTES Y JOVENES FOCALIZADOS Y REGISTRADOS EN EL SISTEMA INTEGRADO DE MATRICULA (SIMAT) COMO ESTUDIANTES DE LAS INSTITUCIONES EDUCATIVAS OFICIALES DEL MUNICIPIO DE IBAGUE;</t>
  </si>
  <si>
    <t>SEM-C-75-CONTRATAR LA PRESTACIÓN DE SERVICIOS DE APOYO A LA GESTIÓN  PARA APOYAR LA EJECUCIÓN, ORGANIZACIÓN Y SEGUIMIENTO AL DESARROLLO DEL PROGRAMA DE ALIMENTACIÓN ESCOLAR REALIZADO POR LA SECRETARÍA DE EDUCACIÓN Y LAS INSTITUCIONES Y CENTROS EDUCATIVOS OFICIALES DEL MUNICIPIO DE IBAGUÉ EN EL DESARROLLO DEL PROYECTO   FORTALECIMIENTO DEL PAE PARA LA PERMANENCIA Y BIENESTAR DE LOS NIÑOS, JÓVENES Y ADOLESCENTES IBAGUÉ .;</t>
  </si>
  <si>
    <t>CONTRATAR EL SERVICIO DE CUENTAS DE CORREO ELECTRÓNICO PARA LA ALCALDÍA MUNICIPAL DE IBAGUÉ, BAJO EL DOMINIO IBAGUE.GOV.CO (TIC-16);</t>
  </si>
  <si>
    <t>SEM-C-112- CONTRATAR LA PRESTACIÓN DE SERVICIOS PROFESIONALES PARA APOYAR EL DESARROLLO DE LAS ACTIVIDADES DE LA SECRETARÍA DE EDUCACIÓN DE IBAGUÉ;</t>
  </si>
  <si>
    <t>ORDENAR LA TRANSFERENCIA DE RECURSOS PARA LAS ADECUACIONES NECESARIAS Y PUESTA EN MARCHA DEL SERVICIO EDUCATIVO EN LA SEDE PRINCIPAL DE LA INSTITUCION EDUCATIVA SAN JOSE;</t>
  </si>
  <si>
    <t>SEM-C-89- CONTRATAR LA PRESTACION DE SERVICIOS DE UN PROFESIONAL PARA APOYAR LAS AUDITORIA EN LAS INSTITUCIONES EDUCATIVAS DE LA SECRETARÍA DE EDUCACIÓN EN EL DESARROLLO DEL PROYECTO  FORTALECIMIENTO DE ESTRATEGIAS DE ACCESO Y PERMANENCIA PARA LOS NIVELES DE PREESCOLAR BÁSICA Y MEDIA EN EL SECTOR OFICIAL IBAGUÉ ;</t>
  </si>
  <si>
    <t>SEM-C-11- CONTRATAR LA PRESTACIÓ DE SERVICIOS DE UN PROFESIONAL PARA APOYAR LAS ACTIVIDADES DE LA DIRECCIÓN ADMINISTRATIVA Y FINANCIERA DE LA SECRETARÍA DE EDUCACIÓN EN EL DESARROLLO DEL PROYECTO  MODERNIZACIÓN DE LA GESTIÓN EDUCATIVA PARA EL SIGLO XXI IBAGUÉ ;</t>
  </si>
  <si>
    <t>SEM-C-20- CONTRATAR LA PRESTACION DE SERVICIOS DE APOYO A LA GESTIÓN PARA APOYAR LAS ACTIVIDADES DE LA DIRECCION ADMINISTRATIVA Y FINANCIERA DE LA SECRETARÍA DE EDUCACIÓN EN EL DESARROLLO DEL PROYECTO  MODERNIZACIÓN DE LA GESTIÓN EDUCATIVA PARA EL SIGLO XXI IBAGUÉ ;</t>
  </si>
  <si>
    <t>SEM-C-05- CONTRATAR LA PRESTACIÓN DE SERVICIOS DE UN PROFESIONAL PARA APOYAR LAS ACTIVIDADES DE LA DIRECCIÓN ADMINISTRATIVA Y FINANCIERA DE LA SECRETARÍA DE EDUCACIÓN EN EL DESARROLLO DEL PROYECTO  MODERNIZACIÓN DE LA GESTIÓN EDUCATIVA PARA EL SIGLO XXI IBAGUÉ .;</t>
  </si>
  <si>
    <t>SEM-C-78-CONTRATAR LA PRESTACION DE SERVICIOS DE UN PROFESIONAL PARA APOYAR LA EJECUCION, ORGANIZACIÓN Y SEGUIMIENTO AL DESARROLLO DEL PROGRAMA DE ALIMENTACION ESCOLAR REALIZADO POR LA SECRETARIA DE EDUCACION Y LAS INSTITUCIONES Y CENTROS EDUCATIVOS OFICIALES DEL MUNICIPIO DE IBAGUE , EN EL DESARROLLO DEL PROYECTO “FORTALECIMIENTO DEL PAE PARA LA PERMANENCIA Y BIENESTAR DE LOS NIÑOS, JOVENES ADOLESCENTES IBAGUE”;</t>
  </si>
  <si>
    <t>SEM-C-84-CONTRATAR LA PRESTACION DE SERVICIOS DE UN PROFESIONAL PARA APOYAR LA EJECUCION, ORGANIZACIÓN Y SEGUIMIENTO AL DESARROLLO DEL PROGRAMA DE ALIMENTACION ESCOLAR REALIZADO POR LA SECRETARIA DE EDUCACION, EN EL DESARROLLO DEL PROYECTO “FORTALECIMIENTO DEL PAE PARA LA PERMANENCIA Y BIENESTAR DE LOS NIÑOS, JOVENES ADOLESCENTES IBAGUE”;</t>
  </si>
  <si>
    <t>Modernización</t>
  </si>
  <si>
    <t>ACCESO Y PERMANENCIA</t>
  </si>
  <si>
    <t>calidad</t>
  </si>
  <si>
    <t>infraestructura</t>
  </si>
  <si>
    <r>
      <rPr>
        <b/>
        <sz val="12"/>
        <rFont val="Arial"/>
        <family val="2"/>
      </rPr>
      <t>PROCESO:</t>
    </r>
    <r>
      <rPr>
        <sz val="12"/>
        <rFont val="Arial"/>
        <family val="2"/>
      </rPr>
      <t xml:space="preserve"> PLANEACION ESTRATEGICA Y TERRITORIAL</t>
    </r>
  </si>
  <si>
    <r>
      <t xml:space="preserve">Codigo: </t>
    </r>
    <r>
      <rPr>
        <sz val="12"/>
        <rFont val="Arial"/>
        <family val="2"/>
      </rPr>
      <t>FOR-08-PRO-PET-01</t>
    </r>
  </si>
  <si>
    <r>
      <t>Version:</t>
    </r>
    <r>
      <rPr>
        <sz val="12"/>
        <rFont val="Arial"/>
        <family val="2"/>
      </rPr>
      <t xml:space="preserve"> 01</t>
    </r>
  </si>
  <si>
    <r>
      <rPr>
        <b/>
        <sz val="12"/>
        <rFont val="Arial"/>
        <family val="2"/>
      </rPr>
      <t>FORMATO:</t>
    </r>
    <r>
      <rPr>
        <sz val="12"/>
        <rFont val="Arial"/>
        <family val="2"/>
      </rPr>
      <t xml:space="preserve"> PLAN DE ACCION</t>
    </r>
  </si>
  <si>
    <r>
      <t xml:space="preserve">Fecha: </t>
    </r>
    <r>
      <rPr>
        <sz val="12"/>
        <rFont val="Arial"/>
        <family val="2"/>
      </rPr>
      <t>31/08/2017</t>
    </r>
  </si>
  <si>
    <r>
      <t xml:space="preserve">Pagina: </t>
    </r>
    <r>
      <rPr>
        <sz val="12"/>
        <rFont val="Arial"/>
        <family val="2"/>
      </rPr>
      <t>1 de  1</t>
    </r>
  </si>
  <si>
    <r>
      <t>PROG</t>
    </r>
    <r>
      <rPr>
        <b/>
        <sz val="12"/>
        <rFont val="Arial"/>
        <family val="2"/>
      </rPr>
      <t xml:space="preserve">  EJEC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</si>
</sst>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3" formatCode="_-* #,##0.00_-;\-* #,##0.00_-;_-* &quot;-&quot;??_-;_-@_-"/>
    <numFmt numFmtId="164" formatCode="_(&quot;$&quot;\ * #,##0.00_);_(&quot;$&quot;\ * \(#,##0.00\);_(&quot;$&quot;\ * &quot;-&quot;??_);_(@_)"/>
    <numFmt numFmtId="165" formatCode="_(* #,##0.00_);_(* \(#,##0.00\);_(* &quot;-&quot;??_);_(@_)"/>
    <numFmt numFmtId="166" formatCode="_-&quot;$&quot;* #,##0.00_-;\-&quot;$&quot;* #,##0.00_-;_-&quot;$&quot;* &quot;-&quot;??_-;_-@_-"/>
    <numFmt numFmtId="167" formatCode="_ * #,##0.00_ ;_ * \-#,##0.00_ ;_ * &quot;-&quot;??_ ;_ @_ "/>
    <numFmt numFmtId="168" formatCode="#,##0.0_);\(#,##0.0\)"/>
    <numFmt numFmtId="169" formatCode="0.0%"/>
    <numFmt numFmtId="170" formatCode="_(&quot;$&quot;\ * #,##0_);_(&quot;$&quot;\ * \(#,##0\);_(&quot;$&quot;\ * &quot;-&quot;??_);_(@_)"/>
    <numFmt numFmtId="171" formatCode="_ * #,##0_ ;_ * \-#,##0_ ;_ * &quot;-&quot;??_ ;_ @_ "/>
    <numFmt numFmtId="172" formatCode="_(* #,##0_);_(* \(#,##0\);_(* &quot;-&quot;??_);_(@_)"/>
    <numFmt numFmtId="173" formatCode="\$#,##0_-"/>
    <numFmt numFmtId="174" formatCode="_-* #,##0_-;\-* #,##0_-;_-* &quot;-&quot;??_-;_-@_-"/>
    <numFmt numFmtId="175" formatCode="_-&quot;$&quot;* #,##0_-;\-&quot;$&quot;* #,##0_-;_-&quot;$&quot;* &quot;-&quot;??_-;_-@_-"/>
    <numFmt numFmtId="176" formatCode="_-&quot;$&quot;\ * #,##0_-;\-&quot;$&quot;\ * #,##0_-;_-&quot;$&quot;\ * &quot;-&quot;??_-;_-@_-"/>
  </numFmts>
  <fonts count="1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Arial"/>
      <family val="2"/>
    </font>
    <font>
      <b/>
      <sz val="10"/>
      <name val="Arial"/>
      <family val="2"/>
    </font>
    <font>
      <sz val="12"/>
      <name val="Arial"/>
      <family val="2"/>
    </font>
    <font>
      <sz val="11"/>
      <color rgb="FF000000"/>
      <name val="Calibri"/>
      <family val="2"/>
    </font>
    <font>
      <sz val="9"/>
      <color rgb="FF000000"/>
      <name val="Arial"/>
      <family val="2"/>
    </font>
    <font>
      <sz val="10"/>
      <name val="Arial"/>
      <family val="2"/>
    </font>
    <font>
      <b/>
      <sz val="9"/>
      <color indexed="81"/>
      <name val="Tahoma"/>
      <family val="2"/>
    </font>
    <font>
      <sz val="9"/>
      <color indexed="81"/>
      <name val="Tahoma"/>
      <family val="2"/>
    </font>
    <font>
      <b/>
      <sz val="11"/>
      <color rgb="FF000000"/>
      <name val="Arial"/>
      <family val="2"/>
    </font>
    <font>
      <sz val="10"/>
      <color rgb="FF000000"/>
      <name val="Calibri"/>
    </font>
    <font>
      <sz val="10"/>
      <color rgb="FF000000"/>
      <name val="Calibri"/>
      <family val="2"/>
    </font>
    <font>
      <b/>
      <u/>
      <sz val="12"/>
      <name val="Arial"/>
      <family val="2"/>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75">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right/>
      <top/>
      <bottom style="medium">
        <color auto="1"/>
      </bottom>
      <diagonal/>
    </border>
    <border>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thin">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medium">
        <color auto="1"/>
      </top>
      <bottom style="medium">
        <color auto="1"/>
      </bottom>
      <diagonal/>
    </border>
    <border>
      <left/>
      <right/>
      <top style="medium">
        <color auto="1"/>
      </top>
      <bottom style="medium">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medium">
        <color auto="1"/>
      </bottom>
      <diagonal/>
    </border>
    <border>
      <left/>
      <right style="thin">
        <color auto="1"/>
      </right>
      <top/>
      <bottom style="medium">
        <color auto="1"/>
      </bottom>
      <diagonal/>
    </border>
    <border>
      <left/>
      <right style="thin">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right style="medium">
        <color auto="1"/>
      </right>
      <top style="thin">
        <color auto="1"/>
      </top>
      <bottom/>
      <diagonal/>
    </border>
    <border>
      <left/>
      <right style="medium">
        <color auto="1"/>
      </right>
      <top/>
      <bottom style="thin">
        <color auto="1"/>
      </bottom>
      <diagonal/>
    </border>
    <border>
      <left style="thin">
        <color auto="1"/>
      </left>
      <right style="thin">
        <color auto="1"/>
      </right>
      <top/>
      <bottom/>
      <diagonal/>
    </border>
    <border>
      <left style="thin">
        <color auto="1"/>
      </left>
      <right style="thin">
        <color auto="1"/>
      </right>
      <top style="medium">
        <color auto="1"/>
      </top>
      <bottom/>
      <diagonal/>
    </border>
    <border>
      <left/>
      <right style="medium">
        <color auto="1"/>
      </right>
      <top style="medium">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bottom/>
      <diagonal/>
    </border>
    <border>
      <left style="medium">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medium">
        <color auto="1"/>
      </left>
      <right style="thin">
        <color auto="1"/>
      </right>
      <top/>
      <bottom style="medium">
        <color auto="1"/>
      </bottom>
      <diagonal/>
    </border>
    <border>
      <left/>
      <right/>
      <top style="thin">
        <color indexed="65"/>
      </top>
      <bottom/>
      <diagonal/>
    </border>
    <border>
      <left style="medium">
        <color auto="1"/>
      </left>
      <right/>
      <top style="medium">
        <color auto="1"/>
      </top>
      <bottom/>
      <diagonal/>
    </border>
    <border>
      <left style="medium">
        <color auto="1"/>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8"/>
      </left>
      <right/>
      <top style="thin">
        <color indexed="65"/>
      </top>
      <bottom/>
      <diagonal/>
    </border>
    <border>
      <left style="thin">
        <color rgb="FF999999"/>
      </left>
      <right style="thin">
        <color rgb="FF999999"/>
      </right>
      <top style="thin">
        <color indexed="65"/>
      </top>
      <bottom/>
      <diagonal/>
    </border>
    <border>
      <left style="thin">
        <color auto="1"/>
      </left>
      <right style="medium">
        <color auto="1"/>
      </right>
      <top style="thin">
        <color auto="1"/>
      </top>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style="thin">
        <color indexed="65"/>
      </top>
      <bottom/>
      <diagonal/>
    </border>
    <border>
      <left style="thin">
        <color indexed="8"/>
      </left>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style="thin">
        <color auto="1"/>
      </left>
      <right style="medium">
        <color auto="1"/>
      </right>
      <top style="medium">
        <color auto="1"/>
      </top>
      <bottom/>
      <diagonal/>
    </border>
  </borders>
  <cellStyleXfs count="17">
    <xf numFmtId="0" fontId="0" fillId="0" borderId="0"/>
    <xf numFmtId="167" fontId="5" fillId="0" borderId="0" applyFont="0" applyFill="0" applyBorder="0" applyAlignment="0" applyProtection="0"/>
    <xf numFmtId="9" fontId="5" fillId="0" borderId="0" applyFont="0" applyFill="0" applyBorder="0" applyAlignment="0" applyProtection="0"/>
    <xf numFmtId="0" fontId="5" fillId="0" borderId="0"/>
    <xf numFmtId="164" fontId="5" fillId="0" borderId="0" applyFont="0" applyFill="0" applyBorder="0" applyAlignment="0" applyProtection="0"/>
    <xf numFmtId="0" fontId="4" fillId="0" borderId="0"/>
    <xf numFmtId="0" fontId="3" fillId="0" borderId="0"/>
    <xf numFmtId="0" fontId="2" fillId="0" borderId="0"/>
    <xf numFmtId="0" fontId="9" fillId="0" borderId="0"/>
    <xf numFmtId="165" fontId="9" fillId="0" borderId="0" applyFont="0" applyFill="0" applyBorder="0" applyAlignment="0" applyProtection="0"/>
    <xf numFmtId="0" fontId="9"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9" fillId="0" borderId="0"/>
    <xf numFmtId="166" fontId="5" fillId="0" borderId="0" applyFont="0" applyFill="0" applyBorder="0" applyAlignment="0" applyProtection="0"/>
    <xf numFmtId="164" fontId="11" fillId="0" borderId="0" applyFont="0" applyFill="0" applyBorder="0" applyAlignment="0" applyProtection="0"/>
  </cellStyleXfs>
  <cellXfs count="440">
    <xf numFmtId="0" fontId="0" fillId="0" borderId="0" xfId="0"/>
    <xf numFmtId="0" fontId="5" fillId="0" borderId="0" xfId="0" applyFont="1"/>
    <xf numFmtId="172" fontId="10" fillId="0" borderId="51" xfId="0" applyNumberFormat="1" applyFont="1" applyFill="1" applyBorder="1" applyAlignment="1">
      <alignment horizontal="center" vertical="center"/>
    </xf>
    <xf numFmtId="171" fontId="5" fillId="0" borderId="0" xfId="0" applyNumberFormat="1" applyFont="1"/>
    <xf numFmtId="173" fontId="0" fillId="0" borderId="0" xfId="0" applyNumberFormat="1"/>
    <xf numFmtId="173" fontId="0" fillId="2" borderId="0" xfId="0" applyNumberFormat="1" applyFill="1"/>
    <xf numFmtId="171" fontId="0" fillId="0" borderId="0" xfId="0" applyNumberFormat="1"/>
    <xf numFmtId="172" fontId="0" fillId="0" borderId="0" xfId="0" applyNumberFormat="1"/>
    <xf numFmtId="0" fontId="0" fillId="0" borderId="56" xfId="0" applyBorder="1"/>
    <xf numFmtId="0" fontId="5" fillId="0" borderId="56" xfId="0" applyFont="1" applyBorder="1"/>
    <xf numFmtId="171" fontId="0" fillId="0" borderId="56" xfId="1" applyNumberFormat="1" applyFont="1" applyBorder="1"/>
    <xf numFmtId="176" fontId="14" fillId="3" borderId="56" xfId="16" applyNumberFormat="1" applyFont="1" applyFill="1" applyBorder="1"/>
    <xf numFmtId="172" fontId="0" fillId="0" borderId="61" xfId="0" applyNumberFormat="1" applyBorder="1"/>
    <xf numFmtId="171" fontId="0" fillId="0" borderId="56" xfId="1" applyNumberFormat="1" applyFont="1" applyFill="1" applyBorder="1"/>
    <xf numFmtId="0" fontId="5" fillId="0" borderId="56" xfId="0" applyFont="1" applyFill="1" applyBorder="1"/>
    <xf numFmtId="172" fontId="0" fillId="0" borderId="70" xfId="0" applyNumberFormat="1" applyBorder="1"/>
    <xf numFmtId="9" fontId="0" fillId="0" borderId="0" xfId="2" applyFont="1"/>
    <xf numFmtId="0" fontId="5" fillId="0" borderId="0" xfId="0" applyFont="1" applyFill="1"/>
    <xf numFmtId="0" fontId="5" fillId="0" borderId="0" xfId="0" applyFont="1" applyFill="1" applyAlignment="1">
      <alignment horizontal="left"/>
    </xf>
    <xf numFmtId="171" fontId="5" fillId="0" borderId="0" xfId="1" applyNumberFormat="1" applyFont="1" applyFill="1"/>
    <xf numFmtId="2" fontId="7" fillId="0" borderId="69" xfId="0" applyNumberFormat="1" applyFont="1" applyFill="1" applyBorder="1" applyAlignment="1" applyProtection="1">
      <alignment horizontal="left" vertical="center" wrapText="1"/>
    </xf>
    <xf numFmtId="171" fontId="7" fillId="0" borderId="69" xfId="1" applyNumberFormat="1" applyFont="1" applyFill="1" applyBorder="1" applyAlignment="1" applyProtection="1">
      <alignment horizontal="center" vertical="center" wrapText="1"/>
    </xf>
    <xf numFmtId="0" fontId="5" fillId="0" borderId="69" xfId="0" applyFont="1" applyFill="1" applyBorder="1" applyAlignment="1">
      <alignment wrapText="1"/>
    </xf>
    <xf numFmtId="172" fontId="0" fillId="0" borderId="71" xfId="0" applyNumberFormat="1" applyBorder="1"/>
    <xf numFmtId="172" fontId="0" fillId="0" borderId="72" xfId="0" applyNumberFormat="1" applyBorder="1"/>
    <xf numFmtId="172" fontId="0" fillId="0" borderId="73" xfId="0" applyNumberFormat="1" applyBorder="1"/>
    <xf numFmtId="0" fontId="15" fillId="0" borderId="0" xfId="0" applyFont="1" applyBorder="1" applyAlignment="1">
      <alignment horizontal="left"/>
    </xf>
    <xf numFmtId="0" fontId="15" fillId="0" borderId="0" xfId="0" applyFont="1" applyAlignment="1">
      <alignment horizontal="left"/>
    </xf>
    <xf numFmtId="0" fontId="16" fillId="0" borderId="0" xfId="0" applyFont="1" applyAlignment="1">
      <alignment horizontal="left"/>
    </xf>
    <xf numFmtId="172" fontId="0" fillId="0" borderId="0" xfId="1" applyNumberFormat="1" applyFont="1" applyBorder="1" applyAlignment="1">
      <alignment horizontal="right"/>
    </xf>
    <xf numFmtId="172" fontId="0" fillId="0" borderId="0" xfId="1" applyNumberFormat="1" applyFont="1" applyAlignment="1">
      <alignment horizontal="right"/>
    </xf>
    <xf numFmtId="0" fontId="9" fillId="0" borderId="0" xfId="0" applyFont="1"/>
    <xf numFmtId="0" fontId="9" fillId="0" borderId="0" xfId="0" applyFont="1" applyFill="1" applyBorder="1"/>
    <xf numFmtId="0" fontId="9" fillId="2" borderId="0" xfId="0" applyFont="1" applyFill="1"/>
    <xf numFmtId="0" fontId="0" fillId="0" borderId="0" xfId="0" applyBorder="1" applyAlignment="1">
      <alignment horizontal="left"/>
    </xf>
    <xf numFmtId="0" fontId="0" fillId="0" borderId="0" xfId="0" applyAlignment="1">
      <alignment horizontal="left"/>
    </xf>
    <xf numFmtId="0" fontId="9" fillId="0" borderId="0" xfId="0" applyFont="1" applyFill="1"/>
    <xf numFmtId="2" fontId="7" fillId="0" borderId="51" xfId="0" applyNumberFormat="1" applyFont="1" applyFill="1" applyBorder="1" applyAlignment="1" applyProtection="1">
      <alignment horizontal="center" vertical="center" wrapText="1"/>
    </xf>
    <xf numFmtId="0" fontId="6" fillId="0" borderId="0" xfId="3" applyFont="1" applyFill="1"/>
    <xf numFmtId="0" fontId="6" fillId="0" borderId="16" xfId="3" applyFont="1" applyFill="1" applyBorder="1" applyAlignment="1">
      <alignment horizontal="center" vertical="center"/>
    </xf>
    <xf numFmtId="0" fontId="6" fillId="0" borderId="10" xfId="3" applyFont="1" applyFill="1" applyBorder="1" applyAlignment="1">
      <alignment horizontal="center" vertical="center"/>
    </xf>
    <xf numFmtId="0" fontId="6" fillId="0" borderId="50" xfId="3" applyFont="1" applyFill="1" applyBorder="1" applyAlignment="1">
      <alignment horizontal="center" vertical="center"/>
    </xf>
    <xf numFmtId="0" fontId="8" fillId="0" borderId="59" xfId="3" applyFont="1" applyFill="1" applyBorder="1" applyAlignment="1">
      <alignment vertical="center" wrapText="1"/>
    </xf>
    <xf numFmtId="0" fontId="6" fillId="0" borderId="15" xfId="3" applyFont="1" applyFill="1" applyBorder="1" applyAlignment="1">
      <alignment horizontal="center" vertical="center"/>
    </xf>
    <xf numFmtId="0" fontId="8" fillId="0" borderId="60" xfId="3" applyFont="1" applyFill="1" applyBorder="1" applyAlignment="1">
      <alignment horizontal="center" vertical="center" wrapText="1"/>
    </xf>
    <xf numFmtId="0" fontId="6" fillId="0" borderId="1" xfId="3" applyFont="1" applyFill="1" applyBorder="1" applyAlignment="1">
      <alignment horizontal="center" vertical="center" wrapText="1"/>
    </xf>
    <xf numFmtId="170" fontId="6" fillId="0" borderId="51" xfId="4" applyNumberFormat="1" applyFont="1" applyFill="1" applyBorder="1" applyAlignment="1" applyProtection="1">
      <alignment horizontal="center" vertical="center"/>
    </xf>
    <xf numFmtId="0" fontId="8" fillId="0" borderId="23" xfId="3" applyFont="1" applyFill="1" applyBorder="1" applyAlignment="1">
      <alignment vertical="center" wrapText="1"/>
    </xf>
    <xf numFmtId="0" fontId="6" fillId="0" borderId="59" xfId="3" applyFont="1" applyFill="1" applyBorder="1" applyAlignment="1">
      <alignment horizontal="center" vertical="center"/>
    </xf>
    <xf numFmtId="0" fontId="8" fillId="0" borderId="1" xfId="3" applyFont="1" applyFill="1" applyBorder="1" applyAlignment="1">
      <alignment horizontal="center" vertical="center" wrapText="1"/>
    </xf>
    <xf numFmtId="0" fontId="6" fillId="0" borderId="56" xfId="3" applyFont="1" applyFill="1" applyBorder="1" applyAlignment="1">
      <alignment horizontal="center" vertical="center" wrapText="1"/>
    </xf>
    <xf numFmtId="170" fontId="6" fillId="0" borderId="27" xfId="4" applyNumberFormat="1" applyFont="1" applyFill="1" applyBorder="1" applyAlignment="1" applyProtection="1">
      <alignment horizontal="center" vertical="center"/>
    </xf>
    <xf numFmtId="0" fontId="8" fillId="0" borderId="27" xfId="3" applyFont="1" applyFill="1" applyBorder="1" applyAlignment="1">
      <alignment horizontal="left" vertical="center" wrapText="1"/>
    </xf>
    <xf numFmtId="0" fontId="8" fillId="0" borderId="27" xfId="3" applyFont="1" applyFill="1" applyBorder="1" applyAlignment="1">
      <alignment horizontal="center" vertical="center" wrapText="1"/>
    </xf>
    <xf numFmtId="0" fontId="8" fillId="0" borderId="1" xfId="3" applyFont="1" applyFill="1" applyBorder="1" applyAlignment="1">
      <alignment horizontal="left" vertical="center" wrapText="1"/>
    </xf>
    <xf numFmtId="0" fontId="6" fillId="0" borderId="28" xfId="3" applyFont="1" applyFill="1" applyBorder="1" applyAlignment="1">
      <alignment horizontal="center" vertical="center"/>
    </xf>
    <xf numFmtId="0" fontId="6" fillId="0" borderId="17" xfId="3" applyFont="1" applyFill="1" applyBorder="1" applyAlignment="1">
      <alignment horizontal="center" vertical="center"/>
    </xf>
    <xf numFmtId="0" fontId="8" fillId="0" borderId="0" xfId="3" applyFont="1" applyFill="1" applyBorder="1"/>
    <xf numFmtId="168" fontId="6" fillId="0" borderId="6" xfId="3" applyNumberFormat="1" applyFont="1" applyFill="1" applyBorder="1" applyAlignment="1" applyProtection="1">
      <alignment vertical="center"/>
    </xf>
    <xf numFmtId="0" fontId="6" fillId="0" borderId="39" xfId="3" applyFont="1" applyFill="1" applyBorder="1" applyAlignment="1">
      <alignment horizontal="left" vertical="center" wrapText="1"/>
    </xf>
    <xf numFmtId="0" fontId="6" fillId="0" borderId="18" xfId="3" applyFont="1" applyFill="1" applyBorder="1" applyAlignment="1">
      <alignment horizontal="left" vertical="center" wrapText="1"/>
    </xf>
    <xf numFmtId="0" fontId="6" fillId="0" borderId="19" xfId="3" applyFont="1" applyFill="1" applyBorder="1" applyAlignment="1">
      <alignment horizontal="left" vertical="center" wrapText="1"/>
    </xf>
    <xf numFmtId="0" fontId="6" fillId="0" borderId="20" xfId="3" applyFont="1" applyFill="1" applyBorder="1" applyAlignment="1">
      <alignment horizontal="left" vertical="center" wrapText="1"/>
    </xf>
    <xf numFmtId="0" fontId="6" fillId="0" borderId="51" xfId="3" applyFont="1" applyFill="1" applyBorder="1" applyAlignment="1">
      <alignment horizontal="center" vertical="center"/>
    </xf>
    <xf numFmtId="0" fontId="6" fillId="0" borderId="51" xfId="3" applyFont="1" applyFill="1" applyBorder="1" applyAlignment="1">
      <alignment horizontal="center" vertical="center" wrapText="1"/>
    </xf>
    <xf numFmtId="0" fontId="6" fillId="0" borderId="40" xfId="3" applyFont="1" applyFill="1" applyBorder="1" applyAlignment="1">
      <alignment horizontal="left" vertical="center" wrapText="1"/>
    </xf>
    <xf numFmtId="0" fontId="6" fillId="0" borderId="29" xfId="3" applyFont="1" applyFill="1" applyBorder="1" applyAlignment="1">
      <alignment horizontal="left" vertical="center" wrapText="1"/>
    </xf>
    <xf numFmtId="0" fontId="6" fillId="0" borderId="0" xfId="3" applyFont="1" applyFill="1" applyBorder="1" applyAlignment="1">
      <alignment horizontal="left" vertical="center" wrapText="1"/>
    </xf>
    <xf numFmtId="0" fontId="6" fillId="0" borderId="30" xfId="3" applyFont="1" applyFill="1" applyBorder="1" applyAlignment="1">
      <alignment horizontal="left" vertical="center" wrapText="1"/>
    </xf>
    <xf numFmtId="0" fontId="6" fillId="0" borderId="52" xfId="3" applyFont="1" applyFill="1" applyBorder="1" applyAlignment="1">
      <alignment horizontal="left" vertical="center" wrapText="1"/>
    </xf>
    <xf numFmtId="0" fontId="6" fillId="0" borderId="36" xfId="3" applyFont="1" applyFill="1" applyBorder="1" applyAlignment="1">
      <alignment horizontal="left" vertical="center" wrapText="1"/>
    </xf>
    <xf numFmtId="0" fontId="6" fillId="0" borderId="8" xfId="3" applyFont="1" applyFill="1" applyBorder="1" applyAlignment="1">
      <alignment horizontal="left" vertical="center" wrapText="1"/>
    </xf>
    <xf numFmtId="0" fontId="6" fillId="0" borderId="37" xfId="3" applyFont="1" applyFill="1" applyBorder="1" applyAlignment="1">
      <alignment horizontal="left" vertical="center" wrapText="1"/>
    </xf>
    <xf numFmtId="0" fontId="6" fillId="0" borderId="44" xfId="3" applyFont="1" applyFill="1" applyBorder="1" applyAlignment="1">
      <alignment vertical="center" wrapText="1"/>
    </xf>
    <xf numFmtId="0" fontId="6" fillId="0" borderId="35" xfId="3" applyFont="1" applyFill="1" applyBorder="1" applyAlignment="1">
      <alignment horizontal="left" vertical="center" wrapText="1"/>
    </xf>
    <xf numFmtId="0" fontId="6" fillId="0" borderId="33" xfId="3" applyFont="1" applyFill="1" applyBorder="1" applyAlignment="1">
      <alignment horizontal="left" vertical="center" wrapText="1"/>
    </xf>
    <xf numFmtId="0" fontId="6" fillId="0" borderId="34" xfId="3" applyFont="1" applyFill="1" applyBorder="1" applyAlignment="1">
      <alignment horizontal="left" vertical="center" wrapText="1"/>
    </xf>
    <xf numFmtId="0" fontId="6" fillId="0" borderId="4" xfId="3" applyFont="1" applyFill="1" applyBorder="1" applyAlignment="1">
      <alignment vertical="center" wrapText="1"/>
    </xf>
    <xf numFmtId="0" fontId="6" fillId="0" borderId="21" xfId="3" applyFont="1" applyFill="1" applyBorder="1" applyAlignment="1">
      <alignment horizontal="left" vertical="center" wrapText="1"/>
    </xf>
    <xf numFmtId="0" fontId="6" fillId="0" borderId="22" xfId="3" applyFont="1" applyFill="1" applyBorder="1" applyAlignment="1">
      <alignment horizontal="left" vertical="center" wrapText="1"/>
    </xf>
    <xf numFmtId="0" fontId="6" fillId="0" borderId="23" xfId="3" applyFont="1" applyFill="1" applyBorder="1" applyAlignment="1">
      <alignment horizontal="left" vertical="center" wrapText="1"/>
    </xf>
    <xf numFmtId="0" fontId="6" fillId="0" borderId="51" xfId="3" applyFont="1" applyFill="1" applyBorder="1" applyAlignment="1">
      <alignment horizontal="center"/>
    </xf>
    <xf numFmtId="0" fontId="6" fillId="0" borderId="28" xfId="3" applyFont="1" applyFill="1" applyBorder="1" applyAlignment="1">
      <alignment horizontal="left" vertical="center" wrapText="1"/>
    </xf>
    <xf numFmtId="0" fontId="8" fillId="0" borderId="0" xfId="3" applyFont="1" applyFill="1"/>
    <xf numFmtId="0" fontId="8" fillId="0" borderId="27" xfId="3" applyFont="1" applyFill="1" applyBorder="1" applyAlignment="1">
      <alignment horizontal="center"/>
    </xf>
    <xf numFmtId="0" fontId="8" fillId="0" borderId="35" xfId="3" applyFont="1" applyFill="1" applyBorder="1" applyAlignment="1">
      <alignment horizontal="center" vertical="center"/>
    </xf>
    <xf numFmtId="0" fontId="8" fillId="0" borderId="33" xfId="3" applyFont="1" applyFill="1" applyBorder="1" applyAlignment="1">
      <alignment horizontal="center" vertical="center"/>
    </xf>
    <xf numFmtId="0" fontId="8" fillId="0" borderId="34" xfId="3" applyFont="1" applyFill="1" applyBorder="1" applyAlignment="1">
      <alignment horizontal="center" vertical="center"/>
    </xf>
    <xf numFmtId="0" fontId="6" fillId="0" borderId="11" xfId="3" applyFont="1" applyFill="1" applyBorder="1" applyAlignment="1">
      <alignment horizontal="left"/>
    </xf>
    <xf numFmtId="0" fontId="6" fillId="0" borderId="12" xfId="3" applyFont="1" applyFill="1" applyBorder="1" applyAlignment="1">
      <alignment horizontal="left"/>
    </xf>
    <xf numFmtId="0" fontId="6" fillId="0" borderId="15" xfId="3" applyFont="1" applyFill="1" applyBorder="1" applyAlignment="1">
      <alignment horizontal="left"/>
    </xf>
    <xf numFmtId="0" fontId="8" fillId="0" borderId="35" xfId="3" applyFont="1" applyFill="1" applyBorder="1" applyAlignment="1">
      <alignment horizontal="center"/>
    </xf>
    <xf numFmtId="0" fontId="8" fillId="0" borderId="34" xfId="3" applyFont="1" applyFill="1" applyBorder="1" applyAlignment="1">
      <alignment horizontal="center"/>
    </xf>
    <xf numFmtId="0" fontId="8" fillId="0" borderId="43" xfId="3" applyFont="1" applyFill="1" applyBorder="1" applyAlignment="1">
      <alignment horizontal="center"/>
    </xf>
    <xf numFmtId="0" fontId="8" fillId="0" borderId="21" xfId="3" applyFont="1" applyFill="1" applyBorder="1" applyAlignment="1">
      <alignment horizontal="center" vertical="center"/>
    </xf>
    <xf numFmtId="0" fontId="8" fillId="0" borderId="22" xfId="3" applyFont="1" applyFill="1" applyBorder="1" applyAlignment="1">
      <alignment horizontal="center" vertical="center"/>
    </xf>
    <xf numFmtId="0" fontId="8" fillId="0" borderId="23" xfId="3" applyFont="1" applyFill="1" applyBorder="1" applyAlignment="1">
      <alignment horizontal="center" vertical="center"/>
    </xf>
    <xf numFmtId="0" fontId="8" fillId="0" borderId="29" xfId="3" applyFont="1" applyFill="1" applyBorder="1" applyAlignment="1">
      <alignment horizontal="center"/>
    </xf>
    <xf numFmtId="0" fontId="8" fillId="0" borderId="30" xfId="3" applyFont="1" applyFill="1" applyBorder="1" applyAlignment="1">
      <alignment horizontal="center"/>
    </xf>
    <xf numFmtId="0" fontId="6" fillId="0" borderId="0" xfId="3" applyFont="1" applyFill="1" applyAlignment="1"/>
    <xf numFmtId="0" fontId="8" fillId="0" borderId="1" xfId="3" applyFont="1" applyFill="1" applyBorder="1" applyAlignment="1">
      <alignment horizontal="center"/>
    </xf>
    <xf numFmtId="0" fontId="8" fillId="0" borderId="21" xfId="3" applyFont="1" applyFill="1" applyBorder="1" applyAlignment="1">
      <alignment horizontal="center"/>
    </xf>
    <xf numFmtId="0" fontId="8" fillId="0" borderId="23" xfId="3" applyFont="1" applyFill="1" applyBorder="1" applyAlignment="1">
      <alignment horizontal="center"/>
    </xf>
    <xf numFmtId="0" fontId="6" fillId="0" borderId="0" xfId="3" applyFont="1" applyFill="1" applyAlignment="1">
      <alignment horizontal="center"/>
    </xf>
    <xf numFmtId="0" fontId="6" fillId="0" borderId="0" xfId="3" applyFont="1" applyFill="1" applyAlignment="1">
      <alignment horizontal="left"/>
    </xf>
    <xf numFmtId="0" fontId="6" fillId="0" borderId="8" xfId="3" applyFont="1" applyFill="1" applyBorder="1" applyAlignment="1">
      <alignment horizontal="left"/>
    </xf>
    <xf numFmtId="0" fontId="6" fillId="0" borderId="10" xfId="3" applyFont="1" applyFill="1" applyBorder="1" applyAlignment="1">
      <alignment horizontal="left" vertical="center"/>
    </xf>
    <xf numFmtId="0" fontId="6" fillId="0" borderId="51" xfId="3" applyFont="1" applyFill="1" applyBorder="1" applyAlignment="1">
      <alignment horizontal="left" vertical="center"/>
    </xf>
    <xf numFmtId="2" fontId="6" fillId="0" borderId="11" xfId="3" applyNumberFormat="1" applyFont="1" applyFill="1" applyBorder="1" applyAlignment="1" applyProtection="1">
      <alignment horizontal="center" vertical="center" wrapText="1"/>
    </xf>
    <xf numFmtId="2" fontId="6" fillId="0" borderId="12" xfId="3" applyNumberFormat="1" applyFont="1" applyFill="1" applyBorder="1" applyAlignment="1" applyProtection="1">
      <alignment horizontal="center" vertical="center" wrapText="1"/>
    </xf>
    <xf numFmtId="2" fontId="6" fillId="0" borderId="13" xfId="3" applyNumberFormat="1" applyFont="1" applyFill="1" applyBorder="1" applyAlignment="1" applyProtection="1">
      <alignment horizontal="center" vertical="center" wrapText="1"/>
    </xf>
    <xf numFmtId="2" fontId="6" fillId="0" borderId="0" xfId="3" applyNumberFormat="1" applyFont="1" applyFill="1" applyBorder="1" applyAlignment="1" applyProtection="1">
      <alignment vertical="center"/>
    </xf>
    <xf numFmtId="0" fontId="6" fillId="0" borderId="14" xfId="3" applyFont="1" applyFill="1" applyBorder="1" applyAlignment="1">
      <alignment horizontal="left" vertical="center" wrapText="1"/>
    </xf>
    <xf numFmtId="0" fontId="6" fillId="0" borderId="12" xfId="3" applyFont="1" applyFill="1" applyBorder="1" applyAlignment="1">
      <alignment horizontal="left" vertical="center" wrapText="1"/>
    </xf>
    <xf numFmtId="0" fontId="6" fillId="0" borderId="15" xfId="3" applyFont="1" applyFill="1" applyBorder="1" applyAlignment="1">
      <alignment horizontal="left" vertical="center" wrapText="1"/>
    </xf>
    <xf numFmtId="2" fontId="6" fillId="0" borderId="51" xfId="3" applyNumberFormat="1" applyFont="1" applyFill="1" applyBorder="1" applyAlignment="1" applyProtection="1">
      <alignment horizontal="center" vertical="center"/>
    </xf>
    <xf numFmtId="2" fontId="6" fillId="0" borderId="51" xfId="3" applyNumberFormat="1" applyFont="1" applyFill="1" applyBorder="1" applyAlignment="1" applyProtection="1">
      <alignment horizontal="center" vertical="center"/>
    </xf>
    <xf numFmtId="2" fontId="6" fillId="0" borderId="3" xfId="3" applyNumberFormat="1" applyFont="1" applyFill="1" applyBorder="1" applyAlignment="1" applyProtection="1">
      <alignment horizontal="center" vertical="center"/>
    </xf>
    <xf numFmtId="2" fontId="6" fillId="0" borderId="35" xfId="3" applyNumberFormat="1" applyFont="1" applyFill="1" applyBorder="1" applyAlignment="1" applyProtection="1">
      <alignment horizontal="center" vertical="center"/>
    </xf>
    <xf numFmtId="2" fontId="6" fillId="0" borderId="33" xfId="3" applyNumberFormat="1" applyFont="1" applyFill="1" applyBorder="1" applyAlignment="1" applyProtection="1">
      <alignment horizontal="center" vertical="center"/>
    </xf>
    <xf numFmtId="2" fontId="6" fillId="0" borderId="34" xfId="3" applyNumberFormat="1" applyFont="1" applyFill="1" applyBorder="1" applyAlignment="1" applyProtection="1">
      <alignment horizontal="center" vertical="center"/>
    </xf>
    <xf numFmtId="1" fontId="6" fillId="0" borderId="51" xfId="3" applyNumberFormat="1" applyFont="1" applyFill="1" applyBorder="1" applyAlignment="1" applyProtection="1">
      <alignment horizontal="center" vertical="center" wrapText="1"/>
    </xf>
    <xf numFmtId="2" fontId="6" fillId="0" borderId="35" xfId="3" applyNumberFormat="1" applyFont="1" applyFill="1" applyBorder="1" applyAlignment="1" applyProtection="1">
      <alignment vertical="center" wrapText="1"/>
    </xf>
    <xf numFmtId="2" fontId="6" fillId="0" borderId="33" xfId="3" applyNumberFormat="1" applyFont="1" applyFill="1" applyBorder="1" applyAlignment="1" applyProtection="1">
      <alignment vertical="center" wrapText="1"/>
    </xf>
    <xf numFmtId="2" fontId="6" fillId="0" borderId="34" xfId="3" applyNumberFormat="1" applyFont="1" applyFill="1" applyBorder="1" applyAlignment="1" applyProtection="1">
      <alignment vertical="center" wrapText="1"/>
    </xf>
    <xf numFmtId="170" fontId="6" fillId="0" borderId="3" xfId="4" applyNumberFormat="1" applyFont="1" applyFill="1" applyBorder="1" applyAlignment="1" applyProtection="1">
      <alignment vertical="center"/>
    </xf>
    <xf numFmtId="2" fontId="6" fillId="0" borderId="51" xfId="3" applyNumberFormat="1" applyFont="1" applyFill="1" applyBorder="1" applyAlignment="1" applyProtection="1">
      <alignment vertical="center"/>
    </xf>
    <xf numFmtId="2" fontId="6" fillId="0" borderId="29" xfId="3" applyNumberFormat="1" applyFont="1" applyFill="1" applyBorder="1" applyAlignment="1" applyProtection="1">
      <alignment vertical="center" wrapText="1"/>
    </xf>
    <xf numFmtId="2" fontId="6" fillId="0" borderId="0" xfId="3" applyNumberFormat="1" applyFont="1" applyFill="1" applyBorder="1" applyAlignment="1" applyProtection="1">
      <alignment vertical="center" wrapText="1"/>
    </xf>
    <xf numFmtId="2" fontId="6" fillId="0" borderId="30" xfId="3" applyNumberFormat="1" applyFont="1" applyFill="1" applyBorder="1" applyAlignment="1" applyProtection="1">
      <alignment vertical="center" wrapText="1"/>
    </xf>
    <xf numFmtId="2" fontId="6" fillId="0" borderId="3" xfId="3" applyNumberFormat="1" applyFont="1" applyFill="1" applyBorder="1" applyAlignment="1" applyProtection="1">
      <alignment vertical="center"/>
    </xf>
    <xf numFmtId="2" fontId="6" fillId="0" borderId="21" xfId="3" applyNumberFormat="1" applyFont="1" applyFill="1" applyBorder="1" applyAlignment="1" applyProtection="1">
      <alignment vertical="center" wrapText="1"/>
    </xf>
    <xf numFmtId="2" fontId="6" fillId="0" borderId="22" xfId="3" applyNumberFormat="1" applyFont="1" applyFill="1" applyBorder="1" applyAlignment="1" applyProtection="1">
      <alignment vertical="center" wrapText="1"/>
    </xf>
    <xf numFmtId="2" fontId="6" fillId="0" borderId="23" xfId="3" applyNumberFormat="1" applyFont="1" applyFill="1" applyBorder="1" applyAlignment="1" applyProtection="1">
      <alignment vertical="center" wrapText="1"/>
    </xf>
    <xf numFmtId="0" fontId="6" fillId="0" borderId="46" xfId="3" applyFont="1" applyFill="1" applyBorder="1" applyAlignment="1">
      <alignment horizontal="left" vertical="center" wrapText="1"/>
    </xf>
    <xf numFmtId="0" fontId="6" fillId="0" borderId="47" xfId="3" applyFont="1" applyFill="1" applyBorder="1" applyAlignment="1">
      <alignment horizontal="left" vertical="center" wrapText="1"/>
    </xf>
    <xf numFmtId="0" fontId="6" fillId="0" borderId="48" xfId="3" applyFont="1" applyFill="1" applyBorder="1" applyAlignment="1">
      <alignment horizontal="left" vertical="center" wrapText="1"/>
    </xf>
    <xf numFmtId="2" fontId="6" fillId="0" borderId="4" xfId="3" applyNumberFormat="1" applyFont="1" applyFill="1" applyBorder="1" applyAlignment="1" applyProtection="1">
      <alignment vertical="center"/>
    </xf>
    <xf numFmtId="2" fontId="6" fillId="0" borderId="4" xfId="3" applyNumberFormat="1" applyFont="1" applyFill="1" applyBorder="1" applyAlignment="1" applyProtection="1">
      <alignment horizontal="center" vertical="center"/>
    </xf>
    <xf numFmtId="2" fontId="6" fillId="0" borderId="5" xfId="3" applyNumberFormat="1" applyFont="1" applyFill="1" applyBorder="1" applyAlignment="1" applyProtection="1">
      <alignment vertical="center"/>
    </xf>
    <xf numFmtId="0" fontId="17" fillId="0" borderId="7" xfId="3" applyFont="1" applyFill="1" applyBorder="1" applyAlignment="1">
      <alignment horizontal="center" vertical="center" wrapText="1"/>
    </xf>
    <xf numFmtId="0" fontId="6" fillId="0" borderId="7" xfId="3" applyFont="1" applyFill="1" applyBorder="1" applyAlignment="1">
      <alignment horizontal="center" vertical="center" wrapText="1"/>
    </xf>
    <xf numFmtId="0" fontId="6" fillId="0" borderId="18" xfId="3" applyFont="1" applyFill="1" applyBorder="1" applyAlignment="1">
      <alignment horizontal="center" vertical="center" wrapText="1"/>
    </xf>
    <xf numFmtId="0" fontId="6" fillId="0" borderId="19" xfId="3" applyFont="1" applyFill="1" applyBorder="1" applyAlignment="1">
      <alignment horizontal="center" vertical="center" wrapText="1"/>
    </xf>
    <xf numFmtId="0" fontId="6" fillId="0" borderId="20" xfId="3" applyFont="1" applyFill="1" applyBorder="1" applyAlignment="1">
      <alignment horizontal="center" vertical="center" wrapText="1"/>
    </xf>
    <xf numFmtId="0" fontId="6" fillId="0" borderId="7" xfId="3" applyFont="1" applyFill="1" applyBorder="1" applyAlignment="1">
      <alignment horizontal="center"/>
    </xf>
    <xf numFmtId="0" fontId="6" fillId="0" borderId="24" xfId="3" applyFont="1" applyFill="1" applyBorder="1" applyAlignment="1">
      <alignment horizontal="center"/>
    </xf>
    <xf numFmtId="0" fontId="6" fillId="0" borderId="51" xfId="3" applyFont="1" applyFill="1" applyBorder="1" applyAlignment="1">
      <alignment horizontal="center" vertical="center" wrapText="1"/>
    </xf>
    <xf numFmtId="0" fontId="6" fillId="0" borderId="21" xfId="3" applyFont="1" applyFill="1" applyBorder="1" applyAlignment="1">
      <alignment horizontal="center" vertical="center" wrapText="1"/>
    </xf>
    <xf numFmtId="0" fontId="6" fillId="0" borderId="22" xfId="3" applyFont="1" applyFill="1" applyBorder="1" applyAlignment="1">
      <alignment horizontal="center" vertical="center" wrapText="1"/>
    </xf>
    <xf numFmtId="0" fontId="6" fillId="0" borderId="23" xfId="3" applyFont="1" applyFill="1" applyBorder="1" applyAlignment="1">
      <alignment horizontal="center" vertical="center" wrapText="1"/>
    </xf>
    <xf numFmtId="0" fontId="6" fillId="0" borderId="3" xfId="3" applyFont="1" applyFill="1" applyBorder="1" applyAlignment="1">
      <alignment horizontal="center" vertical="center"/>
    </xf>
    <xf numFmtId="0" fontId="6" fillId="0" borderId="2" xfId="3" applyFont="1" applyFill="1" applyBorder="1" applyAlignment="1">
      <alignment horizontal="center" vertical="center" wrapText="1"/>
    </xf>
    <xf numFmtId="0" fontId="6" fillId="0" borderId="27" xfId="3" applyFont="1" applyFill="1" applyBorder="1" applyAlignment="1">
      <alignment horizontal="center" vertical="center"/>
    </xf>
    <xf numFmtId="10" fontId="6" fillId="0" borderId="27" xfId="2" applyNumberFormat="1" applyFont="1" applyFill="1" applyBorder="1" applyAlignment="1">
      <alignment horizontal="center" vertical="center"/>
    </xf>
    <xf numFmtId="0" fontId="6" fillId="0" borderId="2" xfId="3" applyFont="1" applyFill="1" applyBorder="1" applyAlignment="1">
      <alignment horizontal="center" vertical="center"/>
    </xf>
    <xf numFmtId="0" fontId="6" fillId="0" borderId="2" xfId="3" applyFont="1" applyFill="1" applyBorder="1" applyAlignment="1">
      <alignment horizontal="center" vertical="center" wrapText="1"/>
    </xf>
    <xf numFmtId="0" fontId="6" fillId="0" borderId="25" xfId="3" applyFont="1" applyFill="1" applyBorder="1" applyAlignment="1">
      <alignment horizontal="center" vertical="center"/>
    </xf>
    <xf numFmtId="14" fontId="6" fillId="0" borderId="1" xfId="3" applyNumberFormat="1" applyFont="1" applyFill="1" applyBorder="1" applyAlignment="1" applyProtection="1">
      <alignment vertical="center"/>
    </xf>
    <xf numFmtId="39" fontId="8" fillId="0" borderId="51" xfId="3" applyNumberFormat="1" applyFont="1" applyFill="1" applyBorder="1" applyAlignment="1" applyProtection="1">
      <alignment horizontal="center" vertical="center"/>
    </xf>
    <xf numFmtId="39" fontId="8" fillId="0" borderId="3" xfId="3" applyNumberFormat="1" applyFont="1" applyFill="1" applyBorder="1" applyAlignment="1">
      <alignment horizontal="center" vertical="center"/>
    </xf>
    <xf numFmtId="171" fontId="8" fillId="0" borderId="0" xfId="3" applyNumberFormat="1" applyFont="1" applyFill="1"/>
    <xf numFmtId="170" fontId="8" fillId="0" borderId="0" xfId="3" applyNumberFormat="1" applyFont="1" applyFill="1"/>
    <xf numFmtId="0" fontId="8" fillId="0" borderId="60" xfId="3" applyFont="1" applyFill="1" applyBorder="1" applyAlignment="1">
      <alignment vertical="center" wrapText="1"/>
    </xf>
    <xf numFmtId="0" fontId="8" fillId="0" borderId="1" xfId="3" applyFont="1" applyFill="1" applyBorder="1" applyAlignment="1">
      <alignment vertical="center" wrapText="1"/>
    </xf>
    <xf numFmtId="0" fontId="6" fillId="0" borderId="1" xfId="3" applyFont="1" applyFill="1" applyBorder="1" applyAlignment="1">
      <alignment horizontal="center" vertical="center"/>
    </xf>
    <xf numFmtId="0" fontId="6" fillId="0" borderId="27" xfId="3" applyFont="1" applyFill="1" applyBorder="1" applyAlignment="1">
      <alignment horizontal="center" vertical="center" wrapText="1"/>
    </xf>
    <xf numFmtId="170" fontId="6" fillId="0" borderId="51" xfId="4" applyNumberFormat="1" applyFont="1" applyFill="1" applyBorder="1" applyAlignment="1" applyProtection="1">
      <alignment vertical="center"/>
    </xf>
    <xf numFmtId="0" fontId="6" fillId="0" borderId="4" xfId="3" applyFont="1" applyFill="1" applyBorder="1" applyAlignment="1">
      <alignment horizontal="center" vertical="center" wrapText="1"/>
    </xf>
    <xf numFmtId="2" fontId="6" fillId="0" borderId="2" xfId="3" applyNumberFormat="1" applyFont="1" applyFill="1" applyBorder="1" applyAlignment="1" applyProtection="1">
      <alignment vertical="center"/>
    </xf>
    <xf numFmtId="39" fontId="8" fillId="0" borderId="2" xfId="3" applyNumberFormat="1" applyFont="1" applyFill="1" applyBorder="1" applyAlignment="1" applyProtection="1">
      <alignment vertical="center"/>
    </xf>
    <xf numFmtId="172" fontId="8" fillId="0" borderId="0" xfId="3" applyNumberFormat="1" applyFont="1" applyFill="1" applyBorder="1"/>
    <xf numFmtId="172" fontId="8" fillId="0" borderId="62" xfId="0" applyNumberFormat="1" applyFont="1" applyFill="1" applyBorder="1"/>
    <xf numFmtId="172" fontId="8" fillId="0" borderId="70" xfId="0" applyNumberFormat="1" applyFont="1" applyFill="1" applyBorder="1"/>
    <xf numFmtId="3" fontId="6" fillId="0" borderId="0" xfId="0" applyNumberFormat="1" applyFont="1" applyFill="1"/>
    <xf numFmtId="171" fontId="6" fillId="0" borderId="0" xfId="1" applyNumberFormat="1" applyFont="1" applyFill="1" applyBorder="1" applyProtection="1"/>
    <xf numFmtId="172" fontId="8" fillId="0" borderId="53" xfId="0" applyNumberFormat="1" applyFont="1" applyFill="1" applyBorder="1"/>
    <xf numFmtId="172" fontId="8" fillId="0" borderId="0" xfId="2" applyNumberFormat="1" applyFont="1" applyFill="1" applyBorder="1" applyProtection="1"/>
    <xf numFmtId="10" fontId="8" fillId="0" borderId="0" xfId="2" applyNumberFormat="1" applyFont="1" applyFill="1" applyBorder="1" applyProtection="1"/>
    <xf numFmtId="168" fontId="8" fillId="0" borderId="0" xfId="3" applyNumberFormat="1" applyFont="1" applyFill="1" applyBorder="1" applyProtection="1"/>
    <xf numFmtId="39" fontId="8" fillId="0" borderId="0" xfId="3" applyNumberFormat="1" applyFont="1" applyFill="1" applyBorder="1" applyProtection="1"/>
    <xf numFmtId="0" fontId="6" fillId="0" borderId="31" xfId="3" applyFont="1" applyFill="1" applyBorder="1" applyAlignment="1">
      <alignment horizontal="center" vertical="center"/>
    </xf>
    <xf numFmtId="0" fontId="6" fillId="0" borderId="32" xfId="3" applyFont="1" applyFill="1" applyBorder="1" applyAlignment="1">
      <alignment horizontal="center" vertical="center"/>
    </xf>
    <xf numFmtId="0" fontId="6" fillId="0" borderId="38" xfId="3" applyFont="1" applyFill="1" applyBorder="1" applyAlignment="1">
      <alignment horizontal="center" vertical="center"/>
    </xf>
    <xf numFmtId="168" fontId="6" fillId="0" borderId="31" xfId="3" applyNumberFormat="1" applyFont="1" applyFill="1" applyBorder="1" applyAlignment="1" applyProtection="1">
      <alignment horizontal="center" vertical="top"/>
    </xf>
    <xf numFmtId="168" fontId="6" fillId="0" borderId="32" xfId="3" applyNumberFormat="1" applyFont="1" applyFill="1" applyBorder="1" applyAlignment="1" applyProtection="1">
      <alignment horizontal="center" vertical="top"/>
    </xf>
    <xf numFmtId="168" fontId="6" fillId="0" borderId="19" xfId="3" applyNumberFormat="1" applyFont="1" applyFill="1" applyBorder="1" applyAlignment="1" applyProtection="1">
      <alignment horizontal="center" vertical="top"/>
    </xf>
    <xf numFmtId="168" fontId="8" fillId="0" borderId="45" xfId="3" applyNumberFormat="1" applyFont="1" applyFill="1" applyBorder="1" applyAlignment="1" applyProtection="1">
      <alignment vertical="top"/>
    </xf>
    <xf numFmtId="2" fontId="6" fillId="0" borderId="9" xfId="3" applyNumberFormat="1" applyFont="1" applyFill="1" applyBorder="1" applyAlignment="1" applyProtection="1">
      <alignment horizontal="left" vertical="center"/>
    </xf>
    <xf numFmtId="2" fontId="6" fillId="0" borderId="7" xfId="3" applyNumberFormat="1" applyFont="1" applyFill="1" applyBorder="1" applyAlignment="1" applyProtection="1">
      <alignment horizontal="left" vertical="center"/>
    </xf>
    <xf numFmtId="2" fontId="6" fillId="0" borderId="24" xfId="3" applyNumberFormat="1" applyFont="1" applyFill="1" applyBorder="1" applyAlignment="1" applyProtection="1">
      <alignment horizontal="left" vertical="center"/>
    </xf>
    <xf numFmtId="10" fontId="8" fillId="0" borderId="0" xfId="2" applyNumberFormat="1" applyFont="1" applyFill="1"/>
    <xf numFmtId="0" fontId="6" fillId="0" borderId="58" xfId="3" applyFont="1" applyFill="1" applyBorder="1" applyAlignment="1"/>
    <xf numFmtId="0" fontId="6" fillId="0" borderId="59" xfId="3" applyFont="1" applyFill="1" applyBorder="1" applyAlignment="1"/>
    <xf numFmtId="0" fontId="6" fillId="0" borderId="0" xfId="3" applyFont="1" applyFill="1" applyBorder="1" applyAlignment="1"/>
    <xf numFmtId="0" fontId="6" fillId="0" borderId="30" xfId="3" applyFont="1" applyFill="1" applyBorder="1" applyAlignment="1"/>
    <xf numFmtId="0" fontId="6" fillId="0" borderId="29" xfId="3" applyFont="1" applyFill="1" applyBorder="1" applyAlignment="1"/>
    <xf numFmtId="0" fontId="6" fillId="0" borderId="21" xfId="3" applyFont="1" applyFill="1" applyBorder="1" applyAlignment="1"/>
    <xf numFmtId="0" fontId="6" fillId="0" borderId="22" xfId="3" applyFont="1" applyFill="1" applyBorder="1" applyAlignment="1"/>
    <xf numFmtId="0" fontId="6" fillId="0" borderId="23" xfId="3" applyFont="1" applyFill="1" applyBorder="1" applyAlignment="1"/>
    <xf numFmtId="0" fontId="6" fillId="0" borderId="35" xfId="3" applyFont="1" applyFill="1" applyBorder="1" applyAlignment="1">
      <alignment horizontal="left" vertical="center"/>
    </xf>
    <xf numFmtId="0" fontId="6" fillId="0" borderId="33" xfId="3" applyFont="1" applyFill="1" applyBorder="1" applyAlignment="1">
      <alignment horizontal="left" vertical="center"/>
    </xf>
    <xf numFmtId="0" fontId="6" fillId="0" borderId="41" xfId="3" applyFont="1" applyFill="1" applyBorder="1" applyAlignment="1">
      <alignment horizontal="left" vertical="center"/>
    </xf>
    <xf numFmtId="0" fontId="6" fillId="0" borderId="29" xfId="3" applyFont="1" applyFill="1" applyBorder="1" applyAlignment="1">
      <alignment horizontal="left" vertical="center"/>
    </xf>
    <xf numFmtId="0" fontId="6" fillId="0" borderId="0" xfId="3" applyFont="1" applyFill="1" applyBorder="1" applyAlignment="1">
      <alignment horizontal="left" vertical="center"/>
    </xf>
    <xf numFmtId="0" fontId="6" fillId="0" borderId="49" xfId="3" applyFont="1" applyFill="1" applyBorder="1" applyAlignment="1">
      <alignment horizontal="left" vertical="center"/>
    </xf>
    <xf numFmtId="0" fontId="6" fillId="0" borderId="42" xfId="3" applyFont="1" applyFill="1" applyBorder="1" applyAlignment="1">
      <alignment horizontal="left" vertical="center" wrapText="1"/>
    </xf>
    <xf numFmtId="0" fontId="6" fillId="0" borderId="51" xfId="3" applyFont="1" applyFill="1" applyBorder="1" applyAlignment="1">
      <alignment horizontal="left" vertical="top"/>
    </xf>
    <xf numFmtId="174" fontId="8" fillId="0" borderId="0" xfId="3" applyNumberFormat="1" applyFont="1" applyFill="1"/>
    <xf numFmtId="173" fontId="8" fillId="0" borderId="68" xfId="0" applyNumberFormat="1" applyFont="1" applyFill="1" applyBorder="1" applyAlignment="1">
      <alignment horizontal="center" vertical="center"/>
    </xf>
    <xf numFmtId="0" fontId="8" fillId="0" borderId="60"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60" xfId="0" applyFont="1" applyFill="1" applyBorder="1" applyAlignment="1">
      <alignment vertical="center" wrapText="1"/>
    </xf>
    <xf numFmtId="0" fontId="8" fillId="0" borderId="1" xfId="0" applyFont="1" applyFill="1" applyBorder="1" applyAlignment="1">
      <alignment vertical="center" wrapText="1"/>
    </xf>
    <xf numFmtId="174" fontId="8" fillId="0" borderId="0" xfId="1" applyNumberFormat="1" applyFont="1" applyFill="1" applyBorder="1" applyAlignment="1">
      <alignment vertical="top"/>
    </xf>
    <xf numFmtId="0" fontId="6" fillId="0" borderId="7" xfId="3" applyFont="1" applyFill="1" applyBorder="1" applyAlignment="1">
      <alignment horizontal="center" vertical="center"/>
    </xf>
    <xf numFmtId="0" fontId="8" fillId="0" borderId="7" xfId="3" applyFont="1" applyFill="1" applyBorder="1" applyAlignment="1">
      <alignment horizontal="center" vertical="center" wrapText="1"/>
    </xf>
    <xf numFmtId="171" fontId="6" fillId="0" borderId="7" xfId="1" applyNumberFormat="1" applyFont="1" applyFill="1" applyBorder="1" applyAlignment="1">
      <alignment horizontal="center" vertical="center" wrapText="1"/>
    </xf>
    <xf numFmtId="170" fontId="6" fillId="0" borderId="44" xfId="4" applyNumberFormat="1" applyFont="1" applyFill="1" applyBorder="1" applyAlignment="1" applyProtection="1">
      <alignment horizontal="center" vertical="center"/>
    </xf>
    <xf numFmtId="0" fontId="6" fillId="0" borderId="56" xfId="3" applyFont="1" applyFill="1" applyBorder="1" applyAlignment="1">
      <alignment horizontal="center" vertical="center"/>
    </xf>
    <xf numFmtId="0" fontId="8" fillId="0" borderId="56" xfId="3" applyFont="1" applyFill="1" applyBorder="1" applyAlignment="1">
      <alignment horizontal="center" vertical="center" wrapText="1"/>
    </xf>
    <xf numFmtId="171" fontId="6" fillId="0" borderId="56" xfId="1" applyNumberFormat="1" applyFont="1" applyFill="1" applyBorder="1" applyAlignment="1">
      <alignment horizontal="center" vertical="center" wrapText="1"/>
    </xf>
    <xf numFmtId="170" fontId="6" fillId="0" borderId="56" xfId="4" applyNumberFormat="1" applyFont="1" applyFill="1" applyBorder="1" applyAlignment="1" applyProtection="1">
      <alignment vertical="center"/>
    </xf>
    <xf numFmtId="170" fontId="8" fillId="0" borderId="68" xfId="4" applyNumberFormat="1" applyFont="1" applyFill="1" applyBorder="1" applyAlignment="1" applyProtection="1">
      <alignment horizontal="center" vertical="center"/>
    </xf>
    <xf numFmtId="170" fontId="8" fillId="0" borderId="56" xfId="4" applyNumberFormat="1" applyFont="1" applyFill="1" applyBorder="1" applyAlignment="1" applyProtection="1">
      <alignment horizontal="center" vertical="center"/>
    </xf>
    <xf numFmtId="170" fontId="6" fillId="0" borderId="56" xfId="4" applyNumberFormat="1" applyFont="1" applyFill="1" applyBorder="1" applyAlignment="1" applyProtection="1">
      <alignment horizontal="center" vertical="center"/>
    </xf>
    <xf numFmtId="0" fontId="8" fillId="0" borderId="10" xfId="3" applyFont="1" applyFill="1" applyBorder="1" applyAlignment="1">
      <alignment vertical="center" wrapText="1"/>
    </xf>
    <xf numFmtId="0" fontId="8" fillId="0" borderId="17" xfId="3" applyFont="1" applyFill="1" applyBorder="1" applyAlignment="1">
      <alignment vertical="center" wrapText="1"/>
    </xf>
    <xf numFmtId="0" fontId="8" fillId="0" borderId="2" xfId="3" applyFont="1" applyFill="1" applyBorder="1" applyAlignment="1">
      <alignment horizontal="center" vertical="center" wrapText="1"/>
    </xf>
    <xf numFmtId="170" fontId="6" fillId="0" borderId="2" xfId="4" applyNumberFormat="1" applyFont="1" applyFill="1" applyBorder="1" applyAlignment="1" applyProtection="1">
      <alignment vertical="center"/>
    </xf>
    <xf numFmtId="172" fontId="8" fillId="0" borderId="2" xfId="0" applyNumberFormat="1" applyFont="1" applyFill="1" applyBorder="1" applyAlignment="1">
      <alignment horizontal="center" vertical="center"/>
    </xf>
    <xf numFmtId="170" fontId="8" fillId="0" borderId="2" xfId="4" applyNumberFormat="1" applyFont="1" applyFill="1" applyBorder="1" applyAlignment="1" applyProtection="1">
      <alignment horizontal="center" vertical="center"/>
    </xf>
    <xf numFmtId="175" fontId="8" fillId="0" borderId="56" xfId="15" applyNumberFormat="1" applyFont="1" applyFill="1" applyBorder="1" applyAlignment="1">
      <alignment horizontal="center" vertical="center" wrapText="1"/>
    </xf>
    <xf numFmtId="0" fontId="6" fillId="0" borderId="67" xfId="3" applyFont="1" applyFill="1" applyBorder="1" applyAlignment="1">
      <alignment horizontal="center" vertical="center" wrapText="1"/>
    </xf>
    <xf numFmtId="0" fontId="6" fillId="0" borderId="0" xfId="3" applyFont="1" applyFill="1" applyBorder="1" applyAlignment="1">
      <alignment horizontal="center" vertical="center" wrapText="1"/>
    </xf>
    <xf numFmtId="0" fontId="6" fillId="0" borderId="30" xfId="3" applyFont="1" applyFill="1" applyBorder="1" applyAlignment="1">
      <alignment horizontal="center" vertical="center" wrapText="1"/>
    </xf>
    <xf numFmtId="0" fontId="6" fillId="0" borderId="60" xfId="3" applyFont="1" applyFill="1" applyBorder="1" applyAlignment="1">
      <alignment horizontal="center" vertical="center"/>
    </xf>
    <xf numFmtId="0" fontId="6" fillId="0" borderId="60" xfId="3" applyFont="1" applyFill="1" applyBorder="1" applyAlignment="1">
      <alignment horizontal="center" vertical="center" wrapText="1"/>
    </xf>
    <xf numFmtId="0" fontId="6" fillId="0" borderId="68" xfId="3" applyFont="1" applyFill="1" applyBorder="1" applyAlignment="1">
      <alignment horizontal="center" vertical="center"/>
    </xf>
    <xf numFmtId="0" fontId="6" fillId="0" borderId="68" xfId="3" applyFont="1" applyFill="1" applyBorder="1" applyAlignment="1">
      <alignment horizontal="center" vertical="center" wrapText="1"/>
    </xf>
    <xf numFmtId="0" fontId="6" fillId="0" borderId="67" xfId="3" applyFont="1" applyFill="1" applyBorder="1" applyAlignment="1">
      <alignment horizontal="left" vertical="center" wrapText="1"/>
    </xf>
    <xf numFmtId="0" fontId="6" fillId="0" borderId="56" xfId="3" applyFont="1" applyFill="1" applyBorder="1" applyAlignment="1">
      <alignment horizontal="center" vertical="center" wrapText="1"/>
    </xf>
    <xf numFmtId="0" fontId="6" fillId="0" borderId="60" xfId="3" applyFont="1" applyFill="1" applyBorder="1" applyAlignment="1">
      <alignment horizontal="center" vertical="center" wrapText="1"/>
    </xf>
    <xf numFmtId="10" fontId="6" fillId="0" borderId="60" xfId="2" applyNumberFormat="1" applyFont="1" applyFill="1" applyBorder="1" applyAlignment="1">
      <alignment horizontal="center" vertical="center"/>
    </xf>
    <xf numFmtId="0" fontId="6" fillId="0" borderId="63" xfId="3" applyFont="1" applyFill="1" applyBorder="1" applyAlignment="1">
      <alignment horizontal="center" vertical="center"/>
    </xf>
    <xf numFmtId="170" fontId="6" fillId="0" borderId="7" xfId="4" applyNumberFormat="1" applyFont="1" applyFill="1" applyBorder="1" applyAlignment="1" applyProtection="1">
      <alignment vertical="center"/>
    </xf>
    <xf numFmtId="14" fontId="6" fillId="0" borderId="7" xfId="3" applyNumberFormat="1" applyFont="1" applyFill="1" applyBorder="1" applyAlignment="1" applyProtection="1">
      <alignment vertical="center"/>
    </xf>
    <xf numFmtId="39" fontId="8" fillId="0" borderId="7" xfId="3" applyNumberFormat="1" applyFont="1" applyFill="1" applyBorder="1" applyAlignment="1" applyProtection="1">
      <alignment horizontal="center" vertical="center"/>
    </xf>
    <xf numFmtId="39" fontId="8" fillId="0" borderId="24" xfId="3" applyNumberFormat="1" applyFont="1" applyFill="1" applyBorder="1" applyAlignment="1">
      <alignment horizontal="center" vertical="center"/>
    </xf>
    <xf numFmtId="172" fontId="8" fillId="0" borderId="68" xfId="0" applyNumberFormat="1" applyFont="1" applyFill="1" applyBorder="1" applyAlignment="1">
      <alignment horizontal="center" vertical="center"/>
    </xf>
    <xf numFmtId="14" fontId="6" fillId="0" borderId="56" xfId="3" applyNumberFormat="1" applyFont="1" applyFill="1" applyBorder="1" applyAlignment="1" applyProtection="1">
      <alignment vertical="center"/>
    </xf>
    <xf numFmtId="39" fontId="8" fillId="0" borderId="56" xfId="3" applyNumberFormat="1" applyFont="1" applyFill="1" applyBorder="1" applyAlignment="1" applyProtection="1">
      <alignment horizontal="center" vertical="center"/>
    </xf>
    <xf numFmtId="14" fontId="6" fillId="0" borderId="2" xfId="3" applyNumberFormat="1" applyFont="1" applyFill="1" applyBorder="1" applyAlignment="1" applyProtection="1">
      <alignment vertical="center"/>
    </xf>
    <xf numFmtId="0" fontId="6" fillId="0" borderId="43" xfId="3" applyFont="1" applyFill="1" applyBorder="1" applyAlignment="1">
      <alignment horizontal="center" vertical="center" wrapText="1"/>
    </xf>
    <xf numFmtId="170" fontId="6" fillId="0" borderId="1" xfId="4" applyNumberFormat="1" applyFont="1" applyFill="1" applyBorder="1" applyAlignment="1" applyProtection="1">
      <alignment vertical="center"/>
    </xf>
    <xf numFmtId="0" fontId="8" fillId="0" borderId="0" xfId="3" applyFont="1" applyFill="1" applyBorder="1" applyAlignment="1">
      <alignment horizontal="left" vertical="center"/>
    </xf>
    <xf numFmtId="2" fontId="6" fillId="0" borderId="0" xfId="3" applyNumberFormat="1" applyFont="1" applyFill="1" applyBorder="1" applyProtection="1"/>
    <xf numFmtId="172" fontId="8" fillId="0" borderId="0" xfId="1" applyNumberFormat="1" applyFont="1" applyFill="1"/>
    <xf numFmtId="0" fontId="6" fillId="0" borderId="13" xfId="3" applyFont="1" applyFill="1" applyBorder="1" applyAlignment="1">
      <alignment horizontal="left"/>
    </xf>
    <xf numFmtId="10" fontId="6" fillId="0" borderId="58" xfId="2" applyNumberFormat="1" applyFont="1" applyFill="1" applyBorder="1" applyAlignment="1">
      <alignment horizontal="left"/>
    </xf>
    <xf numFmtId="10" fontId="6" fillId="0" borderId="59" xfId="2" applyNumberFormat="1" applyFont="1" applyFill="1" applyBorder="1" applyAlignment="1">
      <alignment horizontal="left"/>
    </xf>
    <xf numFmtId="10" fontId="6" fillId="0" borderId="0" xfId="2" applyNumberFormat="1" applyFont="1" applyFill="1" applyBorder="1" applyAlignment="1">
      <alignment horizontal="left"/>
    </xf>
    <xf numFmtId="10" fontId="6" fillId="0" borderId="30" xfId="2" applyNumberFormat="1" applyFont="1" applyFill="1" applyBorder="1" applyAlignment="1">
      <alignment horizontal="left"/>
    </xf>
    <xf numFmtId="0" fontId="6" fillId="0" borderId="0" xfId="3" applyFont="1" applyFill="1" applyBorder="1" applyAlignment="1">
      <alignment horizontal="center" vertical="center"/>
    </xf>
    <xf numFmtId="171" fontId="6" fillId="0" borderId="30" xfId="3" applyNumberFormat="1" applyFont="1" applyFill="1" applyBorder="1" applyAlignment="1">
      <alignment horizontal="center" vertical="center" wrapText="1"/>
    </xf>
    <xf numFmtId="10" fontId="6" fillId="0" borderId="22" xfId="2" applyNumberFormat="1" applyFont="1" applyFill="1" applyBorder="1" applyAlignment="1">
      <alignment horizontal="left"/>
    </xf>
    <xf numFmtId="10" fontId="6" fillId="0" borderId="23" xfId="2" applyNumberFormat="1" applyFont="1" applyFill="1" applyBorder="1" applyAlignment="1">
      <alignment horizontal="left"/>
    </xf>
    <xf numFmtId="169" fontId="6" fillId="0" borderId="58" xfId="3" applyNumberFormat="1" applyFont="1" applyFill="1" applyBorder="1" applyAlignment="1" applyProtection="1">
      <alignment horizontal="left" vertical="top" wrapText="1"/>
    </xf>
    <xf numFmtId="169" fontId="6" fillId="0" borderId="41" xfId="3" applyNumberFormat="1" applyFont="1" applyFill="1" applyBorder="1" applyAlignment="1" applyProtection="1">
      <alignment horizontal="left" vertical="top" wrapText="1"/>
    </xf>
    <xf numFmtId="0" fontId="6" fillId="0" borderId="22" xfId="3" applyFont="1" applyFill="1" applyBorder="1" applyAlignment="1">
      <alignment horizontal="center" vertical="center"/>
    </xf>
    <xf numFmtId="169" fontId="6" fillId="0" borderId="22" xfId="3" applyNumberFormat="1" applyFont="1" applyFill="1" applyBorder="1" applyAlignment="1" applyProtection="1">
      <alignment horizontal="left" vertical="top" wrapText="1"/>
    </xf>
    <xf numFmtId="169" fontId="6" fillId="0" borderId="42" xfId="3" applyNumberFormat="1" applyFont="1" applyFill="1" applyBorder="1" applyAlignment="1" applyProtection="1">
      <alignment horizontal="left" vertical="top" wrapText="1"/>
    </xf>
    <xf numFmtId="0" fontId="6" fillId="0" borderId="1" xfId="3" applyFont="1" applyFill="1" applyBorder="1" applyAlignment="1">
      <alignment horizontal="left" vertical="top"/>
    </xf>
    <xf numFmtId="3" fontId="8" fillId="0" borderId="16" xfId="0" applyNumberFormat="1" applyFont="1" applyFill="1" applyBorder="1" applyAlignment="1">
      <alignment vertical="center" wrapText="1"/>
    </xf>
    <xf numFmtId="173" fontId="8" fillId="0" borderId="44" xfId="0" applyNumberFormat="1" applyFont="1" applyFill="1" applyBorder="1" applyAlignment="1">
      <alignment horizontal="center" vertical="center"/>
    </xf>
    <xf numFmtId="3" fontId="8" fillId="0" borderId="10" xfId="0" applyNumberFormat="1" applyFont="1" applyFill="1" applyBorder="1" applyAlignment="1">
      <alignment vertical="center" wrapText="1"/>
    </xf>
    <xf numFmtId="171" fontId="6" fillId="0" borderId="51" xfId="1" applyNumberFormat="1" applyFont="1" applyFill="1" applyBorder="1" applyAlignment="1">
      <alignment horizontal="center" vertical="center" wrapText="1"/>
    </xf>
    <xf numFmtId="172" fontId="8" fillId="0" borderId="56" xfId="0" applyNumberFormat="1" applyFont="1" applyFill="1" applyBorder="1" applyAlignment="1">
      <alignment horizontal="center" vertical="center"/>
    </xf>
    <xf numFmtId="170" fontId="8" fillId="0" borderId="27" xfId="4" applyNumberFormat="1" applyFont="1" applyFill="1" applyBorder="1" applyAlignment="1" applyProtection="1">
      <alignment vertical="center"/>
    </xf>
    <xf numFmtId="170" fontId="8" fillId="0" borderId="51" xfId="4" applyNumberFormat="1" applyFont="1" applyFill="1" applyBorder="1" applyAlignment="1" applyProtection="1">
      <alignment vertical="center"/>
    </xf>
    <xf numFmtId="0" fontId="8" fillId="0" borderId="43" xfId="3" applyFont="1" applyFill="1" applyBorder="1" applyAlignment="1">
      <alignment horizontal="center" vertical="center" wrapText="1"/>
    </xf>
    <xf numFmtId="0" fontId="8" fillId="0" borderId="51" xfId="3" applyFont="1" applyFill="1" applyBorder="1" applyAlignment="1">
      <alignment horizontal="left" vertical="center" wrapText="1"/>
    </xf>
    <xf numFmtId="0" fontId="6" fillId="0" borderId="44" xfId="3" applyFont="1" applyFill="1" applyBorder="1" applyAlignment="1">
      <alignment horizontal="center" vertical="center"/>
    </xf>
    <xf numFmtId="0" fontId="6" fillId="0" borderId="44" xfId="3" applyFont="1" applyFill="1" applyBorder="1" applyAlignment="1">
      <alignment horizontal="center" vertical="center" wrapText="1"/>
    </xf>
    <xf numFmtId="0" fontId="6" fillId="0" borderId="29" xfId="3" applyFont="1" applyFill="1" applyBorder="1" applyAlignment="1">
      <alignment horizontal="center" vertical="center" wrapText="1"/>
    </xf>
    <xf numFmtId="0" fontId="6" fillId="0" borderId="54" xfId="3" applyFont="1" applyFill="1" applyBorder="1" applyAlignment="1">
      <alignment horizontal="center" vertical="center" wrapText="1"/>
    </xf>
    <xf numFmtId="0" fontId="6" fillId="0" borderId="55" xfId="3" applyFont="1" applyFill="1" applyBorder="1" applyAlignment="1">
      <alignment horizontal="center" vertical="center" wrapText="1"/>
    </xf>
    <xf numFmtId="0" fontId="6" fillId="0" borderId="0" xfId="3" applyFont="1" applyFill="1" applyBorder="1" applyAlignment="1">
      <alignment horizontal="left"/>
    </xf>
    <xf numFmtId="0" fontId="6" fillId="0" borderId="16" xfId="3" applyFont="1" applyFill="1" applyBorder="1" applyAlignment="1">
      <alignment horizontal="left" vertical="center"/>
    </xf>
    <xf numFmtId="0" fontId="6" fillId="0" borderId="7" xfId="3" applyFont="1" applyFill="1" applyBorder="1" applyAlignment="1">
      <alignment horizontal="left" vertical="center"/>
    </xf>
    <xf numFmtId="2" fontId="6" fillId="0" borderId="64" xfId="3" applyNumberFormat="1" applyFont="1" applyFill="1" applyBorder="1" applyAlignment="1" applyProtection="1">
      <alignment horizontal="center" vertical="center" wrapText="1"/>
    </xf>
    <xf numFmtId="2" fontId="6" fillId="0" borderId="65" xfId="3" applyNumberFormat="1" applyFont="1" applyFill="1" applyBorder="1" applyAlignment="1" applyProtection="1">
      <alignment horizontal="center" vertical="center" wrapText="1"/>
    </xf>
    <xf numFmtId="2" fontId="6" fillId="0" borderId="66" xfId="3" applyNumberFormat="1" applyFont="1" applyFill="1" applyBorder="1" applyAlignment="1" applyProtection="1">
      <alignment horizontal="center" vertical="center" wrapText="1"/>
    </xf>
    <xf numFmtId="2" fontId="6" fillId="0" borderId="56" xfId="3" applyNumberFormat="1" applyFont="1" applyFill="1" applyBorder="1" applyAlignment="1" applyProtection="1">
      <alignment horizontal="center" vertical="center"/>
    </xf>
    <xf numFmtId="2" fontId="6" fillId="0" borderId="56" xfId="3" applyNumberFormat="1" applyFont="1" applyFill="1" applyBorder="1" applyAlignment="1" applyProtection="1">
      <alignment horizontal="center" vertical="center"/>
    </xf>
    <xf numFmtId="2" fontId="6" fillId="0" borderId="57" xfId="3" applyNumberFormat="1" applyFont="1" applyFill="1" applyBorder="1" applyAlignment="1" applyProtection="1">
      <alignment horizontal="center" vertical="center"/>
    </xf>
    <xf numFmtId="2" fontId="6" fillId="0" borderId="58" xfId="3" applyNumberFormat="1" applyFont="1" applyFill="1" applyBorder="1" applyAlignment="1" applyProtection="1">
      <alignment horizontal="center" vertical="center"/>
    </xf>
    <xf numFmtId="2" fontId="6" fillId="0" borderId="59" xfId="3" applyNumberFormat="1" applyFont="1" applyFill="1" applyBorder="1" applyAlignment="1" applyProtection="1">
      <alignment horizontal="center" vertical="center"/>
    </xf>
    <xf numFmtId="1" fontId="6" fillId="0" borderId="56" xfId="3" applyNumberFormat="1" applyFont="1" applyFill="1" applyBorder="1" applyAlignment="1" applyProtection="1">
      <alignment horizontal="center" vertical="center" wrapText="1"/>
    </xf>
    <xf numFmtId="2" fontId="6" fillId="0" borderId="57" xfId="3" applyNumberFormat="1" applyFont="1" applyFill="1" applyBorder="1" applyAlignment="1" applyProtection="1">
      <alignment vertical="center" wrapText="1"/>
    </xf>
    <xf numFmtId="2" fontId="6" fillId="0" borderId="58" xfId="3" applyNumberFormat="1" applyFont="1" applyFill="1" applyBorder="1" applyAlignment="1" applyProtection="1">
      <alignment vertical="center" wrapText="1"/>
    </xf>
    <xf numFmtId="2" fontId="6" fillId="0" borderId="59" xfId="3" applyNumberFormat="1" applyFont="1" applyFill="1" applyBorder="1" applyAlignment="1" applyProtection="1">
      <alignment vertical="center" wrapText="1"/>
    </xf>
    <xf numFmtId="0" fontId="6" fillId="0" borderId="56" xfId="3" applyFont="1" applyFill="1" applyBorder="1" applyAlignment="1">
      <alignment horizontal="left" vertical="center"/>
    </xf>
    <xf numFmtId="2" fontId="6" fillId="0" borderId="56" xfId="3" applyNumberFormat="1" applyFont="1" applyFill="1" applyBorder="1" applyAlignment="1" applyProtection="1">
      <alignment vertical="center"/>
    </xf>
    <xf numFmtId="10" fontId="6" fillId="0" borderId="2" xfId="2" applyNumberFormat="1" applyFont="1" applyFill="1" applyBorder="1" applyAlignment="1">
      <alignment horizontal="center" vertical="center"/>
    </xf>
    <xf numFmtId="39" fontId="8" fillId="0" borderId="1" xfId="3" applyNumberFormat="1" applyFont="1" applyFill="1" applyBorder="1" applyAlignment="1" applyProtection="1">
      <alignment horizontal="center" vertical="center"/>
    </xf>
    <xf numFmtId="39" fontId="8" fillId="0" borderId="2" xfId="3" applyNumberFormat="1" applyFont="1" applyFill="1" applyBorder="1" applyAlignment="1" applyProtection="1">
      <alignment horizontal="center" vertical="center"/>
    </xf>
    <xf numFmtId="170" fontId="8" fillId="0" borderId="0" xfId="3" applyNumberFormat="1" applyFont="1" applyFill="1" applyBorder="1" applyAlignment="1">
      <alignment horizontal="left" vertical="center"/>
    </xf>
    <xf numFmtId="10" fontId="6" fillId="0" borderId="11" xfId="2" applyNumberFormat="1" applyFont="1" applyFill="1" applyBorder="1" applyAlignment="1">
      <alignment horizontal="left"/>
    </xf>
    <xf numFmtId="10" fontId="6" fillId="0" borderId="12" xfId="2" applyNumberFormat="1" applyFont="1" applyFill="1" applyBorder="1" applyAlignment="1">
      <alignment horizontal="left" vertical="top"/>
    </xf>
    <xf numFmtId="10" fontId="6" fillId="0" borderId="15" xfId="2" applyNumberFormat="1" applyFont="1" applyFill="1" applyBorder="1" applyAlignment="1">
      <alignment horizontal="left" vertical="top"/>
    </xf>
    <xf numFmtId="10" fontId="6" fillId="0" borderId="11" xfId="2" applyNumberFormat="1" applyFont="1" applyFill="1" applyBorder="1" applyAlignment="1">
      <alignment horizontal="left" vertical="top" wrapText="1"/>
    </xf>
    <xf numFmtId="10" fontId="6" fillId="0" borderId="12" xfId="2" applyNumberFormat="1" applyFont="1" applyFill="1" applyBorder="1" applyAlignment="1">
      <alignment horizontal="left" vertical="top" wrapText="1"/>
    </xf>
    <xf numFmtId="10" fontId="6" fillId="0" borderId="15" xfId="2" applyNumberFormat="1" applyFont="1" applyFill="1" applyBorder="1" applyAlignment="1">
      <alignment horizontal="left" vertical="top" wrapText="1"/>
    </xf>
    <xf numFmtId="0" fontId="6" fillId="0" borderId="57" xfId="3" applyFont="1" applyFill="1" applyBorder="1" applyAlignment="1">
      <alignment horizontal="left" vertical="top" wrapText="1"/>
    </xf>
    <xf numFmtId="0" fontId="6" fillId="0" borderId="58" xfId="3" applyFont="1" applyFill="1" applyBorder="1" applyAlignment="1">
      <alignment horizontal="left" vertical="top" wrapText="1"/>
    </xf>
    <xf numFmtId="0" fontId="6" fillId="0" borderId="59" xfId="3" applyFont="1" applyFill="1" applyBorder="1" applyAlignment="1">
      <alignment horizontal="left" vertical="top" wrapText="1"/>
    </xf>
    <xf numFmtId="0" fontId="6" fillId="0" borderId="29" xfId="3" applyFont="1" applyFill="1" applyBorder="1" applyAlignment="1">
      <alignment horizontal="left" vertical="top" wrapText="1"/>
    </xf>
    <xf numFmtId="0" fontId="6" fillId="0" borderId="0" xfId="3" applyFont="1" applyFill="1" applyBorder="1" applyAlignment="1">
      <alignment horizontal="left" vertical="top" wrapText="1"/>
    </xf>
    <xf numFmtId="0" fontId="6" fillId="0" borderId="30" xfId="3" applyFont="1" applyFill="1" applyBorder="1" applyAlignment="1">
      <alignment horizontal="left" vertical="top" wrapText="1"/>
    </xf>
    <xf numFmtId="0" fontId="6" fillId="0" borderId="21" xfId="3" applyFont="1" applyFill="1" applyBorder="1" applyAlignment="1">
      <alignment horizontal="left" vertical="top" wrapText="1"/>
    </xf>
    <xf numFmtId="0" fontId="6" fillId="0" borderId="22" xfId="3" applyFont="1" applyFill="1" applyBorder="1" applyAlignment="1">
      <alignment horizontal="left" vertical="top" wrapText="1"/>
    </xf>
    <xf numFmtId="0" fontId="6" fillId="0" borderId="23" xfId="3" applyFont="1" applyFill="1" applyBorder="1" applyAlignment="1">
      <alignment horizontal="left" vertical="top" wrapText="1"/>
    </xf>
    <xf numFmtId="171" fontId="6" fillId="0" borderId="1" xfId="1" applyNumberFormat="1" applyFont="1" applyFill="1" applyBorder="1" applyAlignment="1">
      <alignment vertical="center" wrapText="1"/>
    </xf>
    <xf numFmtId="171" fontId="6" fillId="0" borderId="56" xfId="1" applyNumberFormat="1" applyFont="1" applyFill="1" applyBorder="1" applyAlignment="1">
      <alignment vertical="center" wrapText="1"/>
    </xf>
    <xf numFmtId="0" fontId="6" fillId="0" borderId="56" xfId="3" applyFont="1" applyFill="1" applyBorder="1" applyAlignment="1">
      <alignment vertical="center" wrapText="1"/>
    </xf>
    <xf numFmtId="170" fontId="8" fillId="0" borderId="1" xfId="4" applyNumberFormat="1" applyFont="1" applyFill="1" applyBorder="1" applyAlignment="1" applyProtection="1">
      <alignment vertical="center"/>
    </xf>
    <xf numFmtId="0" fontId="6" fillId="0" borderId="2" xfId="3" applyFont="1" applyFill="1" applyBorder="1" applyAlignment="1">
      <alignment vertical="center" wrapText="1"/>
    </xf>
    <xf numFmtId="170" fontId="8" fillId="0" borderId="2" xfId="4" applyNumberFormat="1" applyFont="1" applyFill="1" applyBorder="1" applyAlignment="1" applyProtection="1">
      <alignment vertical="center"/>
    </xf>
    <xf numFmtId="170" fontId="8" fillId="0" borderId="4" xfId="4" applyNumberFormat="1" applyFont="1" applyFill="1" applyBorder="1" applyAlignment="1" applyProtection="1">
      <alignment horizontal="center" vertical="center"/>
    </xf>
    <xf numFmtId="170" fontId="8" fillId="0" borderId="4" xfId="4" applyNumberFormat="1" applyFont="1" applyFill="1" applyBorder="1" applyAlignment="1" applyProtection="1">
      <alignment vertical="center"/>
    </xf>
    <xf numFmtId="170" fontId="6" fillId="0" borderId="1" xfId="4" applyNumberFormat="1" applyFont="1" applyFill="1" applyBorder="1" applyAlignment="1" applyProtection="1">
      <alignment horizontal="center" vertical="center"/>
    </xf>
    <xf numFmtId="0" fontId="6" fillId="0" borderId="51" xfId="3" applyFont="1" applyFill="1" applyBorder="1" applyAlignment="1">
      <alignment horizontal="center" vertical="center"/>
    </xf>
    <xf numFmtId="171" fontId="6" fillId="0" borderId="44" xfId="3" applyNumberFormat="1" applyFont="1" applyFill="1" applyBorder="1" applyAlignment="1">
      <alignment horizontal="center" vertical="center" wrapText="1"/>
    </xf>
    <xf numFmtId="0" fontId="6" fillId="0" borderId="1" xfId="3" applyFont="1" applyFill="1" applyBorder="1" applyAlignment="1">
      <alignment horizontal="center" vertical="center" wrapText="1"/>
    </xf>
    <xf numFmtId="39" fontId="8" fillId="0" borderId="26" xfId="3" applyNumberFormat="1" applyFont="1" applyFill="1" applyBorder="1" applyAlignment="1">
      <alignment horizontal="center" vertical="center"/>
    </xf>
    <xf numFmtId="170" fontId="8" fillId="0" borderId="56" xfId="4" applyNumberFormat="1" applyFont="1" applyFill="1" applyBorder="1" applyAlignment="1" applyProtection="1">
      <alignment vertical="center"/>
    </xf>
    <xf numFmtId="0" fontId="6" fillId="0" borderId="1" xfId="3" applyFont="1" applyFill="1" applyBorder="1" applyAlignment="1">
      <alignment vertical="center" wrapText="1"/>
    </xf>
    <xf numFmtId="172" fontId="8" fillId="0" borderId="0" xfId="0" applyNumberFormat="1" applyFont="1" applyFill="1" applyBorder="1"/>
    <xf numFmtId="169" fontId="6" fillId="0" borderId="35" xfId="3" applyNumberFormat="1" applyFont="1" applyFill="1" applyBorder="1" applyAlignment="1" applyProtection="1">
      <alignment horizontal="left"/>
    </xf>
    <xf numFmtId="169" fontId="6" fillId="0" borderId="33" xfId="3" applyNumberFormat="1" applyFont="1" applyFill="1" applyBorder="1" applyAlignment="1" applyProtection="1">
      <alignment horizontal="left"/>
    </xf>
    <xf numFmtId="169" fontId="6" fillId="0" borderId="41" xfId="3" applyNumberFormat="1" applyFont="1" applyFill="1" applyBorder="1" applyAlignment="1" applyProtection="1">
      <alignment horizontal="left"/>
    </xf>
    <xf numFmtId="169" fontId="6" fillId="0" borderId="21" xfId="3" applyNumberFormat="1" applyFont="1" applyFill="1" applyBorder="1" applyAlignment="1" applyProtection="1">
      <alignment horizontal="left"/>
    </xf>
    <xf numFmtId="169" fontId="6" fillId="0" borderId="22" xfId="3" applyNumberFormat="1" applyFont="1" applyFill="1" applyBorder="1" applyAlignment="1" applyProtection="1">
      <alignment horizontal="left"/>
    </xf>
    <xf numFmtId="169" fontId="6" fillId="0" borderId="42" xfId="3" applyNumberFormat="1" applyFont="1" applyFill="1" applyBorder="1" applyAlignment="1" applyProtection="1">
      <alignment horizontal="left"/>
    </xf>
    <xf numFmtId="169" fontId="6" fillId="0" borderId="35" xfId="3" applyNumberFormat="1" applyFont="1" applyFill="1" applyBorder="1" applyAlignment="1" applyProtection="1">
      <alignment horizontal="left" vertical="top" wrapText="1"/>
    </xf>
    <xf numFmtId="169" fontId="6" fillId="0" borderId="33" xfId="3" applyNumberFormat="1" applyFont="1" applyFill="1" applyBorder="1" applyAlignment="1" applyProtection="1">
      <alignment horizontal="left" vertical="top" wrapText="1"/>
    </xf>
    <xf numFmtId="169" fontId="6" fillId="0" borderId="21" xfId="3" applyNumberFormat="1" applyFont="1" applyFill="1" applyBorder="1" applyAlignment="1" applyProtection="1">
      <alignment horizontal="left" vertical="top" wrapText="1"/>
    </xf>
    <xf numFmtId="0" fontId="8" fillId="0" borderId="28" xfId="0" applyFont="1" applyFill="1" applyBorder="1" applyAlignment="1">
      <alignment horizontal="left" vertical="center" wrapText="1"/>
    </xf>
    <xf numFmtId="173" fontId="8" fillId="0" borderId="1" xfId="0" applyNumberFormat="1" applyFont="1" applyFill="1" applyBorder="1" applyAlignment="1">
      <alignment horizontal="center" vertical="center"/>
    </xf>
    <xf numFmtId="173" fontId="8" fillId="0" borderId="1" xfId="0" applyNumberFormat="1" applyFont="1" applyFill="1" applyBorder="1"/>
    <xf numFmtId="173" fontId="8" fillId="0" borderId="0" xfId="0" applyNumberFormat="1" applyFont="1" applyFill="1" applyBorder="1"/>
    <xf numFmtId="0" fontId="8" fillId="0" borderId="10" xfId="0" applyFont="1" applyFill="1" applyBorder="1" applyAlignment="1">
      <alignment horizontal="left" vertical="center" wrapText="1"/>
    </xf>
    <xf numFmtId="173" fontId="8" fillId="0" borderId="56" xfId="0" applyNumberFormat="1" applyFont="1" applyFill="1" applyBorder="1"/>
    <xf numFmtId="0" fontId="8" fillId="0" borderId="17" xfId="0" applyFont="1" applyFill="1" applyBorder="1" applyAlignment="1">
      <alignment horizontal="left" vertical="center" wrapText="1"/>
    </xf>
    <xf numFmtId="0" fontId="8" fillId="0" borderId="28" xfId="3" applyFont="1" applyFill="1" applyBorder="1" applyAlignment="1">
      <alignment horizontal="left" vertical="center" wrapText="1"/>
    </xf>
    <xf numFmtId="0" fontId="6" fillId="0" borderId="23" xfId="3" applyFont="1" applyFill="1" applyBorder="1" applyAlignment="1">
      <alignment horizontal="center" vertical="center"/>
    </xf>
    <xf numFmtId="0" fontId="8" fillId="0" borderId="10" xfId="3" applyFont="1" applyFill="1" applyBorder="1" applyAlignment="1">
      <alignment horizontal="left" vertical="center" wrapText="1"/>
    </xf>
    <xf numFmtId="0" fontId="8" fillId="0" borderId="50" xfId="3" applyFont="1" applyFill="1" applyBorder="1" applyAlignment="1">
      <alignment horizontal="left" vertical="center" wrapText="1"/>
    </xf>
    <xf numFmtId="0" fontId="6" fillId="0" borderId="43" xfId="3" applyFont="1" applyFill="1" applyBorder="1" applyAlignment="1">
      <alignment horizontal="center" vertical="center" wrapText="1"/>
    </xf>
    <xf numFmtId="0" fontId="8" fillId="0" borderId="68" xfId="3" applyFont="1" applyFill="1" applyBorder="1" applyAlignment="1">
      <alignment horizontal="center" vertical="center" wrapText="1"/>
    </xf>
    <xf numFmtId="170" fontId="6" fillId="0" borderId="68" xfId="4" applyNumberFormat="1" applyFont="1" applyFill="1" applyBorder="1" applyAlignment="1" applyProtection="1">
      <alignment vertical="center"/>
    </xf>
    <xf numFmtId="0" fontId="6" fillId="0" borderId="48" xfId="3" applyFont="1" applyFill="1" applyBorder="1" applyAlignment="1">
      <alignment horizontal="center" vertical="center"/>
    </xf>
    <xf numFmtId="0" fontId="8" fillId="0" borderId="4" xfId="3" applyFont="1" applyFill="1" applyBorder="1" applyAlignment="1">
      <alignment horizontal="center" vertical="center" wrapText="1"/>
    </xf>
    <xf numFmtId="0" fontId="6" fillId="0" borderId="4" xfId="3" applyFont="1" applyFill="1" applyBorder="1" applyAlignment="1">
      <alignment horizontal="center" vertical="center" wrapText="1"/>
    </xf>
    <xf numFmtId="9" fontId="6" fillId="0" borderId="51" xfId="3" applyNumberFormat="1" applyFont="1" applyFill="1" applyBorder="1" applyAlignment="1">
      <alignment horizontal="center" vertical="center" wrapText="1"/>
    </xf>
    <xf numFmtId="9" fontId="6" fillId="0" borderId="51" xfId="2" applyFont="1" applyFill="1" applyBorder="1" applyAlignment="1">
      <alignment horizontal="center" vertical="center" wrapText="1"/>
    </xf>
    <xf numFmtId="0" fontId="6" fillId="0" borderId="36" xfId="3" applyFont="1" applyFill="1" applyBorder="1" applyAlignment="1">
      <alignment horizontal="center" vertical="center" wrapText="1"/>
    </xf>
    <xf numFmtId="0" fontId="6" fillId="0" borderId="8" xfId="3" applyFont="1" applyFill="1" applyBorder="1" applyAlignment="1">
      <alignment horizontal="center" vertical="center" wrapText="1"/>
    </xf>
    <xf numFmtId="0" fontId="6" fillId="0" borderId="37" xfId="3" applyFont="1" applyFill="1" applyBorder="1" applyAlignment="1">
      <alignment horizontal="center" vertical="center" wrapText="1"/>
    </xf>
    <xf numFmtId="0" fontId="8" fillId="0" borderId="35" xfId="3" applyFont="1" applyFill="1" applyBorder="1" applyAlignment="1">
      <alignment horizontal="left" vertical="center" wrapText="1"/>
    </xf>
    <xf numFmtId="0" fontId="8" fillId="0" borderId="33" xfId="3" applyFont="1" applyFill="1" applyBorder="1" applyAlignment="1">
      <alignment horizontal="left" vertical="center" wrapText="1"/>
    </xf>
    <xf numFmtId="0" fontId="8" fillId="0" borderId="34" xfId="3" applyFont="1" applyFill="1" applyBorder="1" applyAlignment="1">
      <alignment horizontal="left" vertical="center" wrapText="1"/>
    </xf>
    <xf numFmtId="0" fontId="8" fillId="0" borderId="29" xfId="3" applyFont="1" applyFill="1" applyBorder="1" applyAlignment="1">
      <alignment horizontal="left" vertical="center" wrapText="1"/>
    </xf>
    <xf numFmtId="0" fontId="8" fillId="0" borderId="0" xfId="3" applyFont="1" applyFill="1" applyBorder="1" applyAlignment="1">
      <alignment horizontal="left" vertical="center" wrapText="1"/>
    </xf>
    <xf numFmtId="0" fontId="8" fillId="0" borderId="30" xfId="3" applyFont="1" applyFill="1" applyBorder="1" applyAlignment="1">
      <alignment horizontal="left" vertical="center" wrapText="1"/>
    </xf>
    <xf numFmtId="0" fontId="8" fillId="0" borderId="36" xfId="3" applyFont="1" applyFill="1" applyBorder="1" applyAlignment="1">
      <alignment horizontal="left" vertical="center" wrapText="1"/>
    </xf>
    <xf numFmtId="0" fontId="8" fillId="0" borderId="8" xfId="3" applyFont="1" applyFill="1" applyBorder="1" applyAlignment="1">
      <alignment horizontal="left" vertical="center" wrapText="1"/>
    </xf>
    <xf numFmtId="0" fontId="8" fillId="0" borderId="37" xfId="3" applyFont="1" applyFill="1" applyBorder="1" applyAlignment="1">
      <alignment horizontal="left" vertical="center" wrapText="1"/>
    </xf>
    <xf numFmtId="14" fontId="6" fillId="0" borderId="4" xfId="3" applyNumberFormat="1" applyFont="1" applyFill="1" applyBorder="1" applyAlignment="1" applyProtection="1">
      <alignment vertical="center"/>
    </xf>
    <xf numFmtId="0" fontId="6" fillId="0" borderId="44" xfId="3" applyFont="1" applyFill="1" applyBorder="1" applyAlignment="1">
      <alignment horizontal="center" vertical="center" wrapText="1"/>
    </xf>
    <xf numFmtId="0" fontId="6" fillId="0" borderId="7" xfId="3" applyFont="1" applyFill="1" applyBorder="1" applyAlignment="1">
      <alignment horizontal="center" vertical="center" wrapText="1"/>
    </xf>
    <xf numFmtId="0" fontId="6" fillId="0" borderId="51" xfId="3" applyFont="1" applyFill="1" applyBorder="1" applyAlignment="1">
      <alignment horizontal="left"/>
    </xf>
    <xf numFmtId="0" fontId="6" fillId="0" borderId="35" xfId="3" applyFont="1" applyFill="1" applyBorder="1" applyAlignment="1">
      <alignment horizontal="center" vertical="top" wrapText="1"/>
    </xf>
    <xf numFmtId="0" fontId="6" fillId="0" borderId="33" xfId="3" applyFont="1" applyFill="1" applyBorder="1" applyAlignment="1">
      <alignment horizontal="center" vertical="top" wrapText="1"/>
    </xf>
    <xf numFmtId="0" fontId="6" fillId="0" borderId="34" xfId="3" applyFont="1" applyFill="1" applyBorder="1" applyAlignment="1">
      <alignment horizontal="center" vertical="top" wrapText="1"/>
    </xf>
    <xf numFmtId="0" fontId="6" fillId="0" borderId="67" xfId="3" applyFont="1" applyFill="1" applyBorder="1" applyAlignment="1">
      <alignment horizontal="center" vertical="top" wrapText="1"/>
    </xf>
    <xf numFmtId="0" fontId="6" fillId="0" borderId="0" xfId="3" applyFont="1" applyFill="1" applyBorder="1" applyAlignment="1">
      <alignment horizontal="center" vertical="top" wrapText="1"/>
    </xf>
    <xf numFmtId="0" fontId="6" fillId="0" borderId="30" xfId="3" applyFont="1" applyFill="1" applyBorder="1" applyAlignment="1">
      <alignment horizontal="center" vertical="top" wrapText="1"/>
    </xf>
    <xf numFmtId="10" fontId="6" fillId="0" borderId="67" xfId="2" applyNumberFormat="1" applyFont="1" applyFill="1" applyBorder="1" applyAlignment="1"/>
    <xf numFmtId="10" fontId="6" fillId="0" borderId="0" xfId="2" applyNumberFormat="1" applyFont="1" applyFill="1" applyBorder="1" applyAlignment="1"/>
    <xf numFmtId="10" fontId="6" fillId="0" borderId="30" xfId="2" applyNumberFormat="1" applyFont="1" applyFill="1" applyBorder="1" applyAlignment="1"/>
    <xf numFmtId="10" fontId="6" fillId="0" borderId="29" xfId="2" applyNumberFormat="1" applyFont="1" applyFill="1" applyBorder="1" applyAlignment="1"/>
    <xf numFmtId="10" fontId="6" fillId="0" borderId="35" xfId="2" applyNumberFormat="1" applyFont="1" applyFill="1" applyBorder="1" applyAlignment="1"/>
    <xf numFmtId="169" fontId="6" fillId="0" borderId="67" xfId="3" applyNumberFormat="1" applyFont="1" applyFill="1" applyBorder="1" applyAlignment="1" applyProtection="1">
      <alignment horizontal="left" vertical="top" wrapText="1"/>
    </xf>
    <xf numFmtId="169" fontId="6" fillId="0" borderId="0" xfId="3" applyNumberFormat="1" applyFont="1" applyFill="1" applyBorder="1" applyAlignment="1" applyProtection="1">
      <alignment horizontal="left" vertical="top" wrapText="1"/>
    </xf>
    <xf numFmtId="0" fontId="8" fillId="0" borderId="50" xfId="0" applyFont="1" applyFill="1" applyBorder="1" applyAlignment="1">
      <alignment vertical="center" wrapText="1"/>
    </xf>
    <xf numFmtId="0" fontId="8" fillId="0" borderId="52" xfId="0" applyFont="1" applyFill="1" applyBorder="1" applyAlignment="1">
      <alignment vertical="center" wrapText="1"/>
    </xf>
    <xf numFmtId="0" fontId="6" fillId="0" borderId="0" xfId="3" applyFont="1" applyFill="1" applyAlignment="1">
      <alignment horizontal="center"/>
    </xf>
    <xf numFmtId="0" fontId="6" fillId="0" borderId="35" xfId="3" applyFont="1" applyFill="1" applyBorder="1" applyAlignment="1">
      <alignment horizontal="center" vertical="center"/>
    </xf>
    <xf numFmtId="0" fontId="6" fillId="0" borderId="27" xfId="3" applyFont="1" applyFill="1" applyBorder="1" applyAlignment="1">
      <alignment horizontal="left" vertical="center" wrapText="1"/>
    </xf>
    <xf numFmtId="0" fontId="6" fillId="0" borderId="18" xfId="3" applyFont="1" applyFill="1" applyBorder="1" applyAlignment="1">
      <alignment horizontal="center" vertical="center"/>
    </xf>
    <xf numFmtId="0" fontId="6" fillId="0" borderId="1" xfId="3" applyFont="1" applyFill="1" applyBorder="1" applyAlignment="1">
      <alignment horizontal="left" vertical="center" wrapText="1"/>
    </xf>
    <xf numFmtId="39" fontId="8" fillId="0" borderId="56" xfId="3" applyNumberFormat="1" applyFont="1" applyFill="1" applyBorder="1" applyAlignment="1" applyProtection="1">
      <alignment horizontal="center" vertical="center"/>
    </xf>
    <xf numFmtId="39" fontId="8" fillId="0" borderId="3" xfId="3" applyNumberFormat="1" applyFont="1" applyFill="1" applyBorder="1" applyAlignment="1">
      <alignment horizontal="center" vertical="center"/>
    </xf>
    <xf numFmtId="39" fontId="8" fillId="0" borderId="26" xfId="3" applyNumberFormat="1" applyFont="1" applyFill="1" applyBorder="1" applyAlignment="1">
      <alignment horizontal="center" vertical="center"/>
    </xf>
    <xf numFmtId="39" fontId="8" fillId="0" borderId="2" xfId="3" applyNumberFormat="1" applyFont="1" applyFill="1" applyBorder="1" applyAlignment="1" applyProtection="1">
      <alignment horizontal="center" vertical="center"/>
    </xf>
    <xf numFmtId="39" fontId="8" fillId="0" borderId="5" xfId="3" applyNumberFormat="1" applyFont="1" applyFill="1" applyBorder="1" applyAlignment="1">
      <alignment horizontal="center" vertical="center"/>
    </xf>
    <xf numFmtId="0" fontId="8" fillId="0" borderId="26" xfId="3" applyFont="1" applyFill="1" applyBorder="1" applyAlignment="1">
      <alignment horizontal="center"/>
    </xf>
    <xf numFmtId="0" fontId="8" fillId="0" borderId="25" xfId="3" applyFont="1" applyFill="1" applyBorder="1" applyAlignment="1">
      <alignment horizontal="center"/>
    </xf>
    <xf numFmtId="167" fontId="6" fillId="0" borderId="0" xfId="1" applyFont="1" applyFill="1" applyBorder="1" applyProtection="1"/>
    <xf numFmtId="172" fontId="8" fillId="0" borderId="61" xfId="0" applyNumberFormat="1" applyFont="1" applyFill="1" applyBorder="1"/>
    <xf numFmtId="167" fontId="8" fillId="0" borderId="0" xfId="1" applyFont="1" applyFill="1" applyBorder="1" applyProtection="1"/>
    <xf numFmtId="0" fontId="6" fillId="0" borderId="57" xfId="3" applyFont="1" applyFill="1" applyBorder="1" applyAlignment="1">
      <alignment horizontal="left"/>
    </xf>
    <xf numFmtId="0" fontId="6" fillId="0" borderId="58" xfId="3" applyFont="1" applyFill="1" applyBorder="1" applyAlignment="1">
      <alignment horizontal="left"/>
    </xf>
    <xf numFmtId="0" fontId="6" fillId="0" borderId="59" xfId="3" applyFont="1" applyFill="1" applyBorder="1" applyAlignment="1">
      <alignment horizontal="left"/>
    </xf>
    <xf numFmtId="0" fontId="6" fillId="0" borderId="29" xfId="3" applyFont="1" applyFill="1" applyBorder="1" applyAlignment="1">
      <alignment horizontal="left"/>
    </xf>
    <xf numFmtId="0" fontId="6" fillId="0" borderId="30" xfId="3" applyFont="1" applyFill="1" applyBorder="1" applyAlignment="1">
      <alignment horizontal="left"/>
    </xf>
    <xf numFmtId="0" fontId="6" fillId="0" borderId="21" xfId="3" applyFont="1" applyFill="1" applyBorder="1" applyAlignment="1">
      <alignment horizontal="left"/>
    </xf>
    <xf numFmtId="0" fontId="6" fillId="0" borderId="22" xfId="3" applyFont="1" applyFill="1" applyBorder="1" applyAlignment="1">
      <alignment horizontal="left"/>
    </xf>
    <xf numFmtId="0" fontId="6" fillId="0" borderId="23" xfId="3" applyFont="1" applyFill="1" applyBorder="1" applyAlignment="1">
      <alignment horizontal="left"/>
    </xf>
    <xf numFmtId="0" fontId="6" fillId="0" borderId="56" xfId="3" applyFont="1" applyFill="1" applyBorder="1" applyAlignment="1">
      <alignment horizontal="center"/>
    </xf>
    <xf numFmtId="10" fontId="6" fillId="0" borderId="57" xfId="2" applyNumberFormat="1" applyFont="1" applyFill="1" applyBorder="1" applyAlignment="1">
      <alignment horizontal="left"/>
    </xf>
    <xf numFmtId="10" fontId="6" fillId="0" borderId="29" xfId="2" applyNumberFormat="1" applyFont="1" applyFill="1" applyBorder="1" applyAlignment="1">
      <alignment horizontal="left"/>
    </xf>
    <xf numFmtId="0" fontId="8" fillId="0" borderId="50" xfId="0" applyFont="1" applyFill="1" applyBorder="1" applyAlignment="1">
      <alignment horizontal="left" vertical="center" wrapText="1"/>
    </xf>
    <xf numFmtId="0" fontId="8" fillId="0" borderId="16" xfId="3" applyFont="1" applyFill="1" applyBorder="1" applyAlignment="1">
      <alignment horizontal="left" vertical="center" wrapText="1"/>
    </xf>
    <xf numFmtId="0" fontId="6" fillId="0" borderId="9" xfId="3" applyFont="1" applyFill="1" applyBorder="1" applyAlignment="1">
      <alignment horizontal="center" vertical="center"/>
    </xf>
    <xf numFmtId="0" fontId="8" fillId="0" borderId="44" xfId="3" applyFont="1" applyFill="1" applyBorder="1" applyAlignment="1">
      <alignment horizontal="center" vertical="center" wrapText="1"/>
    </xf>
    <xf numFmtId="0" fontId="6" fillId="0" borderId="4" xfId="3" applyFont="1" applyFill="1" applyBorder="1" applyAlignment="1">
      <alignment horizontal="left" vertical="center" wrapText="1"/>
    </xf>
    <xf numFmtId="170" fontId="8" fillId="0" borderId="7" xfId="4" applyNumberFormat="1" applyFont="1" applyFill="1" applyBorder="1" applyAlignment="1" applyProtection="1">
      <alignment vertical="center"/>
    </xf>
    <xf numFmtId="39" fontId="8" fillId="0" borderId="44" xfId="3" applyNumberFormat="1" applyFont="1" applyFill="1" applyBorder="1" applyAlignment="1" applyProtection="1">
      <alignment horizontal="center" vertical="center"/>
    </xf>
    <xf numFmtId="39" fontId="8" fillId="0" borderId="74" xfId="3" applyNumberFormat="1" applyFont="1" applyFill="1" applyBorder="1" applyAlignment="1">
      <alignment horizontal="center" vertical="center"/>
    </xf>
    <xf numFmtId="171" fontId="8" fillId="0" borderId="69" xfId="1" applyNumberFormat="1" applyFont="1" applyFill="1" applyBorder="1"/>
    <xf numFmtId="0" fontId="6" fillId="0" borderId="56" xfId="3" applyFont="1" applyFill="1" applyBorder="1" applyAlignment="1">
      <alignment horizontal="left"/>
    </xf>
    <xf numFmtId="169" fontId="6" fillId="0" borderId="57" xfId="3" applyNumberFormat="1" applyFont="1" applyFill="1" applyBorder="1" applyAlignment="1" applyProtection="1">
      <alignment horizontal="left"/>
    </xf>
    <xf numFmtId="169" fontId="6" fillId="0" borderId="58" xfId="3" applyNumberFormat="1" applyFont="1" applyFill="1" applyBorder="1" applyAlignment="1" applyProtection="1">
      <alignment horizontal="left"/>
    </xf>
    <xf numFmtId="169" fontId="6" fillId="0" borderId="29" xfId="3" applyNumberFormat="1" applyFont="1" applyFill="1" applyBorder="1" applyAlignment="1" applyProtection="1">
      <alignment horizontal="left"/>
    </xf>
    <xf numFmtId="169" fontId="6" fillId="0" borderId="0" xfId="3" applyNumberFormat="1" applyFont="1" applyFill="1" applyBorder="1" applyAlignment="1" applyProtection="1">
      <alignment horizontal="left"/>
    </xf>
    <xf numFmtId="169" fontId="6" fillId="0" borderId="49" xfId="3" applyNumberFormat="1" applyFont="1" applyFill="1" applyBorder="1" applyAlignment="1" applyProtection="1">
      <alignment horizontal="left"/>
    </xf>
    <xf numFmtId="0" fontId="6" fillId="0" borderId="51" xfId="3" applyFont="1" applyFill="1" applyBorder="1" applyAlignment="1">
      <alignment horizontal="left" vertical="top" wrapText="1"/>
    </xf>
  </cellXfs>
  <cellStyles count="17">
    <cellStyle name="Millares" xfId="1" builtinId="3"/>
    <cellStyle name="Millares 2" xfId="9"/>
    <cellStyle name="Millares 3" xfId="12"/>
    <cellStyle name="Moneda" xfId="16" builtinId="4"/>
    <cellStyle name="Moneda 2" xfId="4"/>
    <cellStyle name="Moneda 3" xfId="15"/>
    <cellStyle name="Normal" xfId="0" builtinId="0"/>
    <cellStyle name="Normal 2" xfId="3"/>
    <cellStyle name="Normal 3" xfId="5"/>
    <cellStyle name="Normal 4" xfId="6"/>
    <cellStyle name="Normal 5" xfId="7"/>
    <cellStyle name="Normal 6" xfId="8"/>
    <cellStyle name="Normal 7" xfId="10"/>
    <cellStyle name="Normal 8" xfId="11"/>
    <cellStyle name="Normal 8 2" xfId="14"/>
    <cellStyle name="Porcentaje" xfId="2" builtinId="5"/>
    <cellStyle name="Porcentaje 2" xfId="13"/>
  </cellStyles>
  <dxfs count="0"/>
  <tableStyles count="0" defaultTableStyle="TableStyleMedium9" defaultPivotStyle="PivotStyleLight16"/>
  <colors>
    <mruColors>
      <color rgb="FFFFFF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12</xdr:col>
      <xdr:colOff>416718</xdr:colOff>
      <xdr:row>0</xdr:row>
      <xdr:rowOff>14883</xdr:rowOff>
    </xdr:from>
    <xdr:to>
      <xdr:col>13</xdr:col>
      <xdr:colOff>669726</xdr:colOff>
      <xdr:row>3</xdr:row>
      <xdr:rowOff>267891</xdr:rowOff>
    </xdr:to>
    <xdr:pic>
      <xdr:nvPicPr>
        <xdr:cNvPr id="3" name="Imagen 1" descr="CAPITAL">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33343" y="14883"/>
          <a:ext cx="1138833" cy="11102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895350</xdr:colOff>
          <xdr:row>0</xdr:row>
          <xdr:rowOff>19050</xdr:rowOff>
        </xdr:from>
        <xdr:to>
          <xdr:col>0</xdr:col>
          <xdr:colOff>4438650</xdr:colOff>
          <xdr:row>3</xdr:row>
          <xdr:rowOff>171450</xdr:rowOff>
        </xdr:to>
        <xdr:sp macro="" textlink="">
          <xdr:nvSpPr>
            <xdr:cNvPr id="138243" name="Object 3" hidden="1">
              <a:extLst>
                <a:ext uri="{63B3BB69-23CF-44E3-9099-C40C66FF867C}">
                  <a14:compatExt spid="_x0000_s13824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895350</xdr:colOff>
          <xdr:row>0</xdr:row>
          <xdr:rowOff>19050</xdr:rowOff>
        </xdr:from>
        <xdr:to>
          <xdr:col>0</xdr:col>
          <xdr:colOff>4438650</xdr:colOff>
          <xdr:row>3</xdr:row>
          <xdr:rowOff>171450</xdr:rowOff>
        </xdr:to>
        <xdr:sp macro="" textlink="">
          <xdr:nvSpPr>
            <xdr:cNvPr id="136193" name="Object 1" hidden="1">
              <a:extLst>
                <a:ext uri="{63B3BB69-23CF-44E3-9099-C40C66FF867C}">
                  <a14:compatExt spid="_x0000_s13619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416718</xdr:colOff>
      <xdr:row>0</xdr:row>
      <xdr:rowOff>14883</xdr:rowOff>
    </xdr:from>
    <xdr:to>
      <xdr:col>13</xdr:col>
      <xdr:colOff>524082</xdr:colOff>
      <xdr:row>3</xdr:row>
      <xdr:rowOff>127000</xdr:rowOff>
    </xdr:to>
    <xdr:pic>
      <xdr:nvPicPr>
        <xdr:cNvPr id="3" name="Imagen 1" descr="CAPITAL">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85918" y="14883"/>
          <a:ext cx="1021764" cy="988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12</xdr:col>
      <xdr:colOff>416718</xdr:colOff>
      <xdr:row>0</xdr:row>
      <xdr:rowOff>14883</xdr:rowOff>
    </xdr:from>
    <xdr:to>
      <xdr:col>13</xdr:col>
      <xdr:colOff>669726</xdr:colOff>
      <xdr:row>3</xdr:row>
      <xdr:rowOff>267891</xdr:rowOff>
    </xdr:to>
    <xdr:pic>
      <xdr:nvPicPr>
        <xdr:cNvPr id="3" name="Imagen 1" descr="CAPITAL">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33343" y="14883"/>
          <a:ext cx="1138833" cy="11102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742950</xdr:colOff>
          <xdr:row>0</xdr:row>
          <xdr:rowOff>19050</xdr:rowOff>
        </xdr:from>
        <xdr:to>
          <xdr:col>0</xdr:col>
          <xdr:colOff>4286250</xdr:colOff>
          <xdr:row>3</xdr:row>
          <xdr:rowOff>171450</xdr:rowOff>
        </xdr:to>
        <xdr:sp macro="" textlink="">
          <xdr:nvSpPr>
            <xdr:cNvPr id="135170" name="Object 2" hidden="1">
              <a:extLst>
                <a:ext uri="{63B3BB69-23CF-44E3-9099-C40C66FF867C}">
                  <a14:compatExt spid="_x0000_s13517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12</xdr:col>
      <xdr:colOff>416718</xdr:colOff>
      <xdr:row>0</xdr:row>
      <xdr:rowOff>14883</xdr:rowOff>
    </xdr:from>
    <xdr:to>
      <xdr:col>13</xdr:col>
      <xdr:colOff>669726</xdr:colOff>
      <xdr:row>3</xdr:row>
      <xdr:rowOff>267891</xdr:rowOff>
    </xdr:to>
    <xdr:pic>
      <xdr:nvPicPr>
        <xdr:cNvPr id="3" name="Imagen 1" descr="CAPITAL">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33343" y="14883"/>
          <a:ext cx="1138833" cy="11102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742950</xdr:colOff>
          <xdr:row>0</xdr:row>
          <xdr:rowOff>19050</xdr:rowOff>
        </xdr:from>
        <xdr:to>
          <xdr:col>0</xdr:col>
          <xdr:colOff>4286250</xdr:colOff>
          <xdr:row>3</xdr:row>
          <xdr:rowOff>171450</xdr:rowOff>
        </xdr:to>
        <xdr:sp macro="" textlink="">
          <xdr:nvSpPr>
            <xdr:cNvPr id="130050" name="Object 2" hidden="1">
              <a:extLst>
                <a:ext uri="{63B3BB69-23CF-44E3-9099-C40C66FF867C}">
                  <a14:compatExt spid="_x0000_s13005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12</xdr:col>
      <xdr:colOff>416718</xdr:colOff>
      <xdr:row>0</xdr:row>
      <xdr:rowOff>14883</xdr:rowOff>
    </xdr:from>
    <xdr:to>
      <xdr:col>13</xdr:col>
      <xdr:colOff>669726</xdr:colOff>
      <xdr:row>3</xdr:row>
      <xdr:rowOff>267891</xdr:rowOff>
    </xdr:to>
    <xdr:pic>
      <xdr:nvPicPr>
        <xdr:cNvPr id="3" name="Imagen 1" descr="CAPITAL">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33343" y="14883"/>
          <a:ext cx="1138833" cy="11102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742950</xdr:colOff>
          <xdr:row>0</xdr:row>
          <xdr:rowOff>19050</xdr:rowOff>
        </xdr:from>
        <xdr:to>
          <xdr:col>0</xdr:col>
          <xdr:colOff>4286250</xdr:colOff>
          <xdr:row>3</xdr:row>
          <xdr:rowOff>171450</xdr:rowOff>
        </xdr:to>
        <xdr:sp macro="" textlink="">
          <xdr:nvSpPr>
            <xdr:cNvPr id="133122" name="Object 2" hidden="1">
              <a:extLst>
                <a:ext uri="{63B3BB69-23CF-44E3-9099-C40C66FF867C}">
                  <a14:compatExt spid="_x0000_s13312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12</xdr:col>
      <xdr:colOff>416718</xdr:colOff>
      <xdr:row>0</xdr:row>
      <xdr:rowOff>14883</xdr:rowOff>
    </xdr:from>
    <xdr:to>
      <xdr:col>13</xdr:col>
      <xdr:colOff>669726</xdr:colOff>
      <xdr:row>3</xdr:row>
      <xdr:rowOff>267891</xdr:rowOff>
    </xdr:to>
    <xdr:pic>
      <xdr:nvPicPr>
        <xdr:cNvPr id="3" name="Imagen 1" descr="CAPITAL">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23518" y="14883"/>
          <a:ext cx="1213128" cy="16246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742950</xdr:colOff>
          <xdr:row>0</xdr:row>
          <xdr:rowOff>19050</xdr:rowOff>
        </xdr:from>
        <xdr:to>
          <xdr:col>0</xdr:col>
          <xdr:colOff>4286250</xdr:colOff>
          <xdr:row>3</xdr:row>
          <xdr:rowOff>171450</xdr:rowOff>
        </xdr:to>
        <xdr:sp macro="" textlink="">
          <xdr:nvSpPr>
            <xdr:cNvPr id="119815" name="Object 7" hidden="1">
              <a:extLst>
                <a:ext uri="{63B3BB69-23CF-44E3-9099-C40C66FF867C}">
                  <a14:compatExt spid="_x0000_s11981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12</xdr:col>
      <xdr:colOff>416718</xdr:colOff>
      <xdr:row>0</xdr:row>
      <xdr:rowOff>14883</xdr:rowOff>
    </xdr:from>
    <xdr:to>
      <xdr:col>13</xdr:col>
      <xdr:colOff>669726</xdr:colOff>
      <xdr:row>3</xdr:row>
      <xdr:rowOff>267891</xdr:rowOff>
    </xdr:to>
    <xdr:pic>
      <xdr:nvPicPr>
        <xdr:cNvPr id="3" name="Imagen 1" descr="CAPITAL">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33343" y="14883"/>
          <a:ext cx="1138833" cy="11102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742950</xdr:colOff>
          <xdr:row>0</xdr:row>
          <xdr:rowOff>19050</xdr:rowOff>
        </xdr:from>
        <xdr:to>
          <xdr:col>0</xdr:col>
          <xdr:colOff>4286250</xdr:colOff>
          <xdr:row>3</xdr:row>
          <xdr:rowOff>171450</xdr:rowOff>
        </xdr:to>
        <xdr:sp macro="" textlink="">
          <xdr:nvSpPr>
            <xdr:cNvPr id="125954" name="Object 2" hidden="1">
              <a:extLst>
                <a:ext uri="{63B3BB69-23CF-44E3-9099-C40C66FF867C}">
                  <a14:compatExt spid="_x0000_s1259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oleObject" Target="../embeddings/oleObject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image" Target="../media/image1.emf"/><Relationship Id="rId4" Type="http://schemas.openxmlformats.org/officeDocument/2006/relationships/oleObject" Target="../embeddings/oleObject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image" Target="../media/image1.emf"/><Relationship Id="rId4" Type="http://schemas.openxmlformats.org/officeDocument/2006/relationships/oleObject" Target="../embeddings/oleObject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image" Target="../media/image1.emf"/><Relationship Id="rId4" Type="http://schemas.openxmlformats.org/officeDocument/2006/relationships/oleObject" Target="../embeddings/oleObject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sheetPr>
  <dimension ref="A1:P64"/>
  <sheetViews>
    <sheetView zoomScale="60" zoomScaleNormal="60" zoomScalePageLayoutView="60" workbookViewId="0">
      <selection sqref="A1:XFD1048576"/>
    </sheetView>
  </sheetViews>
  <sheetFormatPr baseColWidth="10" defaultColWidth="11.42578125" defaultRowHeight="15" x14ac:dyDescent="0.2"/>
  <cols>
    <col min="1" max="1" width="70.7109375" style="83" customWidth="1"/>
    <col min="2" max="2" width="20.42578125" style="83" customWidth="1"/>
    <col min="3" max="3" width="23.42578125" style="83" customWidth="1"/>
    <col min="4" max="4" width="15.7109375" style="83" customWidth="1"/>
    <col min="5" max="5" width="30.7109375" style="83" customWidth="1"/>
    <col min="6" max="6" width="25.28515625" style="83" bestFit="1" customWidth="1"/>
    <col min="7" max="7" width="29.7109375" style="83" customWidth="1"/>
    <col min="8" max="8" width="23.42578125" style="83" customWidth="1"/>
    <col min="9" max="9" width="19.5703125" style="83" customWidth="1"/>
    <col min="10" max="10" width="16.7109375" style="191" bestFit="1" customWidth="1"/>
    <col min="11" max="11" width="18" style="191" customWidth="1"/>
    <col min="12" max="12" width="21.140625" style="83" bestFit="1" customWidth="1"/>
    <col min="13" max="13" width="13.28515625" style="83" customWidth="1"/>
    <col min="14" max="14" width="15.140625" style="83" customWidth="1"/>
    <col min="15" max="15" width="16.42578125" style="83" customWidth="1"/>
    <col min="16" max="16" width="12.7109375" style="83" bestFit="1" customWidth="1"/>
    <col min="17" max="16384" width="11.42578125" style="83"/>
  </cols>
  <sheetData>
    <row r="1" spans="1:15" ht="15.75" x14ac:dyDescent="0.25">
      <c r="A1" s="84"/>
      <c r="B1" s="85" t="s">
        <v>362</v>
      </c>
      <c r="C1" s="86"/>
      <c r="D1" s="86"/>
      <c r="E1" s="86"/>
      <c r="F1" s="86"/>
      <c r="G1" s="86"/>
      <c r="H1" s="87"/>
      <c r="I1" s="88" t="s">
        <v>363</v>
      </c>
      <c r="J1" s="89"/>
      <c r="K1" s="89"/>
      <c r="L1" s="90"/>
      <c r="M1" s="91"/>
      <c r="N1" s="92"/>
    </row>
    <row r="2" spans="1:15" ht="15.75" x14ac:dyDescent="0.25">
      <c r="A2" s="93"/>
      <c r="B2" s="94"/>
      <c r="C2" s="95"/>
      <c r="D2" s="95"/>
      <c r="E2" s="95"/>
      <c r="F2" s="95"/>
      <c r="G2" s="95"/>
      <c r="H2" s="96"/>
      <c r="I2" s="88" t="s">
        <v>364</v>
      </c>
      <c r="J2" s="89"/>
      <c r="K2" s="89"/>
      <c r="L2" s="90"/>
      <c r="M2" s="97"/>
      <c r="N2" s="98"/>
    </row>
    <row r="3" spans="1:15" ht="27" customHeight="1" x14ac:dyDescent="0.25">
      <c r="A3" s="93"/>
      <c r="B3" s="85" t="s">
        <v>365</v>
      </c>
      <c r="C3" s="86"/>
      <c r="D3" s="86"/>
      <c r="E3" s="86"/>
      <c r="F3" s="86"/>
      <c r="G3" s="86"/>
      <c r="H3" s="87"/>
      <c r="I3" s="88" t="s">
        <v>366</v>
      </c>
      <c r="J3" s="89"/>
      <c r="K3" s="89"/>
      <c r="L3" s="90"/>
      <c r="M3" s="97"/>
      <c r="N3" s="98"/>
      <c r="O3" s="99"/>
    </row>
    <row r="4" spans="1:15" ht="23.25" customHeight="1" x14ac:dyDescent="0.25">
      <c r="A4" s="100"/>
      <c r="B4" s="94"/>
      <c r="C4" s="95"/>
      <c r="D4" s="95"/>
      <c r="E4" s="95"/>
      <c r="F4" s="95"/>
      <c r="G4" s="95"/>
      <c r="H4" s="96"/>
      <c r="I4" s="88" t="s">
        <v>367</v>
      </c>
      <c r="J4" s="89"/>
      <c r="K4" s="89"/>
      <c r="L4" s="90"/>
      <c r="M4" s="101"/>
      <c r="N4" s="102"/>
      <c r="O4" s="99"/>
    </row>
    <row r="5" spans="1:15" ht="21.75" customHeight="1" x14ac:dyDescent="0.25">
      <c r="A5" s="103"/>
      <c r="B5" s="103"/>
      <c r="C5" s="103"/>
      <c r="D5" s="103"/>
      <c r="E5" s="103"/>
      <c r="F5" s="103"/>
      <c r="G5" s="103"/>
      <c r="H5" s="103"/>
      <c r="I5" s="103"/>
      <c r="J5" s="103"/>
      <c r="K5" s="103"/>
      <c r="L5" s="103"/>
      <c r="M5" s="103"/>
      <c r="N5" s="103"/>
      <c r="O5" s="99"/>
    </row>
    <row r="6" spans="1:15" ht="18.75" customHeight="1" x14ac:dyDescent="0.25">
      <c r="A6" s="104" t="s">
        <v>225</v>
      </c>
      <c r="B6" s="104"/>
      <c r="C6" s="104"/>
      <c r="D6" s="104"/>
      <c r="E6" s="104"/>
      <c r="F6" s="104"/>
      <c r="G6" s="104"/>
      <c r="H6" s="104"/>
      <c r="I6" s="104"/>
      <c r="J6" s="104"/>
      <c r="K6" s="104"/>
      <c r="L6" s="104"/>
      <c r="M6" s="104"/>
      <c r="N6" s="104"/>
      <c r="O6" s="99"/>
    </row>
    <row r="7" spans="1:15" ht="24.75" customHeight="1" thickBot="1" x14ac:dyDescent="0.3">
      <c r="A7" s="38" t="s">
        <v>235</v>
      </c>
      <c r="B7" s="105" t="s">
        <v>237</v>
      </c>
      <c r="C7" s="105"/>
      <c r="D7" s="105"/>
      <c r="E7" s="105"/>
      <c r="F7" s="105"/>
      <c r="J7" s="83"/>
      <c r="K7" s="83"/>
    </row>
    <row r="8" spans="1:15" ht="36" customHeight="1" x14ac:dyDescent="0.2">
      <c r="A8" s="106" t="s">
        <v>38</v>
      </c>
      <c r="B8" s="107"/>
      <c r="C8" s="107"/>
      <c r="D8" s="107"/>
      <c r="E8" s="107"/>
      <c r="F8" s="107"/>
      <c r="G8" s="74" t="s">
        <v>29</v>
      </c>
      <c r="H8" s="75"/>
      <c r="I8" s="76"/>
      <c r="J8" s="108" t="s">
        <v>25</v>
      </c>
      <c r="K8" s="109"/>
      <c r="L8" s="109"/>
      <c r="M8" s="109"/>
      <c r="N8" s="110"/>
      <c r="O8" s="111"/>
    </row>
    <row r="9" spans="1:15" ht="15.75" x14ac:dyDescent="0.2">
      <c r="A9" s="112" t="s">
        <v>39</v>
      </c>
      <c r="B9" s="113"/>
      <c r="C9" s="113"/>
      <c r="D9" s="113"/>
      <c r="E9" s="113"/>
      <c r="F9" s="114"/>
      <c r="G9" s="66"/>
      <c r="H9" s="67"/>
      <c r="I9" s="68"/>
      <c r="J9" s="115" t="s">
        <v>22</v>
      </c>
      <c r="K9" s="116" t="s">
        <v>23</v>
      </c>
      <c r="L9" s="116"/>
      <c r="M9" s="116"/>
      <c r="N9" s="117" t="s">
        <v>24</v>
      </c>
      <c r="O9" s="111"/>
    </row>
    <row r="10" spans="1:15" ht="45" customHeight="1" x14ac:dyDescent="0.2">
      <c r="A10" s="112" t="s">
        <v>122</v>
      </c>
      <c r="B10" s="113"/>
      <c r="C10" s="113"/>
      <c r="D10" s="113"/>
      <c r="E10" s="113"/>
      <c r="F10" s="114"/>
      <c r="G10" s="66"/>
      <c r="H10" s="67"/>
      <c r="I10" s="68"/>
      <c r="J10" s="115"/>
      <c r="K10" s="118"/>
      <c r="L10" s="119"/>
      <c r="M10" s="120"/>
      <c r="N10" s="117"/>
      <c r="O10" s="111"/>
    </row>
    <row r="11" spans="1:15" ht="68.25" customHeight="1" x14ac:dyDescent="0.2">
      <c r="A11" s="112" t="s">
        <v>121</v>
      </c>
      <c r="B11" s="113"/>
      <c r="C11" s="113"/>
      <c r="D11" s="113"/>
      <c r="E11" s="113"/>
      <c r="F11" s="114"/>
      <c r="G11" s="66"/>
      <c r="H11" s="67"/>
      <c r="I11" s="68"/>
      <c r="J11" s="121"/>
      <c r="K11" s="122" t="s">
        <v>31</v>
      </c>
      <c r="L11" s="123"/>
      <c r="M11" s="124"/>
      <c r="N11" s="125"/>
      <c r="O11" s="111"/>
    </row>
    <row r="12" spans="1:15" ht="46.5" customHeight="1" x14ac:dyDescent="0.2">
      <c r="A12" s="106" t="s">
        <v>120</v>
      </c>
      <c r="B12" s="107"/>
      <c r="C12" s="107"/>
      <c r="D12" s="107"/>
      <c r="E12" s="107"/>
      <c r="F12" s="107"/>
      <c r="G12" s="66"/>
      <c r="H12" s="67"/>
      <c r="I12" s="68"/>
      <c r="J12" s="126"/>
      <c r="K12" s="127"/>
      <c r="L12" s="128"/>
      <c r="M12" s="129"/>
      <c r="N12" s="130"/>
      <c r="O12" s="111"/>
    </row>
    <row r="13" spans="1:15" ht="40.9" customHeight="1" x14ac:dyDescent="0.2">
      <c r="A13" s="106" t="s">
        <v>125</v>
      </c>
      <c r="B13" s="107"/>
      <c r="C13" s="107"/>
      <c r="D13" s="107"/>
      <c r="E13" s="107"/>
      <c r="F13" s="107"/>
      <c r="G13" s="66"/>
      <c r="H13" s="67"/>
      <c r="I13" s="68"/>
      <c r="J13" s="126"/>
      <c r="K13" s="131"/>
      <c r="L13" s="132"/>
      <c r="M13" s="133"/>
      <c r="N13" s="130"/>
      <c r="O13" s="111"/>
    </row>
    <row r="14" spans="1:15" ht="16.5" thickBot="1" x14ac:dyDescent="0.25">
      <c r="A14" s="134" t="s">
        <v>208</v>
      </c>
      <c r="B14" s="135"/>
      <c r="C14" s="135"/>
      <c r="D14" s="135"/>
      <c r="E14" s="135"/>
      <c r="F14" s="136"/>
      <c r="G14" s="70"/>
      <c r="H14" s="71"/>
      <c r="I14" s="72"/>
      <c r="J14" s="137"/>
      <c r="K14" s="138"/>
      <c r="L14" s="138"/>
      <c r="M14" s="138"/>
      <c r="N14" s="139"/>
      <c r="O14" s="111"/>
    </row>
    <row r="15" spans="1:15" ht="15.75" x14ac:dyDescent="0.25">
      <c r="A15" s="39" t="s">
        <v>0</v>
      </c>
      <c r="B15" s="140" t="s">
        <v>368</v>
      </c>
      <c r="C15" s="141" t="s">
        <v>1</v>
      </c>
      <c r="D15" s="141" t="s">
        <v>2</v>
      </c>
      <c r="E15" s="141" t="s">
        <v>3</v>
      </c>
      <c r="F15" s="142" t="s">
        <v>171</v>
      </c>
      <c r="G15" s="143"/>
      <c r="H15" s="143"/>
      <c r="I15" s="144"/>
      <c r="J15" s="141" t="s">
        <v>5</v>
      </c>
      <c r="K15" s="141"/>
      <c r="L15" s="145" t="s">
        <v>6</v>
      </c>
      <c r="M15" s="145"/>
      <c r="N15" s="146"/>
    </row>
    <row r="16" spans="1:15" ht="12.75" customHeight="1" x14ac:dyDescent="0.2">
      <c r="A16" s="40"/>
      <c r="B16" s="147"/>
      <c r="C16" s="147"/>
      <c r="D16" s="147"/>
      <c r="E16" s="147"/>
      <c r="F16" s="148"/>
      <c r="G16" s="149"/>
      <c r="H16" s="149"/>
      <c r="I16" s="150"/>
      <c r="J16" s="147"/>
      <c r="K16" s="147"/>
      <c r="L16" s="147" t="s">
        <v>7</v>
      </c>
      <c r="M16" s="147" t="s">
        <v>8</v>
      </c>
      <c r="N16" s="151" t="s">
        <v>9</v>
      </c>
    </row>
    <row r="17" spans="1:16" ht="16.5" thickBot="1" x14ac:dyDescent="0.25">
      <c r="A17" s="41"/>
      <c r="B17" s="152"/>
      <c r="C17" s="152"/>
      <c r="D17" s="152"/>
      <c r="E17" s="152"/>
      <c r="F17" s="153" t="s">
        <v>10</v>
      </c>
      <c r="G17" s="153" t="s">
        <v>11</v>
      </c>
      <c r="H17" s="153" t="s">
        <v>26</v>
      </c>
      <c r="I17" s="154" t="s">
        <v>27</v>
      </c>
      <c r="J17" s="155" t="s">
        <v>12</v>
      </c>
      <c r="K17" s="156" t="s">
        <v>13</v>
      </c>
      <c r="L17" s="152"/>
      <c r="M17" s="152"/>
      <c r="N17" s="157"/>
    </row>
    <row r="18" spans="1:16" ht="41.65" customHeight="1" x14ac:dyDescent="0.2">
      <c r="A18" s="42" t="s">
        <v>199</v>
      </c>
      <c r="B18" s="43" t="s">
        <v>14</v>
      </c>
      <c r="C18" s="44" t="s">
        <v>178</v>
      </c>
      <c r="D18" s="45">
        <v>1</v>
      </c>
      <c r="E18" s="46">
        <f t="shared" ref="E18:E24" si="0">+F18+G18+H18+I18</f>
        <v>92000000</v>
      </c>
      <c r="F18" s="209">
        <v>92000000</v>
      </c>
      <c r="G18" s="209"/>
      <c r="H18" s="209"/>
      <c r="I18" s="209"/>
      <c r="J18" s="158">
        <v>45306</v>
      </c>
      <c r="K18" s="158">
        <v>45656</v>
      </c>
      <c r="L18" s="159">
        <f>D19/D18</f>
        <v>0</v>
      </c>
      <c r="M18" s="159">
        <f>E19/E18</f>
        <v>0</v>
      </c>
      <c r="N18" s="160" t="e">
        <f>L18*L18/M18</f>
        <v>#DIV/0!</v>
      </c>
    </row>
    <row r="19" spans="1:16" ht="41.65" customHeight="1" x14ac:dyDescent="0.2">
      <c r="A19" s="47"/>
      <c r="B19" s="48" t="s">
        <v>15</v>
      </c>
      <c r="C19" s="49"/>
      <c r="D19" s="45">
        <v>0</v>
      </c>
      <c r="E19" s="46">
        <f t="shared" si="0"/>
        <v>0</v>
      </c>
      <c r="F19" s="209"/>
      <c r="G19" s="209"/>
      <c r="H19" s="209"/>
      <c r="I19" s="209"/>
      <c r="J19" s="158"/>
      <c r="K19" s="158"/>
      <c r="L19" s="159"/>
      <c r="M19" s="159"/>
      <c r="N19" s="160"/>
    </row>
    <row r="20" spans="1:16" ht="30" customHeight="1" x14ac:dyDescent="0.2">
      <c r="A20" s="210" t="s">
        <v>215</v>
      </c>
      <c r="B20" s="43" t="s">
        <v>14</v>
      </c>
      <c r="C20" s="44" t="s">
        <v>179</v>
      </c>
      <c r="D20" s="45">
        <v>12</v>
      </c>
      <c r="E20" s="46">
        <f t="shared" si="0"/>
        <v>218808668626</v>
      </c>
      <c r="F20" s="209">
        <v>240000000</v>
      </c>
      <c r="G20" s="209">
        <v>218568668626</v>
      </c>
      <c r="H20" s="209"/>
      <c r="I20" s="209"/>
      <c r="J20" s="158">
        <v>45306</v>
      </c>
      <c r="K20" s="158">
        <v>45656</v>
      </c>
      <c r="L20" s="159">
        <f t="shared" ref="L20" si="1">D21/D20</f>
        <v>0.25</v>
      </c>
      <c r="M20" s="159">
        <f t="shared" ref="M20" si="2">E21/E20</f>
        <v>0.33212518520102519</v>
      </c>
      <c r="N20" s="160">
        <f>L20*L20/M20</f>
        <v>0.18818205539628277</v>
      </c>
    </row>
    <row r="21" spans="1:16" ht="30" customHeight="1" x14ac:dyDescent="0.2">
      <c r="A21" s="211"/>
      <c r="B21" s="48" t="s">
        <v>15</v>
      </c>
      <c r="C21" s="49"/>
      <c r="D21" s="45">
        <v>3</v>
      </c>
      <c r="E21" s="46">
        <f t="shared" si="0"/>
        <v>72671869591</v>
      </c>
      <c r="F21" s="209">
        <v>235231900</v>
      </c>
      <c r="G21" s="209">
        <v>72436637691</v>
      </c>
      <c r="H21" s="209"/>
      <c r="I21" s="209"/>
      <c r="J21" s="158"/>
      <c r="K21" s="158"/>
      <c r="L21" s="159"/>
      <c r="M21" s="159"/>
      <c r="N21" s="160"/>
    </row>
    <row r="22" spans="1:16" ht="42" customHeight="1" x14ac:dyDescent="0.2">
      <c r="A22" s="212" t="s">
        <v>136</v>
      </c>
      <c r="B22" s="43" t="s">
        <v>14</v>
      </c>
      <c r="C22" s="44" t="s">
        <v>204</v>
      </c>
      <c r="D22" s="50">
        <v>57</v>
      </c>
      <c r="E22" s="46">
        <f t="shared" si="0"/>
        <v>1500000000</v>
      </c>
      <c r="F22" s="209"/>
      <c r="G22" s="209">
        <v>1500000000</v>
      </c>
      <c r="H22" s="209"/>
      <c r="I22" s="209"/>
      <c r="J22" s="158">
        <v>45306</v>
      </c>
      <c r="K22" s="158">
        <v>45656</v>
      </c>
      <c r="L22" s="159">
        <f t="shared" ref="L22" si="3">D23/D22</f>
        <v>1</v>
      </c>
      <c r="M22" s="159">
        <f t="shared" ref="M22" si="4">E23/E22</f>
        <v>0.95030604200000002</v>
      </c>
      <c r="N22" s="160">
        <f t="shared" ref="N22" si="5">L22*L22/M22</f>
        <v>1.0522925834454497</v>
      </c>
    </row>
    <row r="23" spans="1:16" ht="39" customHeight="1" x14ac:dyDescent="0.2">
      <c r="A23" s="213"/>
      <c r="B23" s="48" t="s">
        <v>15</v>
      </c>
      <c r="C23" s="49"/>
      <c r="D23" s="50">
        <v>57</v>
      </c>
      <c r="E23" s="46">
        <f t="shared" si="0"/>
        <v>1425459063</v>
      </c>
      <c r="F23" s="209"/>
      <c r="G23" s="209">
        <v>1425459063</v>
      </c>
      <c r="H23" s="209"/>
      <c r="I23" s="209"/>
      <c r="J23" s="158"/>
      <c r="K23" s="158"/>
      <c r="L23" s="159"/>
      <c r="M23" s="159"/>
      <c r="N23" s="160"/>
      <c r="P23" s="161"/>
    </row>
    <row r="24" spans="1:16" ht="46.15" customHeight="1" x14ac:dyDescent="0.2">
      <c r="A24" s="212" t="s">
        <v>129</v>
      </c>
      <c r="B24" s="43" t="s">
        <v>14</v>
      </c>
      <c r="C24" s="44" t="s">
        <v>180</v>
      </c>
      <c r="D24" s="45">
        <v>57</v>
      </c>
      <c r="E24" s="51">
        <f t="shared" si="0"/>
        <v>2065000000</v>
      </c>
      <c r="F24" s="209">
        <v>2065000000</v>
      </c>
      <c r="G24" s="209"/>
      <c r="H24" s="209"/>
      <c r="I24" s="209"/>
      <c r="J24" s="158">
        <v>45306</v>
      </c>
      <c r="K24" s="158">
        <v>45656</v>
      </c>
      <c r="L24" s="159">
        <f t="shared" ref="L24" si="6">D25/D24</f>
        <v>1</v>
      </c>
      <c r="M24" s="159">
        <f t="shared" ref="M24" si="7">E25/E24</f>
        <v>0.99957907409200963</v>
      </c>
      <c r="N24" s="160">
        <f t="shared" ref="N24" si="8">L24*L24/M24</f>
        <v>1.0004211031612209</v>
      </c>
    </row>
    <row r="25" spans="1:16" ht="46.15" customHeight="1" x14ac:dyDescent="0.2">
      <c r="A25" s="213"/>
      <c r="B25" s="48" t="s">
        <v>15</v>
      </c>
      <c r="C25" s="49"/>
      <c r="D25" s="45">
        <v>57</v>
      </c>
      <c r="E25" s="51">
        <f t="shared" ref="E25:E27" si="9">+F25+G25+H25+I25</f>
        <v>2064130788</v>
      </c>
      <c r="F25" s="209">
        <v>2064130788</v>
      </c>
      <c r="G25" s="209"/>
      <c r="H25" s="209"/>
      <c r="I25" s="209"/>
      <c r="J25" s="158"/>
      <c r="K25" s="158"/>
      <c r="L25" s="159"/>
      <c r="M25" s="159"/>
      <c r="N25" s="160"/>
    </row>
    <row r="26" spans="1:16" ht="45.4" customHeight="1" x14ac:dyDescent="0.2">
      <c r="A26" s="212" t="s">
        <v>228</v>
      </c>
      <c r="B26" s="43" t="s">
        <v>14</v>
      </c>
      <c r="C26" s="44" t="s">
        <v>205</v>
      </c>
      <c r="D26" s="50">
        <v>1</v>
      </c>
      <c r="E26" s="46">
        <f t="shared" si="9"/>
        <v>277000000</v>
      </c>
      <c r="F26" s="209">
        <v>277000000</v>
      </c>
      <c r="G26" s="209"/>
      <c r="H26" s="209"/>
      <c r="I26" s="209"/>
      <c r="J26" s="158">
        <v>45306</v>
      </c>
      <c r="K26" s="158">
        <v>45656</v>
      </c>
      <c r="L26" s="159">
        <f t="shared" ref="L26" si="10">D27/D26</f>
        <v>1</v>
      </c>
      <c r="M26" s="159">
        <f t="shared" ref="M26" si="11">E27/E26</f>
        <v>0.99909747292418771</v>
      </c>
      <c r="N26" s="160">
        <f t="shared" ref="N26" si="12">L26*L26/M26</f>
        <v>1.000903342366757</v>
      </c>
      <c r="P26" s="162"/>
    </row>
    <row r="27" spans="1:16" ht="45.4" customHeight="1" x14ac:dyDescent="0.2">
      <c r="A27" s="213"/>
      <c r="B27" s="48" t="s">
        <v>15</v>
      </c>
      <c r="C27" s="49"/>
      <c r="D27" s="50">
        <v>1</v>
      </c>
      <c r="E27" s="46">
        <f t="shared" si="9"/>
        <v>276750000</v>
      </c>
      <c r="F27" s="209">
        <v>276750000</v>
      </c>
      <c r="G27" s="209"/>
      <c r="H27" s="209"/>
      <c r="I27" s="209"/>
      <c r="J27" s="158"/>
      <c r="K27" s="158"/>
      <c r="L27" s="159"/>
      <c r="M27" s="159"/>
      <c r="N27" s="160"/>
    </row>
    <row r="28" spans="1:16" ht="31.15" customHeight="1" x14ac:dyDescent="0.2">
      <c r="A28" s="212" t="s">
        <v>203</v>
      </c>
      <c r="B28" s="43" t="s">
        <v>14</v>
      </c>
      <c r="C28" s="44" t="s">
        <v>177</v>
      </c>
      <c r="D28" s="50">
        <v>1</v>
      </c>
      <c r="E28" s="46">
        <f>+F28+G28+H28+I28</f>
        <v>100000000</v>
      </c>
      <c r="F28" s="209">
        <v>100000000</v>
      </c>
      <c r="G28" s="209"/>
      <c r="H28" s="209"/>
      <c r="I28" s="209"/>
      <c r="J28" s="158">
        <v>45306</v>
      </c>
      <c r="K28" s="158">
        <v>45656</v>
      </c>
      <c r="L28" s="159">
        <f t="shared" ref="L28" si="13">D29/D28</f>
        <v>0</v>
      </c>
      <c r="M28" s="159">
        <f t="shared" ref="M28" si="14">E29/E28</f>
        <v>0</v>
      </c>
      <c r="N28" s="160" t="e">
        <f t="shared" ref="N28" si="15">L28*L28/M28</f>
        <v>#DIV/0!</v>
      </c>
    </row>
    <row r="29" spans="1:16" ht="31.15" customHeight="1" x14ac:dyDescent="0.2">
      <c r="A29" s="213"/>
      <c r="B29" s="48" t="s">
        <v>15</v>
      </c>
      <c r="C29" s="49"/>
      <c r="D29" s="50"/>
      <c r="E29" s="46">
        <f t="shared" ref="E29:E37" si="16">+F29+G29+H29+I29</f>
        <v>0</v>
      </c>
      <c r="F29" s="209"/>
      <c r="G29" s="209"/>
      <c r="H29" s="209"/>
      <c r="I29" s="209"/>
      <c r="J29" s="158"/>
      <c r="K29" s="158"/>
      <c r="L29" s="159"/>
      <c r="M29" s="159"/>
      <c r="N29" s="160"/>
    </row>
    <row r="30" spans="1:16" ht="48.4" customHeight="1" x14ac:dyDescent="0.2">
      <c r="A30" s="163" t="s">
        <v>221</v>
      </c>
      <c r="B30" s="43" t="s">
        <v>14</v>
      </c>
      <c r="C30" s="44" t="s">
        <v>181</v>
      </c>
      <c r="D30" s="45">
        <v>7</v>
      </c>
      <c r="E30" s="46">
        <f t="shared" si="16"/>
        <v>206000000</v>
      </c>
      <c r="F30" s="209">
        <v>206000000</v>
      </c>
      <c r="G30" s="209"/>
      <c r="H30" s="209"/>
      <c r="I30" s="209"/>
      <c r="J30" s="158">
        <v>45306</v>
      </c>
      <c r="K30" s="158">
        <v>45656</v>
      </c>
      <c r="L30" s="159">
        <f t="shared" ref="L30" si="17">D31/D30</f>
        <v>1</v>
      </c>
      <c r="M30" s="159">
        <f t="shared" ref="M30" si="18">E31/E30</f>
        <v>0.97350840776699032</v>
      </c>
      <c r="N30" s="160">
        <f t="shared" ref="N30" si="19">L30*L30/M30</f>
        <v>1.0272124945420609</v>
      </c>
    </row>
    <row r="31" spans="1:16" ht="31.15" customHeight="1" x14ac:dyDescent="0.2">
      <c r="A31" s="164"/>
      <c r="B31" s="43" t="s">
        <v>15</v>
      </c>
      <c r="C31" s="49"/>
      <c r="D31" s="45">
        <v>7</v>
      </c>
      <c r="E31" s="46">
        <f t="shared" si="16"/>
        <v>200542732</v>
      </c>
      <c r="F31" s="209">
        <v>200542732</v>
      </c>
      <c r="G31" s="209"/>
      <c r="H31" s="209"/>
      <c r="I31" s="209"/>
      <c r="J31" s="158"/>
      <c r="K31" s="158"/>
      <c r="L31" s="159"/>
      <c r="M31" s="159"/>
      <c r="N31" s="160"/>
    </row>
    <row r="32" spans="1:16" ht="31.15" customHeight="1" x14ac:dyDescent="0.2">
      <c r="A32" s="163" t="s">
        <v>231</v>
      </c>
      <c r="B32" s="43" t="s">
        <v>14</v>
      </c>
      <c r="C32" s="44" t="s">
        <v>232</v>
      </c>
      <c r="D32" s="45">
        <v>1</v>
      </c>
      <c r="E32" s="46">
        <f t="shared" ref="E32:E33" si="20">+F32+G32+H32+I32</f>
        <v>5000000</v>
      </c>
      <c r="F32" s="209">
        <v>5000000</v>
      </c>
      <c r="G32" s="209"/>
      <c r="H32" s="209"/>
      <c r="I32" s="209"/>
      <c r="J32" s="158">
        <v>45306</v>
      </c>
      <c r="K32" s="158">
        <v>45656</v>
      </c>
      <c r="L32" s="159">
        <f t="shared" ref="L32" si="21">D33/D32</f>
        <v>0</v>
      </c>
      <c r="M32" s="159">
        <f t="shared" ref="M32" si="22">E33/E32</f>
        <v>0</v>
      </c>
      <c r="N32" s="160" t="e">
        <f t="shared" ref="N32" si="23">L32*L32/M32</f>
        <v>#DIV/0!</v>
      </c>
    </row>
    <row r="33" spans="1:14" ht="31.15" customHeight="1" x14ac:dyDescent="0.2">
      <c r="A33" s="164"/>
      <c r="B33" s="43" t="s">
        <v>15</v>
      </c>
      <c r="C33" s="49"/>
      <c r="D33" s="45"/>
      <c r="E33" s="46">
        <f t="shared" si="20"/>
        <v>0</v>
      </c>
      <c r="F33" s="209"/>
      <c r="G33" s="209"/>
      <c r="H33" s="209"/>
      <c r="I33" s="209"/>
      <c r="J33" s="158"/>
      <c r="K33" s="158"/>
      <c r="L33" s="159"/>
      <c r="M33" s="159"/>
      <c r="N33" s="160"/>
    </row>
    <row r="34" spans="1:14" ht="31.15" customHeight="1" x14ac:dyDescent="0.2">
      <c r="A34" s="163" t="s">
        <v>229</v>
      </c>
      <c r="B34" s="43" t="s">
        <v>14</v>
      </c>
      <c r="C34" s="44" t="s">
        <v>230</v>
      </c>
      <c r="D34" s="45">
        <v>1</v>
      </c>
      <c r="E34" s="46">
        <f t="shared" ref="E34:E35" si="24">+F34+G34+H34+I34</f>
        <v>50000000</v>
      </c>
      <c r="F34" s="209">
        <v>50000000</v>
      </c>
      <c r="G34" s="209"/>
      <c r="H34" s="209"/>
      <c r="I34" s="209"/>
      <c r="J34" s="158">
        <v>45306</v>
      </c>
      <c r="K34" s="158">
        <v>45656</v>
      </c>
      <c r="L34" s="159">
        <f t="shared" ref="L34" si="25">D35/D34</f>
        <v>0</v>
      </c>
      <c r="M34" s="159">
        <f t="shared" ref="M34" si="26">E35/E34</f>
        <v>0</v>
      </c>
      <c r="N34" s="160" t="e">
        <f t="shared" ref="N34" si="27">L34*L34/M34</f>
        <v>#DIV/0!</v>
      </c>
    </row>
    <row r="35" spans="1:14" ht="31.15" customHeight="1" x14ac:dyDescent="0.2">
      <c r="A35" s="164"/>
      <c r="B35" s="43" t="s">
        <v>15</v>
      </c>
      <c r="C35" s="49"/>
      <c r="D35" s="45"/>
      <c r="E35" s="46">
        <f t="shared" si="24"/>
        <v>0</v>
      </c>
      <c r="F35" s="209"/>
      <c r="G35" s="209"/>
      <c r="H35" s="209"/>
      <c r="I35" s="209"/>
      <c r="J35" s="158"/>
      <c r="K35" s="158"/>
      <c r="L35" s="159"/>
      <c r="M35" s="159"/>
      <c r="N35" s="160"/>
    </row>
    <row r="36" spans="1:14" ht="37.9" customHeight="1" x14ac:dyDescent="0.2">
      <c r="A36" s="52" t="s">
        <v>222</v>
      </c>
      <c r="B36" s="43" t="s">
        <v>14</v>
      </c>
      <c r="C36" s="53" t="s">
        <v>223</v>
      </c>
      <c r="D36" s="45">
        <v>1</v>
      </c>
      <c r="E36" s="46">
        <f t="shared" si="16"/>
        <v>15000000</v>
      </c>
      <c r="F36" s="209">
        <v>15000000</v>
      </c>
      <c r="G36" s="209"/>
      <c r="H36" s="209"/>
      <c r="I36" s="209"/>
      <c r="J36" s="158">
        <v>44576</v>
      </c>
      <c r="K36" s="158">
        <v>44925</v>
      </c>
      <c r="L36" s="159">
        <f t="shared" ref="L36" si="28">D37/D36</f>
        <v>1</v>
      </c>
      <c r="M36" s="159">
        <f t="shared" ref="M36" si="29">E37/E36</f>
        <v>0.98474766666666669</v>
      </c>
      <c r="N36" s="160">
        <f t="shared" ref="N36" si="30">L36*L36/M36</f>
        <v>1.0154885701683984</v>
      </c>
    </row>
    <row r="37" spans="1:14" ht="37.9" customHeight="1" x14ac:dyDescent="0.2">
      <c r="A37" s="54"/>
      <c r="B37" s="43" t="s">
        <v>15</v>
      </c>
      <c r="C37" s="49"/>
      <c r="D37" s="45">
        <v>1</v>
      </c>
      <c r="E37" s="46">
        <f t="shared" si="16"/>
        <v>14771215</v>
      </c>
      <c r="F37" s="209">
        <v>14771215</v>
      </c>
      <c r="G37" s="209"/>
      <c r="H37" s="209"/>
      <c r="I37" s="209"/>
      <c r="J37" s="158"/>
      <c r="K37" s="158"/>
      <c r="L37" s="159"/>
      <c r="M37" s="159"/>
      <c r="N37" s="160"/>
    </row>
    <row r="38" spans="1:14" ht="20.25" customHeight="1" x14ac:dyDescent="0.2">
      <c r="A38" s="55" t="s">
        <v>16</v>
      </c>
      <c r="B38" s="165" t="s">
        <v>14</v>
      </c>
      <c r="C38" s="166"/>
      <c r="D38" s="45"/>
      <c r="E38" s="167">
        <f>+F38+G38+H38+I38</f>
        <v>223118668626</v>
      </c>
      <c r="F38" s="167">
        <f>+F18+F20+F22+F24+F26+F28+F30+F36+F32+F34</f>
        <v>3050000000</v>
      </c>
      <c r="G38" s="167">
        <f t="shared" ref="G38:I39" si="31">+G18+G20+G22+G24+G26+G28+G30+G36+G32+G34</f>
        <v>220068668626</v>
      </c>
      <c r="H38" s="167">
        <f t="shared" si="31"/>
        <v>0</v>
      </c>
      <c r="I38" s="167">
        <f t="shared" si="31"/>
        <v>0</v>
      </c>
      <c r="J38" s="158"/>
      <c r="K38" s="158"/>
      <c r="L38" s="159"/>
      <c r="M38" s="159">
        <f t="shared" ref="M38" si="32">E39/E38</f>
        <v>0.34355495154683607</v>
      </c>
      <c r="N38" s="160">
        <f t="shared" ref="N38" si="33">L38*L38/M38</f>
        <v>0</v>
      </c>
    </row>
    <row r="39" spans="1:14" ht="21" customHeight="1" thickBot="1" x14ac:dyDescent="0.25">
      <c r="A39" s="56"/>
      <c r="B39" s="155" t="s">
        <v>15</v>
      </c>
      <c r="C39" s="168"/>
      <c r="D39" s="156"/>
      <c r="E39" s="167">
        <f t="shared" ref="E39" si="34">+F39+G39+H39+I39</f>
        <v>76653523389</v>
      </c>
      <c r="F39" s="167">
        <f>+F19+F21+F23+F25+F27+F29+F31+F37+F33+F35</f>
        <v>2791426635</v>
      </c>
      <c r="G39" s="167">
        <f t="shared" si="31"/>
        <v>73862096754</v>
      </c>
      <c r="H39" s="167">
        <f t="shared" si="31"/>
        <v>0</v>
      </c>
      <c r="I39" s="167">
        <f t="shared" si="31"/>
        <v>0</v>
      </c>
      <c r="J39" s="169"/>
      <c r="K39" s="170"/>
      <c r="L39" s="159"/>
      <c r="M39" s="159"/>
      <c r="N39" s="160"/>
    </row>
    <row r="40" spans="1:14" ht="16.5" thickBot="1" x14ac:dyDescent="0.3">
      <c r="A40" s="57"/>
      <c r="B40" s="57"/>
      <c r="C40" s="171"/>
      <c r="D40" s="57"/>
      <c r="E40" s="172"/>
      <c r="F40" s="173"/>
      <c r="G40" s="174"/>
      <c r="H40" s="175"/>
      <c r="I40" s="176"/>
      <c r="J40" s="177"/>
      <c r="K40" s="178"/>
      <c r="L40" s="179"/>
      <c r="M40" s="180"/>
      <c r="N40" s="180"/>
    </row>
    <row r="41" spans="1:14" ht="27.4" customHeight="1" thickBot="1" x14ac:dyDescent="0.25">
      <c r="A41" s="58" t="s">
        <v>20</v>
      </c>
      <c r="B41" s="181" t="s">
        <v>19</v>
      </c>
      <c r="C41" s="182"/>
      <c r="D41" s="183"/>
      <c r="E41" s="184" t="s">
        <v>21</v>
      </c>
      <c r="F41" s="185"/>
      <c r="G41" s="185"/>
      <c r="H41" s="186"/>
      <c r="I41" s="187"/>
      <c r="J41" s="188" t="s">
        <v>17</v>
      </c>
      <c r="K41" s="189"/>
      <c r="L41" s="189"/>
      <c r="M41" s="189"/>
      <c r="N41" s="190"/>
    </row>
    <row r="42" spans="1:14" ht="37.9" customHeight="1" x14ac:dyDescent="0.25">
      <c r="A42" s="59" t="s">
        <v>119</v>
      </c>
      <c r="B42" s="60" t="s">
        <v>123</v>
      </c>
      <c r="C42" s="61"/>
      <c r="D42" s="62"/>
      <c r="E42" s="60" t="s">
        <v>124</v>
      </c>
      <c r="F42" s="61"/>
      <c r="G42" s="62"/>
      <c r="H42" s="63" t="s">
        <v>14</v>
      </c>
      <c r="I42" s="64">
        <v>57</v>
      </c>
      <c r="K42" s="192"/>
      <c r="L42" s="192"/>
      <c r="M42" s="192"/>
      <c r="N42" s="193"/>
    </row>
    <row r="43" spans="1:14" ht="27.75" customHeight="1" thickBot="1" x14ac:dyDescent="0.3">
      <c r="A43" s="65"/>
      <c r="B43" s="66"/>
      <c r="C43" s="67"/>
      <c r="D43" s="68"/>
      <c r="E43" s="66"/>
      <c r="F43" s="67"/>
      <c r="G43" s="68"/>
      <c r="H43" s="63" t="s">
        <v>15</v>
      </c>
      <c r="I43" s="50"/>
      <c r="J43" s="194"/>
      <c r="K43" s="194"/>
      <c r="L43" s="194"/>
      <c r="M43" s="194"/>
      <c r="N43" s="195"/>
    </row>
    <row r="44" spans="1:14" ht="28.15" customHeight="1" x14ac:dyDescent="0.25">
      <c r="A44" s="59" t="s">
        <v>126</v>
      </c>
      <c r="B44" s="60" t="s">
        <v>147</v>
      </c>
      <c r="C44" s="61"/>
      <c r="D44" s="62"/>
      <c r="E44" s="60" t="s">
        <v>148</v>
      </c>
      <c r="F44" s="61"/>
      <c r="G44" s="62"/>
      <c r="H44" s="63" t="s">
        <v>14</v>
      </c>
      <c r="I44" s="64">
        <v>1</v>
      </c>
      <c r="K44" s="194"/>
      <c r="L44" s="194"/>
      <c r="M44" s="194"/>
      <c r="N44" s="195"/>
    </row>
    <row r="45" spans="1:14" ht="28.15" customHeight="1" thickBot="1" x14ac:dyDescent="0.3">
      <c r="A45" s="69"/>
      <c r="B45" s="70"/>
      <c r="C45" s="71"/>
      <c r="D45" s="72"/>
      <c r="E45" s="70"/>
      <c r="F45" s="71"/>
      <c r="G45" s="72"/>
      <c r="H45" s="63" t="s">
        <v>15</v>
      </c>
      <c r="I45" s="64"/>
      <c r="J45" s="196" t="s">
        <v>18</v>
      </c>
      <c r="K45" s="194"/>
      <c r="L45" s="194"/>
      <c r="M45" s="194"/>
      <c r="N45" s="195"/>
    </row>
    <row r="46" spans="1:14" ht="31.15" customHeight="1" x14ac:dyDescent="0.25">
      <c r="A46" s="73" t="s">
        <v>119</v>
      </c>
      <c r="B46" s="74" t="s">
        <v>149</v>
      </c>
      <c r="C46" s="75"/>
      <c r="D46" s="76"/>
      <c r="E46" s="74" t="s">
        <v>150</v>
      </c>
      <c r="F46" s="75"/>
      <c r="G46" s="76"/>
      <c r="H46" s="63" t="s">
        <v>14</v>
      </c>
      <c r="I46" s="64">
        <v>20</v>
      </c>
      <c r="J46" s="197" t="s">
        <v>239</v>
      </c>
      <c r="K46" s="198"/>
      <c r="L46" s="198"/>
      <c r="M46" s="198"/>
      <c r="N46" s="199"/>
    </row>
    <row r="47" spans="1:14" ht="26.65" customHeight="1" thickBot="1" x14ac:dyDescent="0.25">
      <c r="A47" s="77"/>
      <c r="B47" s="78"/>
      <c r="C47" s="79"/>
      <c r="D47" s="80"/>
      <c r="E47" s="78"/>
      <c r="F47" s="79"/>
      <c r="G47" s="80"/>
      <c r="H47" s="63" t="s">
        <v>15</v>
      </c>
      <c r="I47" s="64"/>
      <c r="J47" s="200"/>
      <c r="K47" s="201"/>
      <c r="L47" s="201"/>
      <c r="M47" s="201"/>
      <c r="N47" s="202"/>
    </row>
    <row r="48" spans="1:14" ht="26.65" customHeight="1" x14ac:dyDescent="0.2">
      <c r="A48" s="59" t="s">
        <v>126</v>
      </c>
      <c r="B48" s="60" t="s">
        <v>127</v>
      </c>
      <c r="C48" s="61"/>
      <c r="D48" s="62"/>
      <c r="E48" s="60" t="s">
        <v>128</v>
      </c>
      <c r="F48" s="61"/>
      <c r="G48" s="62"/>
      <c r="H48" s="63" t="s">
        <v>14</v>
      </c>
      <c r="I48" s="64">
        <v>59</v>
      </c>
      <c r="J48" s="203"/>
      <c r="K48" s="204"/>
      <c r="L48" s="204"/>
      <c r="M48" s="204"/>
      <c r="N48" s="205"/>
    </row>
    <row r="49" spans="1:14" ht="26.65" customHeight="1" thickBot="1" x14ac:dyDescent="0.25">
      <c r="A49" s="69"/>
      <c r="B49" s="70"/>
      <c r="C49" s="71"/>
      <c r="D49" s="72"/>
      <c r="E49" s="70"/>
      <c r="F49" s="71"/>
      <c r="G49" s="72"/>
      <c r="H49" s="63" t="s">
        <v>15</v>
      </c>
      <c r="I49" s="64">
        <v>59</v>
      </c>
      <c r="J49" s="203"/>
      <c r="K49" s="204"/>
      <c r="L49" s="204"/>
      <c r="M49" s="204"/>
      <c r="N49" s="205"/>
    </row>
    <row r="50" spans="1:14" ht="18" customHeight="1" x14ac:dyDescent="0.25">
      <c r="A50" s="59" t="s">
        <v>78</v>
      </c>
      <c r="B50" s="60" t="s">
        <v>130</v>
      </c>
      <c r="C50" s="61"/>
      <c r="D50" s="62"/>
      <c r="E50" s="60" t="s">
        <v>131</v>
      </c>
      <c r="F50" s="61"/>
      <c r="G50" s="62"/>
      <c r="H50" s="81" t="s">
        <v>14</v>
      </c>
      <c r="I50" s="64">
        <v>1</v>
      </c>
      <c r="J50" s="203" t="s">
        <v>18</v>
      </c>
      <c r="K50" s="204"/>
      <c r="L50" s="204"/>
      <c r="M50" s="204"/>
      <c r="N50" s="205"/>
    </row>
    <row r="51" spans="1:14" ht="34.15" customHeight="1" x14ac:dyDescent="0.2">
      <c r="A51" s="82"/>
      <c r="B51" s="78"/>
      <c r="C51" s="79"/>
      <c r="D51" s="80"/>
      <c r="E51" s="78"/>
      <c r="F51" s="79"/>
      <c r="G51" s="80"/>
      <c r="H51" s="63" t="s">
        <v>15</v>
      </c>
      <c r="I51" s="64"/>
      <c r="J51" s="78" t="s">
        <v>240</v>
      </c>
      <c r="K51" s="79"/>
      <c r="L51" s="79"/>
      <c r="M51" s="79"/>
      <c r="N51" s="206"/>
    </row>
    <row r="52" spans="1:14" ht="15" customHeight="1" x14ac:dyDescent="0.2">
      <c r="A52" s="207" t="s">
        <v>28</v>
      </c>
      <c r="B52" s="207"/>
      <c r="C52" s="207"/>
      <c r="D52" s="207"/>
      <c r="E52" s="207"/>
      <c r="F52" s="207"/>
      <c r="G52" s="207"/>
      <c r="H52" s="207"/>
      <c r="I52" s="207"/>
      <c r="J52" s="207"/>
      <c r="K52" s="207"/>
      <c r="L52" s="207"/>
      <c r="M52" s="207"/>
      <c r="N52" s="207"/>
    </row>
    <row r="53" spans="1:14" ht="15" customHeight="1" x14ac:dyDescent="0.2">
      <c r="A53" s="207"/>
      <c r="B53" s="207"/>
      <c r="C53" s="207"/>
      <c r="D53" s="207"/>
      <c r="E53" s="207"/>
      <c r="F53" s="207"/>
      <c r="G53" s="207"/>
      <c r="H53" s="207"/>
      <c r="I53" s="207"/>
      <c r="J53" s="207"/>
      <c r="K53" s="207"/>
      <c r="L53" s="207"/>
      <c r="M53" s="207"/>
      <c r="N53" s="207"/>
    </row>
    <row r="54" spans="1:14" ht="17.649999999999999" customHeight="1" x14ac:dyDescent="0.2">
      <c r="A54" s="207"/>
      <c r="B54" s="207"/>
      <c r="C54" s="207"/>
      <c r="D54" s="207"/>
      <c r="E54" s="207"/>
      <c r="F54" s="207"/>
      <c r="G54" s="207"/>
      <c r="H54" s="207"/>
      <c r="I54" s="207"/>
      <c r="J54" s="207"/>
      <c r="K54" s="207"/>
      <c r="L54" s="207"/>
      <c r="M54" s="207"/>
      <c r="N54" s="207"/>
    </row>
    <row r="58" spans="1:14" x14ac:dyDescent="0.2">
      <c r="E58" s="214"/>
    </row>
    <row r="59" spans="1:14" x14ac:dyDescent="0.2">
      <c r="E59" s="162"/>
    </row>
    <row r="60" spans="1:14" x14ac:dyDescent="0.2">
      <c r="E60" s="208"/>
    </row>
    <row r="61" spans="1:14" x14ac:dyDescent="0.2">
      <c r="F61" s="208"/>
    </row>
    <row r="63" spans="1:14" x14ac:dyDescent="0.2">
      <c r="E63" s="162"/>
    </row>
    <row r="64" spans="1:14" x14ac:dyDescent="0.2">
      <c r="F64" s="162"/>
    </row>
  </sheetData>
  <mergeCells count="109">
    <mergeCell ref="J51:N51"/>
    <mergeCell ref="L18:L19"/>
    <mergeCell ref="M18:M19"/>
    <mergeCell ref="L22:L23"/>
    <mergeCell ref="M22:M23"/>
    <mergeCell ref="N22:N23"/>
    <mergeCell ref="L26:L27"/>
    <mergeCell ref="M20:M21"/>
    <mergeCell ref="N20:N21"/>
    <mergeCell ref="L36:L37"/>
    <mergeCell ref="M36:M37"/>
    <mergeCell ref="N36:N37"/>
    <mergeCell ref="L28:L29"/>
    <mergeCell ref="M28:M29"/>
    <mergeCell ref="N28:N29"/>
    <mergeCell ref="L30:L31"/>
    <mergeCell ref="M30:M31"/>
    <mergeCell ref="N30:N31"/>
    <mergeCell ref="M24:M25"/>
    <mergeCell ref="N24:N25"/>
    <mergeCell ref="M26:M27"/>
    <mergeCell ref="N26:N27"/>
    <mergeCell ref="N38:N39"/>
    <mergeCell ref="L32:L33"/>
    <mergeCell ref="A52:N54"/>
    <mergeCell ref="A20:A21"/>
    <mergeCell ref="C18:C19"/>
    <mergeCell ref="C20:C21"/>
    <mergeCell ref="B48:D49"/>
    <mergeCell ref="B46:D47"/>
    <mergeCell ref="E48:G49"/>
    <mergeCell ref="E46:G47"/>
    <mergeCell ref="A48:A49"/>
    <mergeCell ref="A46:A47"/>
    <mergeCell ref="A18:A19"/>
    <mergeCell ref="A50:A51"/>
    <mergeCell ref="B50:D51"/>
    <mergeCell ref="E50:G51"/>
    <mergeCell ref="J47:N47"/>
    <mergeCell ref="M38:M39"/>
    <mergeCell ref="A38:A39"/>
    <mergeCell ref="C38:C39"/>
    <mergeCell ref="L38:L39"/>
    <mergeCell ref="A44:A45"/>
    <mergeCell ref="B44:D45"/>
    <mergeCell ref="E44:G45"/>
    <mergeCell ref="N18:N19"/>
    <mergeCell ref="L20:L21"/>
    <mergeCell ref="B41:D41"/>
    <mergeCell ref="E41:H41"/>
    <mergeCell ref="J41:N41"/>
    <mergeCell ref="A42:A43"/>
    <mergeCell ref="B42:D43"/>
    <mergeCell ref="E42:G43"/>
    <mergeCell ref="A30:A31"/>
    <mergeCell ref="C30:C31"/>
    <mergeCell ref="A36:A37"/>
    <mergeCell ref="C36:C37"/>
    <mergeCell ref="A32:A33"/>
    <mergeCell ref="C32:C33"/>
    <mergeCell ref="M32:M33"/>
    <mergeCell ref="N32:N33"/>
    <mergeCell ref="A34:A35"/>
    <mergeCell ref="C34:C35"/>
    <mergeCell ref="L34:L35"/>
    <mergeCell ref="M34:M35"/>
    <mergeCell ref="N34:N35"/>
    <mergeCell ref="A28:A29"/>
    <mergeCell ref="C28:C29"/>
    <mergeCell ref="A26:A27"/>
    <mergeCell ref="C26:C27"/>
    <mergeCell ref="A22:A23"/>
    <mergeCell ref="C22:C23"/>
    <mergeCell ref="A24:A25"/>
    <mergeCell ref="C24:C25"/>
    <mergeCell ref="L24:L25"/>
    <mergeCell ref="E15:E17"/>
    <mergeCell ref="F15:I16"/>
    <mergeCell ref="J15:K16"/>
    <mergeCell ref="L16:L17"/>
    <mergeCell ref="M16:M17"/>
    <mergeCell ref="N16:N17"/>
    <mergeCell ref="A15:A17"/>
    <mergeCell ref="B15:B17"/>
    <mergeCell ref="C15:C17"/>
    <mergeCell ref="A1:A4"/>
    <mergeCell ref="B1:H2"/>
    <mergeCell ref="I1:L1"/>
    <mergeCell ref="M1:N4"/>
    <mergeCell ref="I2:L2"/>
    <mergeCell ref="B3:H4"/>
    <mergeCell ref="I3:L3"/>
    <mergeCell ref="I4:L4"/>
    <mergeCell ref="L15:N15"/>
    <mergeCell ref="A5:N5"/>
    <mergeCell ref="A6:N6"/>
    <mergeCell ref="B7:F7"/>
    <mergeCell ref="A8:F8"/>
    <mergeCell ref="G8:I14"/>
    <mergeCell ref="J8:N8"/>
    <mergeCell ref="A9:F9"/>
    <mergeCell ref="K9:M9"/>
    <mergeCell ref="A10:F10"/>
    <mergeCell ref="A11:F11"/>
    <mergeCell ref="A12:F12"/>
    <mergeCell ref="A13:F13"/>
    <mergeCell ref="A14:F14"/>
    <mergeCell ref="K14:M14"/>
    <mergeCell ref="D15:D17"/>
  </mergeCells>
  <pageMargins left="0.23622047244094491" right="0.23622047244094491" top="0.74803149606299213" bottom="0.74803149606299213" header="0.31496062992125984" footer="0.31496062992125984"/>
  <pageSetup scale="40" orientation="landscape" r:id="rId1"/>
  <headerFooter alignWithMargins="0"/>
  <drawing r:id="rId2"/>
  <legacyDrawing r:id="rId3"/>
  <oleObjects>
    <mc:AlternateContent xmlns:mc="http://schemas.openxmlformats.org/markup-compatibility/2006">
      <mc:Choice Requires="x14">
        <oleObject shapeId="138243" r:id="rId4">
          <objectPr defaultSize="0" autoPict="0" r:id="rId5">
            <anchor moveWithCells="1" sizeWithCells="1">
              <from>
                <xdr:col>0</xdr:col>
                <xdr:colOff>895350</xdr:colOff>
                <xdr:row>0</xdr:row>
                <xdr:rowOff>19050</xdr:rowOff>
              </from>
              <to>
                <xdr:col>0</xdr:col>
                <xdr:colOff>4438650</xdr:colOff>
                <xdr:row>3</xdr:row>
                <xdr:rowOff>171450</xdr:rowOff>
              </to>
            </anchor>
          </objectPr>
        </oleObject>
      </mc:Choice>
      <mc:Fallback>
        <oleObject shapeId="138243"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sheetPr>
  <dimension ref="A1:P61"/>
  <sheetViews>
    <sheetView zoomScale="60" zoomScaleNormal="60" zoomScalePageLayoutView="60" workbookViewId="0">
      <selection sqref="A1:XFD1048576"/>
    </sheetView>
  </sheetViews>
  <sheetFormatPr baseColWidth="10" defaultColWidth="11.42578125" defaultRowHeight="15" x14ac:dyDescent="0.2"/>
  <cols>
    <col min="1" max="1" width="74.7109375" style="83" customWidth="1"/>
    <col min="2" max="2" width="20.42578125" style="83" customWidth="1"/>
    <col min="3" max="3" width="23.42578125" style="83" customWidth="1"/>
    <col min="4" max="4" width="15.7109375" style="83" customWidth="1"/>
    <col min="5" max="5" width="27.28515625" style="83" customWidth="1"/>
    <col min="6" max="6" width="26.140625" style="83" bestFit="1" customWidth="1"/>
    <col min="7" max="7" width="23.42578125" style="83" bestFit="1" customWidth="1"/>
    <col min="8" max="8" width="20.140625" style="83" customWidth="1"/>
    <col min="9" max="9" width="26.140625" style="83" bestFit="1" customWidth="1"/>
    <col min="10" max="10" width="16.85546875" style="191" bestFit="1" customWidth="1"/>
    <col min="11" max="11" width="18" style="191" customWidth="1"/>
    <col min="12" max="12" width="11.28515625" style="83" customWidth="1"/>
    <col min="13" max="13" width="13.28515625" style="83" customWidth="1"/>
    <col min="14" max="14" width="11.28515625" style="83" customWidth="1"/>
    <col min="15" max="15" width="16.42578125" style="83" customWidth="1"/>
    <col min="16" max="16" width="12.7109375" style="83" bestFit="1" customWidth="1"/>
    <col min="17" max="16384" width="11.42578125" style="83"/>
  </cols>
  <sheetData>
    <row r="1" spans="1:15" ht="15.75" x14ac:dyDescent="0.25">
      <c r="A1" s="84"/>
      <c r="B1" s="85" t="s">
        <v>362</v>
      </c>
      <c r="C1" s="86"/>
      <c r="D1" s="86"/>
      <c r="E1" s="86"/>
      <c r="F1" s="86"/>
      <c r="G1" s="86"/>
      <c r="H1" s="87"/>
      <c r="I1" s="88" t="s">
        <v>363</v>
      </c>
      <c r="J1" s="89"/>
      <c r="K1" s="89"/>
      <c r="L1" s="90"/>
      <c r="M1" s="91"/>
      <c r="N1" s="92"/>
    </row>
    <row r="2" spans="1:15" ht="15.75" x14ac:dyDescent="0.25">
      <c r="A2" s="93"/>
      <c r="B2" s="94"/>
      <c r="C2" s="95"/>
      <c r="D2" s="95"/>
      <c r="E2" s="95"/>
      <c r="F2" s="95"/>
      <c r="G2" s="95"/>
      <c r="H2" s="96"/>
      <c r="I2" s="88" t="s">
        <v>364</v>
      </c>
      <c r="J2" s="89"/>
      <c r="K2" s="89"/>
      <c r="L2" s="90"/>
      <c r="M2" s="97"/>
      <c r="N2" s="98"/>
    </row>
    <row r="3" spans="1:15" ht="27" customHeight="1" x14ac:dyDescent="0.25">
      <c r="A3" s="93"/>
      <c r="B3" s="85" t="s">
        <v>365</v>
      </c>
      <c r="C3" s="86"/>
      <c r="D3" s="86"/>
      <c r="E3" s="86"/>
      <c r="F3" s="86"/>
      <c r="G3" s="86"/>
      <c r="H3" s="87"/>
      <c r="I3" s="88" t="s">
        <v>366</v>
      </c>
      <c r="J3" s="89"/>
      <c r="K3" s="89"/>
      <c r="L3" s="90"/>
      <c r="M3" s="97"/>
      <c r="N3" s="98"/>
      <c r="O3" s="99"/>
    </row>
    <row r="4" spans="1:15" ht="23.25" customHeight="1" x14ac:dyDescent="0.25">
      <c r="A4" s="100"/>
      <c r="B4" s="94"/>
      <c r="C4" s="95"/>
      <c r="D4" s="95"/>
      <c r="E4" s="95"/>
      <c r="F4" s="95"/>
      <c r="G4" s="95"/>
      <c r="H4" s="96"/>
      <c r="I4" s="88" t="s">
        <v>367</v>
      </c>
      <c r="J4" s="89"/>
      <c r="K4" s="89"/>
      <c r="L4" s="90"/>
      <c r="M4" s="101"/>
      <c r="N4" s="102"/>
      <c r="O4" s="99"/>
    </row>
    <row r="5" spans="1:15" ht="21.75" customHeight="1" x14ac:dyDescent="0.25">
      <c r="A5" s="103"/>
      <c r="B5" s="103"/>
      <c r="C5" s="103"/>
      <c r="D5" s="103"/>
      <c r="E5" s="103"/>
      <c r="F5" s="103"/>
      <c r="G5" s="103"/>
      <c r="H5" s="103"/>
      <c r="I5" s="103"/>
      <c r="J5" s="103"/>
      <c r="K5" s="103"/>
      <c r="L5" s="103"/>
      <c r="M5" s="103"/>
      <c r="N5" s="103"/>
      <c r="O5" s="99"/>
    </row>
    <row r="6" spans="1:15" ht="18.75" customHeight="1" x14ac:dyDescent="0.25">
      <c r="A6" s="104" t="s">
        <v>226</v>
      </c>
      <c r="B6" s="104"/>
      <c r="C6" s="104"/>
      <c r="D6" s="104"/>
      <c r="E6" s="104"/>
      <c r="F6" s="104"/>
      <c r="G6" s="104"/>
      <c r="H6" s="104"/>
      <c r="I6" s="104"/>
      <c r="J6" s="104"/>
      <c r="K6" s="104"/>
      <c r="L6" s="104"/>
      <c r="M6" s="104"/>
      <c r="N6" s="104"/>
      <c r="O6" s="99"/>
    </row>
    <row r="7" spans="1:15" ht="24.75" customHeight="1" thickBot="1" x14ac:dyDescent="0.3">
      <c r="A7" s="38" t="str">
        <f>+'67 - Modernización'!A7</f>
        <v>FECHA DE PROGRAMACION:DICIEMBRE 18 2023</v>
      </c>
      <c r="B7" s="105" t="str">
        <f>+'67 - Modernización'!B7:F7</f>
        <v>FECHA DE  SEGUIMIENTO:  Marzo 31 2024</v>
      </c>
      <c r="C7" s="105"/>
      <c r="D7" s="105"/>
      <c r="E7" s="105"/>
      <c r="F7" s="105"/>
      <c r="J7" s="83"/>
      <c r="K7" s="83"/>
    </row>
    <row r="8" spans="1:15" ht="36" customHeight="1" x14ac:dyDescent="0.2">
      <c r="A8" s="106" t="s">
        <v>38</v>
      </c>
      <c r="B8" s="107"/>
      <c r="C8" s="107"/>
      <c r="D8" s="107"/>
      <c r="E8" s="107"/>
      <c r="F8" s="107"/>
      <c r="G8" s="74" t="s">
        <v>29</v>
      </c>
      <c r="H8" s="75"/>
      <c r="I8" s="76"/>
      <c r="J8" s="108" t="s">
        <v>25</v>
      </c>
      <c r="K8" s="109"/>
      <c r="L8" s="109"/>
      <c r="M8" s="109"/>
      <c r="N8" s="110"/>
      <c r="O8" s="111"/>
    </row>
    <row r="9" spans="1:15" ht="15.75" x14ac:dyDescent="0.2">
      <c r="A9" s="112" t="s">
        <v>39</v>
      </c>
      <c r="B9" s="113"/>
      <c r="C9" s="113"/>
      <c r="D9" s="113"/>
      <c r="E9" s="113"/>
      <c r="F9" s="114"/>
      <c r="G9" s="66"/>
      <c r="H9" s="67"/>
      <c r="I9" s="68"/>
      <c r="J9" s="115" t="s">
        <v>22</v>
      </c>
      <c r="K9" s="116" t="s">
        <v>23</v>
      </c>
      <c r="L9" s="116"/>
      <c r="M9" s="116"/>
      <c r="N9" s="117" t="s">
        <v>24</v>
      </c>
      <c r="O9" s="111"/>
    </row>
    <row r="10" spans="1:15" ht="45" customHeight="1" x14ac:dyDescent="0.2">
      <c r="A10" s="112" t="s">
        <v>94</v>
      </c>
      <c r="B10" s="113"/>
      <c r="C10" s="113"/>
      <c r="D10" s="113"/>
      <c r="E10" s="113"/>
      <c r="F10" s="114"/>
      <c r="G10" s="66"/>
      <c r="H10" s="67"/>
      <c r="I10" s="68"/>
      <c r="J10" s="115"/>
      <c r="K10" s="118"/>
      <c r="L10" s="119"/>
      <c r="M10" s="120"/>
      <c r="N10" s="117"/>
      <c r="O10" s="111"/>
    </row>
    <row r="11" spans="1:15" ht="68.25" customHeight="1" x14ac:dyDescent="0.2">
      <c r="A11" s="112" t="s">
        <v>114</v>
      </c>
      <c r="B11" s="113"/>
      <c r="C11" s="113"/>
      <c r="D11" s="113"/>
      <c r="E11" s="113"/>
      <c r="F11" s="114"/>
      <c r="G11" s="66"/>
      <c r="H11" s="67"/>
      <c r="I11" s="68"/>
      <c r="J11" s="121"/>
      <c r="K11" s="122" t="s">
        <v>132</v>
      </c>
      <c r="L11" s="123"/>
      <c r="M11" s="124"/>
      <c r="N11" s="125"/>
      <c r="O11" s="111"/>
    </row>
    <row r="12" spans="1:15" ht="46.5" customHeight="1" x14ac:dyDescent="0.2">
      <c r="A12" s="106" t="s">
        <v>95</v>
      </c>
      <c r="B12" s="107"/>
      <c r="C12" s="107"/>
      <c r="D12" s="107"/>
      <c r="E12" s="107"/>
      <c r="F12" s="107"/>
      <c r="G12" s="66"/>
      <c r="H12" s="67"/>
      <c r="I12" s="68"/>
      <c r="J12" s="126"/>
      <c r="K12" s="127"/>
      <c r="L12" s="128"/>
      <c r="M12" s="129"/>
      <c r="N12" s="130"/>
      <c r="O12" s="111"/>
    </row>
    <row r="13" spans="1:15" ht="40.9" customHeight="1" x14ac:dyDescent="0.2">
      <c r="A13" s="106" t="s">
        <v>115</v>
      </c>
      <c r="B13" s="107"/>
      <c r="C13" s="107"/>
      <c r="D13" s="107"/>
      <c r="E13" s="107"/>
      <c r="F13" s="107"/>
      <c r="G13" s="66"/>
      <c r="H13" s="67"/>
      <c r="I13" s="68"/>
      <c r="J13" s="126"/>
      <c r="K13" s="131"/>
      <c r="L13" s="132"/>
      <c r="M13" s="133"/>
      <c r="N13" s="130"/>
      <c r="O13" s="111"/>
    </row>
    <row r="14" spans="1:15" ht="66" customHeight="1" thickBot="1" x14ac:dyDescent="0.25">
      <c r="A14" s="134" t="s">
        <v>213</v>
      </c>
      <c r="B14" s="135"/>
      <c r="C14" s="135"/>
      <c r="D14" s="135"/>
      <c r="E14" s="135"/>
      <c r="F14" s="136"/>
      <c r="G14" s="70"/>
      <c r="H14" s="71"/>
      <c r="I14" s="72"/>
      <c r="J14" s="137"/>
      <c r="K14" s="138"/>
      <c r="L14" s="138"/>
      <c r="M14" s="138"/>
      <c r="N14" s="139"/>
      <c r="O14" s="111"/>
    </row>
    <row r="15" spans="1:15" ht="15.75" x14ac:dyDescent="0.25">
      <c r="A15" s="39" t="s">
        <v>0</v>
      </c>
      <c r="B15" s="140" t="s">
        <v>368</v>
      </c>
      <c r="C15" s="141" t="s">
        <v>1</v>
      </c>
      <c r="D15" s="141" t="s">
        <v>2</v>
      </c>
      <c r="E15" s="141" t="s">
        <v>3</v>
      </c>
      <c r="F15" s="142" t="s">
        <v>4</v>
      </c>
      <c r="G15" s="143"/>
      <c r="H15" s="143"/>
      <c r="I15" s="144"/>
      <c r="J15" s="141" t="s">
        <v>5</v>
      </c>
      <c r="K15" s="141"/>
      <c r="L15" s="145" t="s">
        <v>6</v>
      </c>
      <c r="M15" s="145"/>
      <c r="N15" s="146"/>
    </row>
    <row r="16" spans="1:15" x14ac:dyDescent="0.2">
      <c r="A16" s="40"/>
      <c r="B16" s="241"/>
      <c r="C16" s="241"/>
      <c r="D16" s="241"/>
      <c r="E16" s="241"/>
      <c r="F16" s="148"/>
      <c r="G16" s="149"/>
      <c r="H16" s="149"/>
      <c r="I16" s="150"/>
      <c r="J16" s="241"/>
      <c r="K16" s="241"/>
      <c r="L16" s="241" t="s">
        <v>7</v>
      </c>
      <c r="M16" s="241" t="s">
        <v>8</v>
      </c>
      <c r="N16" s="151" t="s">
        <v>9</v>
      </c>
    </row>
    <row r="17" spans="1:16" ht="16.5" thickBot="1" x14ac:dyDescent="0.25">
      <c r="A17" s="41"/>
      <c r="B17" s="242"/>
      <c r="C17" s="242"/>
      <c r="D17" s="242"/>
      <c r="E17" s="242"/>
      <c r="F17" s="236" t="s">
        <v>10</v>
      </c>
      <c r="G17" s="236" t="s">
        <v>11</v>
      </c>
      <c r="H17" s="236" t="s">
        <v>26</v>
      </c>
      <c r="I17" s="243" t="s">
        <v>27</v>
      </c>
      <c r="J17" s="236" t="s">
        <v>12</v>
      </c>
      <c r="K17" s="237" t="s">
        <v>13</v>
      </c>
      <c r="L17" s="242"/>
      <c r="M17" s="242"/>
      <c r="N17" s="244"/>
    </row>
    <row r="18" spans="1:16" ht="48" customHeight="1" x14ac:dyDescent="0.2">
      <c r="A18" s="273" t="s">
        <v>175</v>
      </c>
      <c r="B18" s="215" t="s">
        <v>100</v>
      </c>
      <c r="C18" s="216" t="s">
        <v>193</v>
      </c>
      <c r="D18" s="217">
        <v>40</v>
      </c>
      <c r="E18" s="245">
        <f t="shared" ref="E18:E21" si="0">+F18+G18+H18+I18</f>
        <v>510000000</v>
      </c>
      <c r="F18" s="274">
        <v>510000000</v>
      </c>
      <c r="G18" s="274"/>
      <c r="H18" s="218"/>
      <c r="I18" s="274"/>
      <c r="J18" s="246">
        <v>45306</v>
      </c>
      <c r="K18" s="246">
        <v>45656</v>
      </c>
      <c r="L18" s="247">
        <f>D19/D18</f>
        <v>0</v>
      </c>
      <c r="M18" s="247">
        <f>E19/E18</f>
        <v>5.0980392156862744E-2</v>
      </c>
      <c r="N18" s="248">
        <f>L18*L18/M18</f>
        <v>0</v>
      </c>
      <c r="P18" s="162"/>
    </row>
    <row r="19" spans="1:16" ht="48.75" customHeight="1" thickBot="1" x14ac:dyDescent="0.25">
      <c r="A19" s="275"/>
      <c r="B19" s="219" t="s">
        <v>15</v>
      </c>
      <c r="C19" s="220"/>
      <c r="D19" s="221"/>
      <c r="E19" s="222">
        <f t="shared" si="0"/>
        <v>26000000</v>
      </c>
      <c r="F19" s="223">
        <v>26000000</v>
      </c>
      <c r="G19" s="249"/>
      <c r="H19" s="249"/>
      <c r="I19" s="223"/>
      <c r="J19" s="250"/>
      <c r="K19" s="250"/>
      <c r="L19" s="251"/>
      <c r="M19" s="251"/>
      <c r="N19" s="160"/>
    </row>
    <row r="20" spans="1:16" ht="49.15" customHeight="1" x14ac:dyDescent="0.2">
      <c r="A20" s="275" t="s">
        <v>216</v>
      </c>
      <c r="B20" s="219" t="s">
        <v>100</v>
      </c>
      <c r="C20" s="220" t="s">
        <v>196</v>
      </c>
      <c r="D20" s="50">
        <v>6</v>
      </c>
      <c r="E20" s="222">
        <f t="shared" si="0"/>
        <v>5118533176</v>
      </c>
      <c r="F20" s="224">
        <v>60000000</v>
      </c>
      <c r="G20" s="224"/>
      <c r="H20" s="225"/>
      <c r="I20" s="223">
        <v>5058533176</v>
      </c>
      <c r="J20" s="250">
        <v>45306</v>
      </c>
      <c r="K20" s="250">
        <v>45656</v>
      </c>
      <c r="L20" s="247">
        <f t="shared" ref="L20" si="1">D21/D20</f>
        <v>0</v>
      </c>
      <c r="M20" s="247">
        <f t="shared" ref="M20" si="2">E21/E20</f>
        <v>0</v>
      </c>
      <c r="N20" s="248">
        <v>0</v>
      </c>
    </row>
    <row r="21" spans="1:16" ht="30" customHeight="1" thickBot="1" x14ac:dyDescent="0.25">
      <c r="A21" s="275"/>
      <c r="B21" s="219" t="s">
        <v>15</v>
      </c>
      <c r="C21" s="220"/>
      <c r="D21" s="50"/>
      <c r="E21" s="222">
        <f t="shared" si="0"/>
        <v>0</v>
      </c>
      <c r="F21" s="224"/>
      <c r="G21" s="224"/>
      <c r="H21" s="225"/>
      <c r="I21" s="223"/>
      <c r="J21" s="250"/>
      <c r="K21" s="250"/>
      <c r="L21" s="251"/>
      <c r="M21" s="251"/>
      <c r="N21" s="160"/>
    </row>
    <row r="22" spans="1:16" ht="43.9" customHeight="1" x14ac:dyDescent="0.2">
      <c r="A22" s="226" t="s">
        <v>195</v>
      </c>
      <c r="B22" s="219" t="s">
        <v>100</v>
      </c>
      <c r="C22" s="220" t="s">
        <v>194</v>
      </c>
      <c r="D22" s="50">
        <v>6</v>
      </c>
      <c r="E22" s="222">
        <f t="shared" ref="E22:E23" si="3">+F22+G22+H22+I22</f>
        <v>200000000</v>
      </c>
      <c r="F22" s="223">
        <v>200000000</v>
      </c>
      <c r="G22" s="224"/>
      <c r="H22" s="225"/>
      <c r="I22" s="224"/>
      <c r="J22" s="250">
        <v>45306</v>
      </c>
      <c r="K22" s="250">
        <v>45656</v>
      </c>
      <c r="L22" s="247">
        <f t="shared" ref="L22" si="4">D23/D22</f>
        <v>1</v>
      </c>
      <c r="M22" s="247">
        <f>E23/E22</f>
        <v>0.749</v>
      </c>
      <c r="N22" s="248">
        <f t="shared" ref="N22" si="5">L22*L22/M22</f>
        <v>1.3351134846461949</v>
      </c>
    </row>
    <row r="23" spans="1:16" ht="42" customHeight="1" thickBot="1" x14ac:dyDescent="0.25">
      <c r="A23" s="227"/>
      <c r="B23" s="155" t="s">
        <v>15</v>
      </c>
      <c r="C23" s="228"/>
      <c r="D23" s="156">
        <v>6</v>
      </c>
      <c r="E23" s="229">
        <f t="shared" si="3"/>
        <v>149800000</v>
      </c>
      <c r="F23" s="230">
        <v>149800000</v>
      </c>
      <c r="G23" s="230"/>
      <c r="H23" s="231"/>
      <c r="I23" s="232"/>
      <c r="J23" s="252"/>
      <c r="K23" s="252"/>
      <c r="L23" s="251"/>
      <c r="M23" s="251"/>
      <c r="N23" s="160"/>
    </row>
    <row r="24" spans="1:16" ht="29.25" customHeight="1" x14ac:dyDescent="0.2">
      <c r="A24" s="55" t="s">
        <v>16</v>
      </c>
      <c r="B24" s="165" t="s">
        <v>14</v>
      </c>
      <c r="C24" s="253"/>
      <c r="D24" s="45"/>
      <c r="E24" s="254">
        <f>+F24+G24+H24+I24</f>
        <v>5828533176</v>
      </c>
      <c r="F24" s="254">
        <f>+F22+F18+F20</f>
        <v>770000000</v>
      </c>
      <c r="G24" s="254">
        <f t="shared" ref="G24:I25" si="6">+G22+G18+G20</f>
        <v>0</v>
      </c>
      <c r="H24" s="254">
        <f t="shared" si="6"/>
        <v>0</v>
      </c>
      <c r="I24" s="254">
        <f t="shared" si="6"/>
        <v>5058533176</v>
      </c>
      <c r="J24" s="158"/>
      <c r="K24" s="158"/>
      <c r="L24" s="247"/>
      <c r="M24" s="247"/>
      <c r="N24" s="248"/>
    </row>
    <row r="25" spans="1:16" ht="28.5" customHeight="1" thickBot="1" x14ac:dyDescent="0.25">
      <c r="A25" s="56"/>
      <c r="B25" s="155" t="s">
        <v>15</v>
      </c>
      <c r="C25" s="168"/>
      <c r="D25" s="156"/>
      <c r="E25" s="167">
        <f>+F25+G25+H25+I25</f>
        <v>175800000</v>
      </c>
      <c r="F25" s="167">
        <f>+F23+F19+F21</f>
        <v>175800000</v>
      </c>
      <c r="G25" s="167">
        <f t="shared" si="6"/>
        <v>0</v>
      </c>
      <c r="H25" s="167">
        <f t="shared" si="6"/>
        <v>0</v>
      </c>
      <c r="I25" s="167">
        <f t="shared" si="6"/>
        <v>0</v>
      </c>
      <c r="J25" s="169"/>
      <c r="K25" s="170"/>
      <c r="L25" s="251"/>
      <c r="M25" s="251"/>
      <c r="N25" s="160"/>
    </row>
    <row r="26" spans="1:16" ht="16.5" thickBot="1" x14ac:dyDescent="0.3">
      <c r="A26" s="57"/>
      <c r="B26" s="57"/>
      <c r="C26" s="57"/>
      <c r="D26" s="57"/>
      <c r="E26" s="255"/>
      <c r="F26" s="179"/>
      <c r="G26" s="256"/>
      <c r="H26" s="256"/>
      <c r="I26" s="257"/>
      <c r="J26" s="177"/>
      <c r="K26" s="178"/>
      <c r="L26" s="179"/>
      <c r="M26" s="180"/>
      <c r="N26" s="180"/>
    </row>
    <row r="27" spans="1:16" ht="16.5" thickBot="1" x14ac:dyDescent="0.25">
      <c r="A27" s="58" t="s">
        <v>20</v>
      </c>
      <c r="B27" s="181" t="s">
        <v>19</v>
      </c>
      <c r="C27" s="182"/>
      <c r="D27" s="183"/>
      <c r="E27" s="184" t="s">
        <v>21</v>
      </c>
      <c r="F27" s="185"/>
      <c r="G27" s="185"/>
      <c r="H27" s="186"/>
      <c r="I27" s="187"/>
      <c r="J27" s="188" t="s">
        <v>17</v>
      </c>
      <c r="K27" s="189"/>
      <c r="L27" s="189"/>
      <c r="M27" s="189"/>
      <c r="N27" s="190"/>
    </row>
    <row r="28" spans="1:16" ht="69" customHeight="1" x14ac:dyDescent="0.25">
      <c r="A28" s="59" t="s">
        <v>116</v>
      </c>
      <c r="B28" s="142" t="s">
        <v>117</v>
      </c>
      <c r="C28" s="143"/>
      <c r="D28" s="144"/>
      <c r="E28" s="142" t="s">
        <v>118</v>
      </c>
      <c r="F28" s="143"/>
      <c r="G28" s="144"/>
      <c r="H28" s="63" t="s">
        <v>14</v>
      </c>
      <c r="I28" s="64">
        <v>22</v>
      </c>
      <c r="J28" s="88" t="s">
        <v>18</v>
      </c>
      <c r="K28" s="89"/>
      <c r="L28" s="89"/>
      <c r="M28" s="89"/>
      <c r="N28" s="258"/>
    </row>
    <row r="29" spans="1:16" ht="51.4" customHeight="1" thickBot="1" x14ac:dyDescent="0.3">
      <c r="A29" s="65"/>
      <c r="B29" s="233"/>
      <c r="C29" s="234"/>
      <c r="D29" s="235"/>
      <c r="E29" s="233"/>
      <c r="F29" s="234"/>
      <c r="G29" s="235"/>
      <c r="H29" s="236" t="s">
        <v>15</v>
      </c>
      <c r="I29" s="237"/>
      <c r="J29" s="88" t="str">
        <f>+'67 - Modernización'!J46</f>
        <v>NOMBRE: MARIA ISABEL PEÑA GARZON</v>
      </c>
      <c r="K29" s="89"/>
      <c r="L29" s="89"/>
      <c r="M29" s="89"/>
      <c r="N29" s="90"/>
    </row>
    <row r="30" spans="1:16" ht="24.4" customHeight="1" x14ac:dyDescent="0.2">
      <c r="A30" s="59"/>
      <c r="B30" s="142"/>
      <c r="C30" s="143"/>
      <c r="D30" s="144"/>
      <c r="E30" s="142"/>
      <c r="F30" s="143"/>
      <c r="G30" s="144"/>
      <c r="H30" s="238"/>
      <c r="I30" s="239"/>
      <c r="J30" s="259" t="s">
        <v>18</v>
      </c>
      <c r="K30" s="259"/>
      <c r="L30" s="259"/>
      <c r="M30" s="259"/>
      <c r="N30" s="260"/>
    </row>
    <row r="31" spans="1:16" ht="28.15" customHeight="1" x14ac:dyDescent="0.2">
      <c r="A31" s="65"/>
      <c r="B31" s="233"/>
      <c r="C31" s="234"/>
      <c r="D31" s="235"/>
      <c r="E31" s="233"/>
      <c r="F31" s="234"/>
      <c r="G31" s="235"/>
      <c r="H31" s="238"/>
      <c r="I31" s="239"/>
      <c r="J31" s="261"/>
      <c r="K31" s="261"/>
      <c r="L31" s="261"/>
      <c r="M31" s="261"/>
      <c r="N31" s="262"/>
    </row>
    <row r="32" spans="1:16" ht="20.65" customHeight="1" x14ac:dyDescent="0.2">
      <c r="A32" s="240"/>
      <c r="B32" s="234"/>
      <c r="C32" s="234"/>
      <c r="D32" s="234"/>
      <c r="E32" s="234"/>
      <c r="F32" s="234"/>
      <c r="G32" s="234"/>
      <c r="H32" s="263"/>
      <c r="I32" s="264"/>
      <c r="J32" s="265"/>
      <c r="K32" s="265"/>
      <c r="L32" s="265"/>
      <c r="M32" s="265"/>
      <c r="N32" s="266"/>
    </row>
    <row r="33" spans="1:14" ht="0.4" customHeight="1" x14ac:dyDescent="0.2">
      <c r="A33" s="240"/>
      <c r="B33" s="234"/>
      <c r="C33" s="234"/>
      <c r="D33" s="234"/>
      <c r="E33" s="234"/>
      <c r="F33" s="234"/>
      <c r="G33" s="234"/>
      <c r="H33" s="263"/>
      <c r="I33" s="235"/>
      <c r="J33" s="204"/>
      <c r="K33" s="204"/>
      <c r="L33" s="204"/>
      <c r="M33" s="204"/>
      <c r="N33" s="205"/>
    </row>
    <row r="34" spans="1:14" ht="13.15" customHeight="1" x14ac:dyDescent="0.2">
      <c r="A34" s="240"/>
      <c r="B34" s="234"/>
      <c r="C34" s="234"/>
      <c r="D34" s="234"/>
      <c r="E34" s="234"/>
      <c r="F34" s="234"/>
      <c r="G34" s="234"/>
      <c r="H34" s="263"/>
      <c r="I34" s="264"/>
      <c r="J34" s="267" t="s">
        <v>241</v>
      </c>
      <c r="K34" s="267"/>
      <c r="L34" s="267"/>
      <c r="M34" s="267"/>
      <c r="N34" s="268"/>
    </row>
    <row r="35" spans="1:14" ht="20.65" customHeight="1" x14ac:dyDescent="0.2">
      <c r="A35" s="78"/>
      <c r="B35" s="149"/>
      <c r="C35" s="149"/>
      <c r="D35" s="149"/>
      <c r="E35" s="149"/>
      <c r="F35" s="149"/>
      <c r="G35" s="149"/>
      <c r="H35" s="269"/>
      <c r="I35" s="150"/>
      <c r="J35" s="270"/>
      <c r="K35" s="270"/>
      <c r="L35" s="270"/>
      <c r="M35" s="270"/>
      <c r="N35" s="271"/>
    </row>
    <row r="36" spans="1:14" ht="15" customHeight="1" x14ac:dyDescent="0.2">
      <c r="A36" s="272" t="s">
        <v>153</v>
      </c>
      <c r="B36" s="272"/>
      <c r="C36" s="272"/>
      <c r="D36" s="272"/>
      <c r="E36" s="272"/>
      <c r="F36" s="272"/>
      <c r="G36" s="272"/>
      <c r="H36" s="272"/>
      <c r="I36" s="272"/>
      <c r="J36" s="207"/>
      <c r="K36" s="207"/>
      <c r="L36" s="207"/>
      <c r="M36" s="207"/>
      <c r="N36" s="207"/>
    </row>
    <row r="37" spans="1:14" ht="15" customHeight="1" x14ac:dyDescent="0.2">
      <c r="A37" s="207"/>
      <c r="B37" s="207"/>
      <c r="C37" s="207"/>
      <c r="D37" s="207"/>
      <c r="E37" s="207"/>
      <c r="F37" s="207"/>
      <c r="G37" s="207"/>
      <c r="H37" s="207"/>
      <c r="I37" s="207"/>
      <c r="J37" s="207"/>
      <c r="K37" s="207"/>
      <c r="L37" s="207"/>
      <c r="M37" s="207"/>
      <c r="N37" s="207"/>
    </row>
    <row r="38" spans="1:14" ht="17.649999999999999" customHeight="1" x14ac:dyDescent="0.2">
      <c r="A38" s="207"/>
      <c r="B38" s="207"/>
      <c r="C38" s="207"/>
      <c r="D38" s="207"/>
      <c r="E38" s="207"/>
      <c r="F38" s="207"/>
      <c r="G38" s="207"/>
      <c r="H38" s="207"/>
      <c r="I38" s="207"/>
      <c r="J38" s="207"/>
      <c r="K38" s="207"/>
      <c r="L38" s="207"/>
      <c r="M38" s="207"/>
      <c r="N38" s="207"/>
    </row>
    <row r="57" spans="1:7" x14ac:dyDescent="0.2">
      <c r="E57" s="162"/>
      <c r="G57" s="162"/>
    </row>
    <row r="58" spans="1:7" x14ac:dyDescent="0.2">
      <c r="A58" s="162" t="e">
        <f>+#REF!+E24+#REF!</f>
        <v>#REF!</v>
      </c>
      <c r="B58" s="83" t="s">
        <v>34</v>
      </c>
      <c r="D58" s="162"/>
    </row>
    <row r="59" spans="1:7" x14ac:dyDescent="0.2">
      <c r="A59" s="162" t="e">
        <f>+#REF!+E25+#REF!</f>
        <v>#REF!</v>
      </c>
      <c r="B59" s="83" t="s">
        <v>35</v>
      </c>
    </row>
    <row r="60" spans="1:7" x14ac:dyDescent="0.2">
      <c r="A60" s="83" t="s">
        <v>36</v>
      </c>
      <c r="B60" s="162" t="e">
        <f>+#REF!+E24+#REF!</f>
        <v>#REF!</v>
      </c>
    </row>
    <row r="61" spans="1:7" x14ac:dyDescent="0.2">
      <c r="A61" s="83" t="s">
        <v>33</v>
      </c>
      <c r="B61" s="162" t="e">
        <f>+#REF!+E25+#REF!</f>
        <v>#REF!</v>
      </c>
    </row>
  </sheetData>
  <mergeCells count="74">
    <mergeCell ref="L20:L21"/>
    <mergeCell ref="M20:M21"/>
    <mergeCell ref="N20:N21"/>
    <mergeCell ref="L22:L23"/>
    <mergeCell ref="M22:M23"/>
    <mergeCell ref="N22:N23"/>
    <mergeCell ref="I34:I35"/>
    <mergeCell ref="J34:N35"/>
    <mergeCell ref="A36:N38"/>
    <mergeCell ref="A32:A35"/>
    <mergeCell ref="B32:D35"/>
    <mergeCell ref="E32:G35"/>
    <mergeCell ref="H32:H33"/>
    <mergeCell ref="I32:I33"/>
    <mergeCell ref="H34:H35"/>
    <mergeCell ref="J30:N32"/>
    <mergeCell ref="N24:N25"/>
    <mergeCell ref="B27:D27"/>
    <mergeCell ref="E27:H27"/>
    <mergeCell ref="J27:N27"/>
    <mergeCell ref="A28:A29"/>
    <mergeCell ref="B28:D29"/>
    <mergeCell ref="E28:G29"/>
    <mergeCell ref="A24:A25"/>
    <mergeCell ref="C24:C25"/>
    <mergeCell ref="L24:L25"/>
    <mergeCell ref="M24:M25"/>
    <mergeCell ref="J28:N28"/>
    <mergeCell ref="J29:N29"/>
    <mergeCell ref="A20:A21"/>
    <mergeCell ref="C20:C21"/>
    <mergeCell ref="A22:A23"/>
    <mergeCell ref="C22:C23"/>
    <mergeCell ref="E30:G31"/>
    <mergeCell ref="A30:A31"/>
    <mergeCell ref="B30:D31"/>
    <mergeCell ref="A18:A19"/>
    <mergeCell ref="C18:C19"/>
    <mergeCell ref="L18:L19"/>
    <mergeCell ref="M18:M19"/>
    <mergeCell ref="N18:N19"/>
    <mergeCell ref="F15:I16"/>
    <mergeCell ref="J15:K16"/>
    <mergeCell ref="L15:N15"/>
    <mergeCell ref="L16:L17"/>
    <mergeCell ref="M16:M17"/>
    <mergeCell ref="N16:N17"/>
    <mergeCell ref="A15:A17"/>
    <mergeCell ref="B15:B17"/>
    <mergeCell ref="C15:C17"/>
    <mergeCell ref="D15:D17"/>
    <mergeCell ref="E15:E17"/>
    <mergeCell ref="A5:N5"/>
    <mergeCell ref="A6:N6"/>
    <mergeCell ref="B7:F7"/>
    <mergeCell ref="A8:F8"/>
    <mergeCell ref="G8:I14"/>
    <mergeCell ref="J8:N8"/>
    <mergeCell ref="A9:F9"/>
    <mergeCell ref="K9:M9"/>
    <mergeCell ref="A10:F10"/>
    <mergeCell ref="A11:F11"/>
    <mergeCell ref="A12:F12"/>
    <mergeCell ref="A13:F13"/>
    <mergeCell ref="A14:F14"/>
    <mergeCell ref="K14:M14"/>
    <mergeCell ref="A1:A4"/>
    <mergeCell ref="B1:H2"/>
    <mergeCell ref="I1:L1"/>
    <mergeCell ref="M1:N4"/>
    <mergeCell ref="I2:L2"/>
    <mergeCell ref="B3:H4"/>
    <mergeCell ref="I3:L3"/>
    <mergeCell ref="I4:L4"/>
  </mergeCells>
  <pageMargins left="0.62992125984251968" right="0.23622047244094491" top="0.74803149606299213" bottom="0.74803149606299213" header="0.31496062992125984" footer="0.31496062992125984"/>
  <pageSetup paperSize="9" scale="40" orientation="landscape" r:id="rId1"/>
  <headerFooter alignWithMargins="0"/>
  <drawing r:id="rId2"/>
  <legacyDrawing r:id="rId3"/>
  <oleObjects>
    <mc:AlternateContent xmlns:mc="http://schemas.openxmlformats.org/markup-compatibility/2006">
      <mc:Choice Requires="x14">
        <oleObject shapeId="136193" r:id="rId4">
          <objectPr defaultSize="0" autoPict="0" r:id="rId5">
            <anchor moveWithCells="1" sizeWithCells="1">
              <from>
                <xdr:col>0</xdr:col>
                <xdr:colOff>895350</xdr:colOff>
                <xdr:row>0</xdr:row>
                <xdr:rowOff>19050</xdr:rowOff>
              </from>
              <to>
                <xdr:col>0</xdr:col>
                <xdr:colOff>4438650</xdr:colOff>
                <xdr:row>3</xdr:row>
                <xdr:rowOff>171450</xdr:rowOff>
              </to>
            </anchor>
          </objectPr>
        </oleObject>
      </mc:Choice>
      <mc:Fallback>
        <oleObject shapeId="136193"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sheetPr>
  <dimension ref="A1:P34"/>
  <sheetViews>
    <sheetView zoomScale="60" zoomScaleNormal="60" zoomScalePageLayoutView="60" workbookViewId="0">
      <selection sqref="A1:XFD1048576"/>
    </sheetView>
  </sheetViews>
  <sheetFormatPr baseColWidth="10" defaultColWidth="11.42578125" defaultRowHeight="15" x14ac:dyDescent="0.2"/>
  <cols>
    <col min="1" max="1" width="73.7109375" style="83" customWidth="1"/>
    <col min="2" max="2" width="20.42578125" style="83" customWidth="1"/>
    <col min="3" max="3" width="23.42578125" style="83" customWidth="1"/>
    <col min="4" max="4" width="15.7109375" style="83" customWidth="1"/>
    <col min="5" max="5" width="27.7109375" style="83" customWidth="1"/>
    <col min="6" max="6" width="27.140625" style="83" bestFit="1" customWidth="1"/>
    <col min="7" max="7" width="25.7109375" style="83" customWidth="1"/>
    <col min="8" max="8" width="18.28515625" style="83" customWidth="1"/>
    <col min="9" max="9" width="25.7109375" style="83" customWidth="1"/>
    <col min="10" max="10" width="16.28515625" style="191" bestFit="1" customWidth="1"/>
    <col min="11" max="11" width="18" style="191" customWidth="1"/>
    <col min="12" max="12" width="11.28515625" style="83" customWidth="1"/>
    <col min="13" max="13" width="13.28515625" style="83" customWidth="1"/>
    <col min="14" max="14" width="11.28515625" style="83" customWidth="1"/>
    <col min="15" max="15" width="16.42578125" style="83" customWidth="1"/>
    <col min="16" max="16" width="12.7109375" style="83" bestFit="1" customWidth="1"/>
    <col min="17" max="16384" width="11.42578125" style="83"/>
  </cols>
  <sheetData>
    <row r="1" spans="1:15" ht="15.75" x14ac:dyDescent="0.25">
      <c r="A1" s="84"/>
      <c r="B1" s="85" t="s">
        <v>362</v>
      </c>
      <c r="C1" s="86"/>
      <c r="D1" s="86"/>
      <c r="E1" s="86"/>
      <c r="F1" s="86"/>
      <c r="G1" s="86"/>
      <c r="H1" s="87"/>
      <c r="I1" s="88" t="s">
        <v>363</v>
      </c>
      <c r="J1" s="89"/>
      <c r="K1" s="89"/>
      <c r="L1" s="90"/>
      <c r="M1" s="91"/>
      <c r="N1" s="92"/>
    </row>
    <row r="2" spans="1:15" ht="15.75" x14ac:dyDescent="0.25">
      <c r="A2" s="93"/>
      <c r="B2" s="94"/>
      <c r="C2" s="95"/>
      <c r="D2" s="95"/>
      <c r="E2" s="95"/>
      <c r="F2" s="95"/>
      <c r="G2" s="95"/>
      <c r="H2" s="96"/>
      <c r="I2" s="88" t="s">
        <v>364</v>
      </c>
      <c r="J2" s="89"/>
      <c r="K2" s="89"/>
      <c r="L2" s="90"/>
      <c r="M2" s="97"/>
      <c r="N2" s="98"/>
    </row>
    <row r="3" spans="1:15" ht="27" customHeight="1" x14ac:dyDescent="0.25">
      <c r="A3" s="93"/>
      <c r="B3" s="85" t="s">
        <v>365</v>
      </c>
      <c r="C3" s="86"/>
      <c r="D3" s="86"/>
      <c r="E3" s="86"/>
      <c r="F3" s="86"/>
      <c r="G3" s="86"/>
      <c r="H3" s="87"/>
      <c r="I3" s="88" t="s">
        <v>366</v>
      </c>
      <c r="J3" s="89"/>
      <c r="K3" s="89"/>
      <c r="L3" s="90"/>
      <c r="M3" s="97"/>
      <c r="N3" s="98"/>
      <c r="O3" s="99"/>
    </row>
    <row r="4" spans="1:15" ht="23.25" customHeight="1" x14ac:dyDescent="0.25">
      <c r="A4" s="100"/>
      <c r="B4" s="94"/>
      <c r="C4" s="95"/>
      <c r="D4" s="95"/>
      <c r="E4" s="95"/>
      <c r="F4" s="95"/>
      <c r="G4" s="95"/>
      <c r="H4" s="96"/>
      <c r="I4" s="88" t="s">
        <v>367</v>
      </c>
      <c r="J4" s="89"/>
      <c r="K4" s="89"/>
      <c r="L4" s="90"/>
      <c r="M4" s="101"/>
      <c r="N4" s="102"/>
      <c r="O4" s="99"/>
    </row>
    <row r="5" spans="1:15" ht="21.75" customHeight="1" x14ac:dyDescent="0.25">
      <c r="A5" s="103"/>
      <c r="B5" s="103"/>
      <c r="C5" s="103"/>
      <c r="D5" s="103"/>
      <c r="E5" s="103"/>
      <c r="F5" s="103"/>
      <c r="G5" s="103"/>
      <c r="H5" s="103"/>
      <c r="I5" s="103"/>
      <c r="J5" s="103"/>
      <c r="K5" s="103"/>
      <c r="L5" s="103"/>
      <c r="M5" s="103"/>
      <c r="N5" s="103"/>
      <c r="O5" s="99"/>
    </row>
    <row r="6" spans="1:15" ht="18.75" customHeight="1" x14ac:dyDescent="0.25">
      <c r="A6" s="104" t="s">
        <v>226</v>
      </c>
      <c r="B6" s="104"/>
      <c r="C6" s="104"/>
      <c r="D6" s="104"/>
      <c r="E6" s="104"/>
      <c r="F6" s="104"/>
      <c r="G6" s="104"/>
      <c r="H6" s="104"/>
      <c r="I6" s="104"/>
      <c r="J6" s="104"/>
      <c r="K6" s="104"/>
      <c r="L6" s="104"/>
      <c r="M6" s="104"/>
      <c r="N6" s="104"/>
      <c r="O6" s="99"/>
    </row>
    <row r="7" spans="1:15" ht="24.75" customHeight="1" thickBot="1" x14ac:dyDescent="0.3">
      <c r="A7" s="38" t="str">
        <f>+'70- Infraestructura'!A7</f>
        <v>FECHA DE PROGRAMACION:DICIEMBRE 18 2023</v>
      </c>
      <c r="B7" s="287" t="str">
        <f>+'70- Infraestructura'!B7</f>
        <v>FECHA DE  SEGUIMIENTO:  Marzo 31 2024</v>
      </c>
      <c r="C7" s="287"/>
      <c r="D7" s="287"/>
      <c r="E7" s="287"/>
      <c r="F7" s="287"/>
      <c r="J7" s="83"/>
      <c r="K7" s="83"/>
    </row>
    <row r="8" spans="1:15" ht="36" customHeight="1" x14ac:dyDescent="0.2">
      <c r="A8" s="288" t="s">
        <v>38</v>
      </c>
      <c r="B8" s="289"/>
      <c r="C8" s="289"/>
      <c r="D8" s="289"/>
      <c r="E8" s="289"/>
      <c r="F8" s="289"/>
      <c r="G8" s="60" t="s">
        <v>29</v>
      </c>
      <c r="H8" s="61"/>
      <c r="I8" s="62"/>
      <c r="J8" s="290" t="s">
        <v>25</v>
      </c>
      <c r="K8" s="291"/>
      <c r="L8" s="291"/>
      <c r="M8" s="291"/>
      <c r="N8" s="292"/>
      <c r="O8" s="111"/>
    </row>
    <row r="9" spans="1:15" ht="15.75" x14ac:dyDescent="0.2">
      <c r="A9" s="112" t="s">
        <v>39</v>
      </c>
      <c r="B9" s="113"/>
      <c r="C9" s="113"/>
      <c r="D9" s="113"/>
      <c r="E9" s="113"/>
      <c r="F9" s="114"/>
      <c r="G9" s="66"/>
      <c r="H9" s="67"/>
      <c r="I9" s="68"/>
      <c r="J9" s="293" t="s">
        <v>22</v>
      </c>
      <c r="K9" s="294" t="s">
        <v>23</v>
      </c>
      <c r="L9" s="294"/>
      <c r="M9" s="294"/>
      <c r="N9" s="117" t="s">
        <v>24</v>
      </c>
      <c r="O9" s="111"/>
    </row>
    <row r="10" spans="1:15" ht="45" customHeight="1" x14ac:dyDescent="0.2">
      <c r="A10" s="112" t="s">
        <v>94</v>
      </c>
      <c r="B10" s="113"/>
      <c r="C10" s="113"/>
      <c r="D10" s="113"/>
      <c r="E10" s="113"/>
      <c r="F10" s="114"/>
      <c r="G10" s="66"/>
      <c r="H10" s="67"/>
      <c r="I10" s="68"/>
      <c r="J10" s="293"/>
      <c r="K10" s="295"/>
      <c r="L10" s="296"/>
      <c r="M10" s="297"/>
      <c r="N10" s="117"/>
      <c r="O10" s="111"/>
    </row>
    <row r="11" spans="1:15" ht="68.25" customHeight="1" x14ac:dyDescent="0.2">
      <c r="A11" s="112" t="s">
        <v>110</v>
      </c>
      <c r="B11" s="113"/>
      <c r="C11" s="113"/>
      <c r="D11" s="113"/>
      <c r="E11" s="113"/>
      <c r="F11" s="114"/>
      <c r="G11" s="66"/>
      <c r="H11" s="67"/>
      <c r="I11" s="68"/>
      <c r="J11" s="298"/>
      <c r="K11" s="299" t="s">
        <v>32</v>
      </c>
      <c r="L11" s="300"/>
      <c r="M11" s="301"/>
      <c r="N11" s="125"/>
      <c r="O11" s="111"/>
    </row>
    <row r="12" spans="1:15" ht="46.5" customHeight="1" x14ac:dyDescent="0.2">
      <c r="A12" s="106" t="s">
        <v>95</v>
      </c>
      <c r="B12" s="302"/>
      <c r="C12" s="302"/>
      <c r="D12" s="302"/>
      <c r="E12" s="302"/>
      <c r="F12" s="302"/>
      <c r="G12" s="66"/>
      <c r="H12" s="67"/>
      <c r="I12" s="68"/>
      <c r="J12" s="303"/>
      <c r="K12" s="127"/>
      <c r="L12" s="128"/>
      <c r="M12" s="129"/>
      <c r="N12" s="130"/>
      <c r="O12" s="111"/>
    </row>
    <row r="13" spans="1:15" ht="40.9" customHeight="1" x14ac:dyDescent="0.2">
      <c r="A13" s="106" t="s">
        <v>111</v>
      </c>
      <c r="B13" s="302"/>
      <c r="C13" s="302"/>
      <c r="D13" s="302"/>
      <c r="E13" s="302"/>
      <c r="F13" s="302"/>
      <c r="G13" s="66"/>
      <c r="H13" s="67"/>
      <c r="I13" s="68"/>
      <c r="J13" s="303"/>
      <c r="K13" s="131"/>
      <c r="L13" s="132"/>
      <c r="M13" s="133"/>
      <c r="N13" s="130"/>
      <c r="O13" s="111"/>
    </row>
    <row r="14" spans="1:15" ht="37.5" customHeight="1" thickBot="1" x14ac:dyDescent="0.25">
      <c r="A14" s="134" t="s">
        <v>214</v>
      </c>
      <c r="B14" s="135"/>
      <c r="C14" s="135"/>
      <c r="D14" s="135"/>
      <c r="E14" s="135"/>
      <c r="F14" s="136"/>
      <c r="G14" s="70"/>
      <c r="H14" s="71"/>
      <c r="I14" s="72"/>
      <c r="J14" s="137"/>
      <c r="K14" s="138"/>
      <c r="L14" s="138"/>
      <c r="M14" s="138"/>
      <c r="N14" s="139"/>
      <c r="O14" s="111"/>
    </row>
    <row r="15" spans="1:15" ht="15.75" x14ac:dyDescent="0.25">
      <c r="A15" s="39" t="s">
        <v>0</v>
      </c>
      <c r="B15" s="140" t="s">
        <v>368</v>
      </c>
      <c r="C15" s="141" t="s">
        <v>1</v>
      </c>
      <c r="D15" s="141" t="s">
        <v>2</v>
      </c>
      <c r="E15" s="141" t="s">
        <v>3</v>
      </c>
      <c r="F15" s="142" t="s">
        <v>4</v>
      </c>
      <c r="G15" s="143"/>
      <c r="H15" s="143"/>
      <c r="I15" s="144"/>
      <c r="J15" s="141" t="s">
        <v>5</v>
      </c>
      <c r="K15" s="141"/>
      <c r="L15" s="145" t="s">
        <v>6</v>
      </c>
      <c r="M15" s="145"/>
      <c r="N15" s="146"/>
    </row>
    <row r="16" spans="1:15" x14ac:dyDescent="0.2">
      <c r="A16" s="40"/>
      <c r="B16" s="147"/>
      <c r="C16" s="147"/>
      <c r="D16" s="147"/>
      <c r="E16" s="147"/>
      <c r="F16" s="148"/>
      <c r="G16" s="149"/>
      <c r="H16" s="149"/>
      <c r="I16" s="150"/>
      <c r="J16" s="147"/>
      <c r="K16" s="147"/>
      <c r="L16" s="147" t="s">
        <v>7</v>
      </c>
      <c r="M16" s="147" t="s">
        <v>8</v>
      </c>
      <c r="N16" s="151" t="s">
        <v>9</v>
      </c>
    </row>
    <row r="17" spans="1:16" ht="16.5" thickBot="1" x14ac:dyDescent="0.25">
      <c r="A17" s="41"/>
      <c r="B17" s="152"/>
      <c r="C17" s="152"/>
      <c r="D17" s="152"/>
      <c r="E17" s="152"/>
      <c r="F17" s="155" t="s">
        <v>10</v>
      </c>
      <c r="G17" s="155" t="s">
        <v>11</v>
      </c>
      <c r="H17" s="155" t="s">
        <v>26</v>
      </c>
      <c r="I17" s="304" t="s">
        <v>27</v>
      </c>
      <c r="J17" s="155" t="s">
        <v>12</v>
      </c>
      <c r="K17" s="156" t="s">
        <v>13</v>
      </c>
      <c r="L17" s="152"/>
      <c r="M17" s="152"/>
      <c r="N17" s="157"/>
    </row>
    <row r="18" spans="1:16" ht="33" customHeight="1" x14ac:dyDescent="0.2">
      <c r="A18" s="210" t="s">
        <v>112</v>
      </c>
      <c r="B18" s="43" t="s">
        <v>100</v>
      </c>
      <c r="C18" s="44" t="s">
        <v>189</v>
      </c>
      <c r="D18" s="276">
        <v>37500</v>
      </c>
      <c r="E18" s="167">
        <f t="shared" ref="E18:E23" si="0">+F18+G18+H18+I18</f>
        <v>21503389258</v>
      </c>
      <c r="F18" s="277">
        <v>9900000000</v>
      </c>
      <c r="G18" s="277">
        <v>2644868881</v>
      </c>
      <c r="H18" s="278"/>
      <c r="I18" s="279">
        <v>8958520377</v>
      </c>
      <c r="J18" s="158">
        <v>45306</v>
      </c>
      <c r="K18" s="158">
        <v>45656</v>
      </c>
      <c r="L18" s="159">
        <f>D19/D18</f>
        <v>0</v>
      </c>
      <c r="M18" s="159">
        <f>E19/E18</f>
        <v>0.36150711860959051</v>
      </c>
      <c r="N18" s="160">
        <f>L18*L18/M18</f>
        <v>0</v>
      </c>
      <c r="P18" s="162"/>
    </row>
    <row r="19" spans="1:16" ht="33" customHeight="1" x14ac:dyDescent="0.2">
      <c r="A19" s="211"/>
      <c r="B19" s="43" t="s">
        <v>15</v>
      </c>
      <c r="C19" s="49"/>
      <c r="D19" s="276">
        <v>0</v>
      </c>
      <c r="E19" s="167">
        <f t="shared" si="0"/>
        <v>7773628291</v>
      </c>
      <c r="F19" s="277">
        <v>7773628291</v>
      </c>
      <c r="G19" s="279"/>
      <c r="H19" s="279"/>
      <c r="I19" s="279"/>
      <c r="J19" s="158"/>
      <c r="K19" s="158"/>
      <c r="L19" s="159"/>
      <c r="M19" s="159"/>
      <c r="N19" s="160"/>
    </row>
    <row r="20" spans="1:16" ht="46.5" customHeight="1" x14ac:dyDescent="0.2">
      <c r="A20" s="210" t="s">
        <v>190</v>
      </c>
      <c r="B20" s="43" t="s">
        <v>100</v>
      </c>
      <c r="C20" s="280" t="s">
        <v>191</v>
      </c>
      <c r="D20" s="45">
        <v>57</v>
      </c>
      <c r="E20" s="167">
        <f t="shared" si="0"/>
        <v>450000000</v>
      </c>
      <c r="F20" s="277">
        <v>450000000</v>
      </c>
      <c r="G20" s="279"/>
      <c r="H20" s="279"/>
      <c r="I20" s="279"/>
      <c r="J20" s="158">
        <v>45306</v>
      </c>
      <c r="K20" s="158">
        <v>45656</v>
      </c>
      <c r="L20" s="159">
        <f t="shared" ref="L20:M20" si="1">D21/D20</f>
        <v>0</v>
      </c>
      <c r="M20" s="159">
        <f t="shared" si="1"/>
        <v>0.92022222222222227</v>
      </c>
      <c r="N20" s="160">
        <f t="shared" ref="N20" si="2">L20*L20/M20</f>
        <v>0</v>
      </c>
    </row>
    <row r="21" spans="1:16" ht="30" customHeight="1" x14ac:dyDescent="0.2">
      <c r="A21" s="211"/>
      <c r="B21" s="43" t="s">
        <v>15</v>
      </c>
      <c r="C21" s="49"/>
      <c r="D21" s="45">
        <v>0</v>
      </c>
      <c r="E21" s="167">
        <f t="shared" si="0"/>
        <v>414100000</v>
      </c>
      <c r="F21" s="277">
        <v>414100000</v>
      </c>
      <c r="G21" s="279"/>
      <c r="H21" s="279"/>
      <c r="I21" s="279"/>
      <c r="J21" s="158"/>
      <c r="K21" s="158"/>
      <c r="L21" s="159"/>
      <c r="M21" s="159"/>
      <c r="N21" s="160"/>
    </row>
    <row r="22" spans="1:16" ht="46.15" customHeight="1" x14ac:dyDescent="0.2">
      <c r="A22" s="281" t="s">
        <v>113</v>
      </c>
      <c r="B22" s="43" t="s">
        <v>100</v>
      </c>
      <c r="C22" s="280" t="s">
        <v>197</v>
      </c>
      <c r="D22" s="45">
        <v>1</v>
      </c>
      <c r="E22" s="167">
        <f t="shared" si="0"/>
        <v>50000000</v>
      </c>
      <c r="F22" s="277">
        <v>50000000</v>
      </c>
      <c r="G22" s="279"/>
      <c r="H22" s="279"/>
      <c r="I22" s="279"/>
      <c r="J22" s="158">
        <v>45306</v>
      </c>
      <c r="K22" s="158">
        <v>45656</v>
      </c>
      <c r="L22" s="159">
        <f>D23/D22</f>
        <v>0</v>
      </c>
      <c r="M22" s="159">
        <f>E23/E22</f>
        <v>0</v>
      </c>
      <c r="N22" s="160">
        <v>0</v>
      </c>
    </row>
    <row r="23" spans="1:16" ht="43.9" customHeight="1" x14ac:dyDescent="0.2">
      <c r="A23" s="281"/>
      <c r="B23" s="43" t="s">
        <v>15</v>
      </c>
      <c r="C23" s="49"/>
      <c r="D23" s="45">
        <v>0</v>
      </c>
      <c r="E23" s="167">
        <f t="shared" si="0"/>
        <v>0</v>
      </c>
      <c r="F23" s="279"/>
      <c r="G23" s="279"/>
      <c r="H23" s="279"/>
      <c r="I23" s="279"/>
      <c r="J23" s="158"/>
      <c r="K23" s="158"/>
      <c r="L23" s="159"/>
      <c r="M23" s="159"/>
      <c r="N23" s="160"/>
      <c r="P23" s="161"/>
    </row>
    <row r="24" spans="1:16" ht="29.25" customHeight="1" x14ac:dyDescent="0.2">
      <c r="A24" s="55" t="s">
        <v>16</v>
      </c>
      <c r="B24" s="43" t="s">
        <v>100</v>
      </c>
      <c r="C24" s="166"/>
      <c r="D24" s="45"/>
      <c r="E24" s="167">
        <f>+F24+G24+H24+I24</f>
        <v>22003389258</v>
      </c>
      <c r="F24" s="167">
        <f>+F18+F20+F22</f>
        <v>10400000000</v>
      </c>
      <c r="G24" s="167">
        <f>+G18+G20+G22</f>
        <v>2644868881</v>
      </c>
      <c r="H24" s="167">
        <f t="shared" ref="H24:I24" si="3">+H18+H20+H22</f>
        <v>0</v>
      </c>
      <c r="I24" s="167">
        <f t="shared" si="3"/>
        <v>8958520377</v>
      </c>
      <c r="J24" s="158"/>
      <c r="K24" s="158"/>
      <c r="L24" s="305"/>
      <c r="M24" s="305"/>
      <c r="N24" s="160"/>
    </row>
    <row r="25" spans="1:16" ht="33.75" customHeight="1" thickBot="1" x14ac:dyDescent="0.25">
      <c r="A25" s="56"/>
      <c r="B25" s="43" t="s">
        <v>15</v>
      </c>
      <c r="C25" s="168"/>
      <c r="D25" s="156"/>
      <c r="E25" s="167">
        <f>+F25+G25+H25+I25</f>
        <v>8187728291</v>
      </c>
      <c r="F25" s="167">
        <f>+F19+F21+F23</f>
        <v>8187728291</v>
      </c>
      <c r="G25" s="167">
        <f t="shared" ref="G25:I25" si="4">+G19+G21+G23</f>
        <v>0</v>
      </c>
      <c r="H25" s="167">
        <f t="shared" si="4"/>
        <v>0</v>
      </c>
      <c r="I25" s="167">
        <f t="shared" si="4"/>
        <v>0</v>
      </c>
      <c r="J25" s="169"/>
      <c r="K25" s="170"/>
      <c r="L25" s="306"/>
      <c r="M25" s="306"/>
      <c r="N25" s="160"/>
    </row>
    <row r="26" spans="1:16" ht="16.5" thickBot="1" x14ac:dyDescent="0.3">
      <c r="A26" s="57"/>
      <c r="B26" s="57"/>
      <c r="C26" s="57"/>
      <c r="D26" s="57"/>
      <c r="E26" s="307"/>
      <c r="F26" s="176"/>
      <c r="G26" s="256"/>
      <c r="H26" s="256"/>
      <c r="I26" s="256"/>
      <c r="J26" s="178"/>
      <c r="K26" s="178"/>
      <c r="L26" s="179"/>
      <c r="M26" s="180"/>
      <c r="N26" s="180"/>
    </row>
    <row r="27" spans="1:16" ht="16.5" thickBot="1" x14ac:dyDescent="0.25">
      <c r="A27" s="58" t="s">
        <v>20</v>
      </c>
      <c r="B27" s="181" t="s">
        <v>19</v>
      </c>
      <c r="C27" s="182"/>
      <c r="D27" s="183"/>
      <c r="E27" s="184" t="s">
        <v>21</v>
      </c>
      <c r="F27" s="185"/>
      <c r="G27" s="185"/>
      <c r="H27" s="186"/>
      <c r="I27" s="187"/>
      <c r="J27" s="188" t="s">
        <v>17</v>
      </c>
      <c r="K27" s="189"/>
      <c r="L27" s="189"/>
      <c r="M27" s="189"/>
      <c r="N27" s="190"/>
    </row>
    <row r="28" spans="1:16" ht="60.4" customHeight="1" thickBot="1" x14ac:dyDescent="0.3">
      <c r="A28" s="59" t="s">
        <v>144</v>
      </c>
      <c r="B28" s="142" t="s">
        <v>145</v>
      </c>
      <c r="C28" s="143"/>
      <c r="D28" s="144"/>
      <c r="E28" s="142" t="s">
        <v>146</v>
      </c>
      <c r="F28" s="143"/>
      <c r="G28" s="144"/>
      <c r="H28" s="282" t="s">
        <v>14</v>
      </c>
      <c r="I28" s="283">
        <v>37500</v>
      </c>
      <c r="J28" s="88" t="s">
        <v>18</v>
      </c>
      <c r="K28" s="89"/>
      <c r="L28" s="89"/>
      <c r="M28" s="89"/>
      <c r="N28" s="258"/>
    </row>
    <row r="29" spans="1:16" ht="60.4" customHeight="1" thickBot="1" x14ac:dyDescent="0.3">
      <c r="A29" s="65"/>
      <c r="B29" s="284"/>
      <c r="C29" s="234"/>
      <c r="D29" s="235"/>
      <c r="E29" s="284"/>
      <c r="F29" s="234"/>
      <c r="G29" s="235"/>
      <c r="H29" s="153" t="s">
        <v>15</v>
      </c>
      <c r="I29" s="283"/>
      <c r="J29" s="88" t="str">
        <f>+'70- Infraestructura'!J29:N29</f>
        <v>NOMBRE: MARIA ISABEL PEÑA GARZON</v>
      </c>
      <c r="K29" s="89"/>
      <c r="L29" s="89"/>
      <c r="M29" s="89"/>
      <c r="N29" s="90"/>
    </row>
    <row r="30" spans="1:16" ht="52.9" customHeight="1" x14ac:dyDescent="0.25">
      <c r="A30" s="285"/>
      <c r="B30" s="143"/>
      <c r="C30" s="143"/>
      <c r="D30" s="143"/>
      <c r="E30" s="143"/>
      <c r="F30" s="143"/>
      <c r="G30" s="143"/>
      <c r="H30" s="143"/>
      <c r="I30" s="144"/>
      <c r="J30" s="308" t="s">
        <v>18</v>
      </c>
      <c r="K30" s="309"/>
      <c r="L30" s="309"/>
      <c r="M30" s="309"/>
      <c r="N30" s="310"/>
    </row>
    <row r="31" spans="1:16" ht="34.9" customHeight="1" x14ac:dyDescent="0.2">
      <c r="A31" s="286"/>
      <c r="B31" s="149"/>
      <c r="C31" s="149"/>
      <c r="D31" s="149"/>
      <c r="E31" s="149"/>
      <c r="F31" s="149"/>
      <c r="G31" s="149"/>
      <c r="H31" s="149"/>
      <c r="I31" s="150"/>
      <c r="J31" s="311" t="s">
        <v>242</v>
      </c>
      <c r="K31" s="312"/>
      <c r="L31" s="312"/>
      <c r="M31" s="312"/>
      <c r="N31" s="313"/>
    </row>
    <row r="32" spans="1:16" ht="15" customHeight="1" x14ac:dyDescent="0.2">
      <c r="A32" s="314" t="s">
        <v>200</v>
      </c>
      <c r="B32" s="315"/>
      <c r="C32" s="315"/>
      <c r="D32" s="315"/>
      <c r="E32" s="315"/>
      <c r="F32" s="315"/>
      <c r="G32" s="315"/>
      <c r="H32" s="315"/>
      <c r="I32" s="315"/>
      <c r="J32" s="315"/>
      <c r="K32" s="315"/>
      <c r="L32" s="315"/>
      <c r="M32" s="315"/>
      <c r="N32" s="316"/>
    </row>
    <row r="33" spans="1:14" ht="15" customHeight="1" x14ac:dyDescent="0.2">
      <c r="A33" s="317"/>
      <c r="B33" s="318"/>
      <c r="C33" s="318"/>
      <c r="D33" s="318"/>
      <c r="E33" s="318"/>
      <c r="F33" s="318"/>
      <c r="G33" s="318"/>
      <c r="H33" s="318"/>
      <c r="I33" s="318"/>
      <c r="J33" s="318"/>
      <c r="K33" s="318"/>
      <c r="L33" s="318"/>
      <c r="M33" s="318"/>
      <c r="N33" s="319"/>
    </row>
    <row r="34" spans="1:14" ht="17.649999999999999" customHeight="1" x14ac:dyDescent="0.2">
      <c r="A34" s="320"/>
      <c r="B34" s="321"/>
      <c r="C34" s="321"/>
      <c r="D34" s="321"/>
      <c r="E34" s="321"/>
      <c r="F34" s="321"/>
      <c r="G34" s="321"/>
      <c r="H34" s="321"/>
      <c r="I34" s="321"/>
      <c r="J34" s="321"/>
      <c r="K34" s="321"/>
      <c r="L34" s="321"/>
      <c r="M34" s="321"/>
      <c r="N34" s="322"/>
    </row>
  </sheetData>
  <mergeCells count="64">
    <mergeCell ref="N22:N23"/>
    <mergeCell ref="N20:N21"/>
    <mergeCell ref="A32:N34"/>
    <mergeCell ref="J28:N28"/>
    <mergeCell ref="A28:A29"/>
    <mergeCell ref="B28:D29"/>
    <mergeCell ref="E28:G29"/>
    <mergeCell ref="J29:N29"/>
    <mergeCell ref="J31:N31"/>
    <mergeCell ref="A30:I31"/>
    <mergeCell ref="N24:N25"/>
    <mergeCell ref="B27:D27"/>
    <mergeCell ref="E27:H27"/>
    <mergeCell ref="J27:N27"/>
    <mergeCell ref="A24:A25"/>
    <mergeCell ref="C24:C25"/>
    <mergeCell ref="L24:L25"/>
    <mergeCell ref="M24:M25"/>
    <mergeCell ref="A18:A19"/>
    <mergeCell ref="C18:C19"/>
    <mergeCell ref="L18:L19"/>
    <mergeCell ref="M18:M19"/>
    <mergeCell ref="L20:L21"/>
    <mergeCell ref="M20:M21"/>
    <mergeCell ref="L22:L23"/>
    <mergeCell ref="M22:M23"/>
    <mergeCell ref="N18:N19"/>
    <mergeCell ref="A14:F14"/>
    <mergeCell ref="K14:M14"/>
    <mergeCell ref="J15:K16"/>
    <mergeCell ref="L15:N15"/>
    <mergeCell ref="L16:L17"/>
    <mergeCell ref="M16:M17"/>
    <mergeCell ref="N16:N17"/>
    <mergeCell ref="A15:A17"/>
    <mergeCell ref="B15:B17"/>
    <mergeCell ref="C15:C17"/>
    <mergeCell ref="D15:D17"/>
    <mergeCell ref="E15:E17"/>
    <mergeCell ref="F15:I16"/>
    <mergeCell ref="A5:N5"/>
    <mergeCell ref="A20:A21"/>
    <mergeCell ref="C20:C21"/>
    <mergeCell ref="A22:A23"/>
    <mergeCell ref="C22:C23"/>
    <mergeCell ref="A6:N6"/>
    <mergeCell ref="B7:F7"/>
    <mergeCell ref="A8:F8"/>
    <mergeCell ref="G8:I14"/>
    <mergeCell ref="J8:N8"/>
    <mergeCell ref="A9:F9"/>
    <mergeCell ref="K9:M9"/>
    <mergeCell ref="A10:F10"/>
    <mergeCell ref="A11:F11"/>
    <mergeCell ref="A12:F12"/>
    <mergeCell ref="A13:F13"/>
    <mergeCell ref="A1:A4"/>
    <mergeCell ref="B1:H2"/>
    <mergeCell ref="I1:L1"/>
    <mergeCell ref="M1:N4"/>
    <mergeCell ref="I2:L2"/>
    <mergeCell ref="B3:H4"/>
    <mergeCell ref="I3:L3"/>
    <mergeCell ref="I4:L4"/>
  </mergeCells>
  <pageMargins left="0.23622047244094491" right="0.23622047244094491" top="0.74803149606299213" bottom="0.74803149606299213" header="0.31496062992125984" footer="0.31496062992125984"/>
  <pageSetup scale="40" orientation="landscape" r:id="rId1"/>
  <headerFooter alignWithMargins="0"/>
  <drawing r:id="rId2"/>
  <legacyDrawing r:id="rId3"/>
  <oleObjects>
    <mc:AlternateContent xmlns:mc="http://schemas.openxmlformats.org/markup-compatibility/2006">
      <mc:Choice Requires="x14">
        <oleObject shapeId="135170" r:id="rId4">
          <objectPr defaultSize="0" autoPict="0" r:id="rId5">
            <anchor moveWithCells="1" sizeWithCells="1">
              <from>
                <xdr:col>0</xdr:col>
                <xdr:colOff>742950</xdr:colOff>
                <xdr:row>0</xdr:row>
                <xdr:rowOff>19050</xdr:rowOff>
              </from>
              <to>
                <xdr:col>0</xdr:col>
                <xdr:colOff>4286250</xdr:colOff>
                <xdr:row>3</xdr:row>
                <xdr:rowOff>171450</xdr:rowOff>
              </to>
            </anchor>
          </objectPr>
        </oleObject>
      </mc:Choice>
      <mc:Fallback>
        <oleObject shapeId="135170"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sheetPr>
  <dimension ref="A1:P61"/>
  <sheetViews>
    <sheetView zoomScale="60" zoomScaleNormal="60" zoomScalePageLayoutView="60" workbookViewId="0">
      <selection sqref="A1:XFD1048576"/>
    </sheetView>
  </sheetViews>
  <sheetFormatPr baseColWidth="10" defaultColWidth="11.42578125" defaultRowHeight="15" x14ac:dyDescent="0.2"/>
  <cols>
    <col min="1" max="1" width="70.7109375" style="83" customWidth="1"/>
    <col min="2" max="2" width="20.42578125" style="83" customWidth="1"/>
    <col min="3" max="3" width="23.42578125" style="83" customWidth="1"/>
    <col min="4" max="4" width="15.7109375" style="83" customWidth="1"/>
    <col min="5" max="5" width="28.28515625" style="83" customWidth="1"/>
    <col min="6" max="6" width="26.140625" style="83" customWidth="1"/>
    <col min="7" max="7" width="23.28515625" style="83" bestFit="1" customWidth="1"/>
    <col min="8" max="8" width="18.42578125" style="83" customWidth="1"/>
    <col min="9" max="9" width="20.7109375" style="83" customWidth="1"/>
    <col min="10" max="10" width="16.28515625" style="191" bestFit="1" customWidth="1"/>
    <col min="11" max="11" width="18" style="191" customWidth="1"/>
    <col min="12" max="12" width="11.28515625" style="83" customWidth="1"/>
    <col min="13" max="13" width="13.28515625" style="83" customWidth="1"/>
    <col min="14" max="14" width="11.28515625" style="83" customWidth="1"/>
    <col min="15" max="15" width="16.42578125" style="83" customWidth="1"/>
    <col min="16" max="16" width="12.7109375" style="83" bestFit="1" customWidth="1"/>
    <col min="17" max="16384" width="11.42578125" style="83"/>
  </cols>
  <sheetData>
    <row r="1" spans="1:15" ht="15.75" x14ac:dyDescent="0.25">
      <c r="A1" s="84"/>
      <c r="B1" s="85" t="s">
        <v>362</v>
      </c>
      <c r="C1" s="86"/>
      <c r="D1" s="86"/>
      <c r="E1" s="86"/>
      <c r="F1" s="86"/>
      <c r="G1" s="86"/>
      <c r="H1" s="87"/>
      <c r="I1" s="88" t="s">
        <v>363</v>
      </c>
      <c r="J1" s="89"/>
      <c r="K1" s="89"/>
      <c r="L1" s="90"/>
      <c r="M1" s="91"/>
      <c r="N1" s="92"/>
    </row>
    <row r="2" spans="1:15" ht="15.75" x14ac:dyDescent="0.25">
      <c r="A2" s="93"/>
      <c r="B2" s="94"/>
      <c r="C2" s="95"/>
      <c r="D2" s="95"/>
      <c r="E2" s="95"/>
      <c r="F2" s="95"/>
      <c r="G2" s="95"/>
      <c r="H2" s="96"/>
      <c r="I2" s="88" t="s">
        <v>364</v>
      </c>
      <c r="J2" s="89"/>
      <c r="K2" s="89"/>
      <c r="L2" s="90"/>
      <c r="M2" s="97"/>
      <c r="N2" s="98"/>
    </row>
    <row r="3" spans="1:15" ht="27" customHeight="1" x14ac:dyDescent="0.25">
      <c r="A3" s="93"/>
      <c r="B3" s="85" t="s">
        <v>365</v>
      </c>
      <c r="C3" s="86"/>
      <c r="D3" s="86"/>
      <c r="E3" s="86"/>
      <c r="F3" s="86"/>
      <c r="G3" s="86"/>
      <c r="H3" s="87"/>
      <c r="I3" s="88" t="s">
        <v>366</v>
      </c>
      <c r="J3" s="89"/>
      <c r="K3" s="89"/>
      <c r="L3" s="90"/>
      <c r="M3" s="97"/>
      <c r="N3" s="98"/>
      <c r="O3" s="99"/>
    </row>
    <row r="4" spans="1:15" ht="23.25" customHeight="1" x14ac:dyDescent="0.25">
      <c r="A4" s="100"/>
      <c r="B4" s="94"/>
      <c r="C4" s="95"/>
      <c r="D4" s="95"/>
      <c r="E4" s="95"/>
      <c r="F4" s="95"/>
      <c r="G4" s="95"/>
      <c r="H4" s="96"/>
      <c r="I4" s="88" t="s">
        <v>367</v>
      </c>
      <c r="J4" s="89"/>
      <c r="K4" s="89"/>
      <c r="L4" s="90"/>
      <c r="M4" s="101"/>
      <c r="N4" s="102"/>
      <c r="O4" s="99"/>
    </row>
    <row r="5" spans="1:15" ht="21.75" customHeight="1" x14ac:dyDescent="0.25">
      <c r="A5" s="103"/>
      <c r="B5" s="103"/>
      <c r="C5" s="103"/>
      <c r="D5" s="103"/>
      <c r="E5" s="103"/>
      <c r="F5" s="103"/>
      <c r="G5" s="103"/>
      <c r="H5" s="103"/>
      <c r="I5" s="103"/>
      <c r="J5" s="103"/>
      <c r="K5" s="103"/>
      <c r="L5" s="103"/>
      <c r="M5" s="103"/>
      <c r="N5" s="103"/>
      <c r="O5" s="99"/>
    </row>
    <row r="6" spans="1:15" ht="18.75" customHeight="1" x14ac:dyDescent="0.25">
      <c r="A6" s="104" t="s">
        <v>30</v>
      </c>
      <c r="B6" s="104"/>
      <c r="C6" s="104"/>
      <c r="D6" s="104"/>
      <c r="E6" s="104"/>
      <c r="F6" s="104"/>
      <c r="G6" s="104"/>
      <c r="H6" s="104"/>
      <c r="I6" s="104"/>
      <c r="J6" s="104"/>
      <c r="K6" s="104"/>
      <c r="L6" s="104"/>
      <c r="M6" s="104"/>
      <c r="N6" s="104"/>
      <c r="O6" s="99"/>
    </row>
    <row r="7" spans="1:15" ht="24.75" customHeight="1" thickBot="1" x14ac:dyDescent="0.3">
      <c r="A7" s="38" t="str">
        <f>+'64 - Acceso Permanencia'!A7</f>
        <v>FECHA DE PROGRAMACION:DICIEMBRE 18 2023</v>
      </c>
      <c r="B7" s="105" t="str">
        <f>+'64 - Acceso Permanencia'!B7</f>
        <v>FECHA DE  SEGUIMIENTO:  Marzo 31 2024</v>
      </c>
      <c r="C7" s="105"/>
      <c r="D7" s="105"/>
      <c r="E7" s="105"/>
      <c r="F7" s="105"/>
      <c r="J7" s="83"/>
      <c r="K7" s="83"/>
    </row>
    <row r="8" spans="1:15" ht="36" customHeight="1" x14ac:dyDescent="0.2">
      <c r="A8" s="106" t="s">
        <v>38</v>
      </c>
      <c r="B8" s="107"/>
      <c r="C8" s="107"/>
      <c r="D8" s="107"/>
      <c r="E8" s="107"/>
      <c r="F8" s="107"/>
      <c r="G8" s="74" t="s">
        <v>29</v>
      </c>
      <c r="H8" s="75"/>
      <c r="I8" s="76"/>
      <c r="J8" s="108" t="s">
        <v>25</v>
      </c>
      <c r="K8" s="109"/>
      <c r="L8" s="109"/>
      <c r="M8" s="109"/>
      <c r="N8" s="110"/>
      <c r="O8" s="111"/>
    </row>
    <row r="9" spans="1:15" ht="15.75" x14ac:dyDescent="0.2">
      <c r="A9" s="112" t="s">
        <v>39</v>
      </c>
      <c r="B9" s="113"/>
      <c r="C9" s="113"/>
      <c r="D9" s="113"/>
      <c r="E9" s="113"/>
      <c r="F9" s="114"/>
      <c r="G9" s="66"/>
      <c r="H9" s="67"/>
      <c r="I9" s="68"/>
      <c r="J9" s="115" t="s">
        <v>22</v>
      </c>
      <c r="K9" s="116" t="s">
        <v>23</v>
      </c>
      <c r="L9" s="116"/>
      <c r="M9" s="116"/>
      <c r="N9" s="117" t="s">
        <v>24</v>
      </c>
      <c r="O9" s="111"/>
    </row>
    <row r="10" spans="1:15" ht="45" customHeight="1" x14ac:dyDescent="0.2">
      <c r="A10" s="112" t="s">
        <v>88</v>
      </c>
      <c r="B10" s="113"/>
      <c r="C10" s="113"/>
      <c r="D10" s="113"/>
      <c r="E10" s="113"/>
      <c r="F10" s="114"/>
      <c r="G10" s="66"/>
      <c r="H10" s="67"/>
      <c r="I10" s="68"/>
      <c r="J10" s="115"/>
      <c r="K10" s="118"/>
      <c r="L10" s="119"/>
      <c r="M10" s="120"/>
      <c r="N10" s="117"/>
      <c r="O10" s="111"/>
    </row>
    <row r="11" spans="1:15" ht="68.25" customHeight="1" x14ac:dyDescent="0.2">
      <c r="A11" s="112" t="s">
        <v>89</v>
      </c>
      <c r="B11" s="113"/>
      <c r="C11" s="113"/>
      <c r="D11" s="113"/>
      <c r="E11" s="113"/>
      <c r="F11" s="114"/>
      <c r="G11" s="66"/>
      <c r="H11" s="67"/>
      <c r="I11" s="68"/>
      <c r="J11" s="121"/>
      <c r="K11" s="122" t="s">
        <v>133</v>
      </c>
      <c r="L11" s="123"/>
      <c r="M11" s="124"/>
      <c r="N11" s="125"/>
      <c r="O11" s="111"/>
    </row>
    <row r="12" spans="1:15" ht="46.5" customHeight="1" x14ac:dyDescent="0.2">
      <c r="A12" s="106" t="s">
        <v>42</v>
      </c>
      <c r="B12" s="107"/>
      <c r="C12" s="107"/>
      <c r="D12" s="107"/>
      <c r="E12" s="107"/>
      <c r="F12" s="107"/>
      <c r="G12" s="66"/>
      <c r="H12" s="67"/>
      <c r="I12" s="68"/>
      <c r="J12" s="126"/>
      <c r="K12" s="127"/>
      <c r="L12" s="128"/>
      <c r="M12" s="129"/>
      <c r="N12" s="130"/>
      <c r="O12" s="111"/>
    </row>
    <row r="13" spans="1:15" ht="40.9" customHeight="1" x14ac:dyDescent="0.2">
      <c r="A13" s="106" t="s">
        <v>87</v>
      </c>
      <c r="B13" s="107"/>
      <c r="C13" s="107"/>
      <c r="D13" s="107"/>
      <c r="E13" s="107"/>
      <c r="F13" s="107"/>
      <c r="G13" s="66"/>
      <c r="H13" s="67"/>
      <c r="I13" s="68"/>
      <c r="J13" s="126"/>
      <c r="K13" s="131"/>
      <c r="L13" s="132"/>
      <c r="M13" s="133"/>
      <c r="N13" s="130"/>
      <c r="O13" s="111"/>
    </row>
    <row r="14" spans="1:15" ht="66" customHeight="1" thickBot="1" x14ac:dyDescent="0.25">
      <c r="A14" s="134" t="s">
        <v>212</v>
      </c>
      <c r="B14" s="135"/>
      <c r="C14" s="135"/>
      <c r="D14" s="135"/>
      <c r="E14" s="135"/>
      <c r="F14" s="136"/>
      <c r="G14" s="70"/>
      <c r="H14" s="71"/>
      <c r="I14" s="72"/>
      <c r="J14" s="137"/>
      <c r="K14" s="138"/>
      <c r="L14" s="138"/>
      <c r="M14" s="138"/>
      <c r="N14" s="139"/>
      <c r="O14" s="111"/>
    </row>
    <row r="15" spans="1:15" ht="15.75" x14ac:dyDescent="0.25">
      <c r="A15" s="39" t="s">
        <v>0</v>
      </c>
      <c r="B15" s="140" t="s">
        <v>368</v>
      </c>
      <c r="C15" s="141" t="s">
        <v>1</v>
      </c>
      <c r="D15" s="141" t="s">
        <v>2</v>
      </c>
      <c r="E15" s="141" t="s">
        <v>3</v>
      </c>
      <c r="F15" s="142" t="s">
        <v>4</v>
      </c>
      <c r="G15" s="143"/>
      <c r="H15" s="143"/>
      <c r="I15" s="144"/>
      <c r="J15" s="141" t="s">
        <v>5</v>
      </c>
      <c r="K15" s="141"/>
      <c r="L15" s="145" t="s">
        <v>6</v>
      </c>
      <c r="M15" s="145"/>
      <c r="N15" s="146"/>
    </row>
    <row r="16" spans="1:15" x14ac:dyDescent="0.2">
      <c r="A16" s="40"/>
      <c r="B16" s="241"/>
      <c r="C16" s="241"/>
      <c r="D16" s="241"/>
      <c r="E16" s="241"/>
      <c r="F16" s="148"/>
      <c r="G16" s="149"/>
      <c r="H16" s="149"/>
      <c r="I16" s="150"/>
      <c r="J16" s="241"/>
      <c r="K16" s="241"/>
      <c r="L16" s="241" t="s">
        <v>7</v>
      </c>
      <c r="M16" s="241" t="s">
        <v>8</v>
      </c>
      <c r="N16" s="151" t="s">
        <v>9</v>
      </c>
    </row>
    <row r="17" spans="1:16" ht="16.5" thickBot="1" x14ac:dyDescent="0.25">
      <c r="A17" s="56"/>
      <c r="B17" s="152"/>
      <c r="C17" s="152"/>
      <c r="D17" s="152"/>
      <c r="E17" s="152"/>
      <c r="F17" s="155" t="s">
        <v>10</v>
      </c>
      <c r="G17" s="155" t="s">
        <v>11</v>
      </c>
      <c r="H17" s="155" t="s">
        <v>26</v>
      </c>
      <c r="I17" s="304" t="s">
        <v>27</v>
      </c>
      <c r="J17" s="155" t="s">
        <v>12</v>
      </c>
      <c r="K17" s="156" t="s">
        <v>13</v>
      </c>
      <c r="L17" s="152"/>
      <c r="M17" s="152"/>
      <c r="N17" s="157"/>
    </row>
    <row r="18" spans="1:16" ht="38.25" customHeight="1" x14ac:dyDescent="0.2">
      <c r="A18" s="348" t="s">
        <v>187</v>
      </c>
      <c r="B18" s="165" t="s">
        <v>14</v>
      </c>
      <c r="C18" s="49" t="s">
        <v>188</v>
      </c>
      <c r="D18" s="323">
        <v>250</v>
      </c>
      <c r="E18" s="254">
        <f t="shared" ref="E18:E19" si="0">+F18+G18+H18+I18</f>
        <v>500000000</v>
      </c>
      <c r="F18" s="349">
        <v>500000000</v>
      </c>
      <c r="G18" s="350"/>
      <c r="H18" s="254"/>
      <c r="I18" s="351"/>
      <c r="J18" s="158">
        <v>45323</v>
      </c>
      <c r="K18" s="158">
        <v>45626</v>
      </c>
      <c r="L18" s="305">
        <f>D19/D18</f>
        <v>0</v>
      </c>
      <c r="M18" s="305">
        <f>E19/E18</f>
        <v>0</v>
      </c>
      <c r="N18" s="335">
        <v>0</v>
      </c>
      <c r="P18" s="162"/>
    </row>
    <row r="19" spans="1:16" ht="30" customHeight="1" x14ac:dyDescent="0.2">
      <c r="A19" s="352"/>
      <c r="B19" s="219" t="s">
        <v>15</v>
      </c>
      <c r="C19" s="220"/>
      <c r="D19" s="324">
        <v>0</v>
      </c>
      <c r="E19" s="222">
        <f t="shared" si="0"/>
        <v>0</v>
      </c>
      <c r="F19" s="349"/>
      <c r="G19" s="353"/>
      <c r="H19" s="336"/>
      <c r="I19" s="336"/>
      <c r="J19" s="158"/>
      <c r="K19" s="158"/>
      <c r="L19" s="251"/>
      <c r="M19" s="251"/>
      <c r="N19" s="160"/>
    </row>
    <row r="20" spans="1:16" ht="30" customHeight="1" x14ac:dyDescent="0.2">
      <c r="A20" s="352" t="s">
        <v>220</v>
      </c>
      <c r="B20" s="219" t="s">
        <v>14</v>
      </c>
      <c r="C20" s="220" t="s">
        <v>186</v>
      </c>
      <c r="D20" s="325">
        <v>1</v>
      </c>
      <c r="E20" s="222">
        <f t="shared" ref="E20:E21" si="1">+F20+G20+H20+I20</f>
        <v>28000000</v>
      </c>
      <c r="F20" s="349">
        <v>28000000</v>
      </c>
      <c r="G20" s="326"/>
      <c r="H20" s="254"/>
      <c r="I20" s="254"/>
      <c r="J20" s="158">
        <v>45323</v>
      </c>
      <c r="K20" s="158">
        <v>45626</v>
      </c>
      <c r="L20" s="305">
        <f>D21/D20</f>
        <v>0</v>
      </c>
      <c r="M20" s="305">
        <f>E21/E20</f>
        <v>0</v>
      </c>
      <c r="N20" s="335">
        <v>0</v>
      </c>
    </row>
    <row r="21" spans="1:16" ht="30" customHeight="1" thickBot="1" x14ac:dyDescent="0.25">
      <c r="A21" s="354"/>
      <c r="B21" s="155" t="s">
        <v>15</v>
      </c>
      <c r="C21" s="228"/>
      <c r="D21" s="327">
        <v>0</v>
      </c>
      <c r="E21" s="328">
        <f t="shared" si="1"/>
        <v>0</v>
      </c>
      <c r="F21" s="329"/>
      <c r="G21" s="330"/>
      <c r="H21" s="330"/>
      <c r="I21" s="330"/>
      <c r="J21" s="158"/>
      <c r="K21" s="158"/>
      <c r="L21" s="251"/>
      <c r="M21" s="251"/>
      <c r="N21" s="160"/>
    </row>
    <row r="22" spans="1:16" ht="31.5" customHeight="1" x14ac:dyDescent="0.2">
      <c r="A22" s="55" t="s">
        <v>16</v>
      </c>
      <c r="B22" s="165" t="s">
        <v>14</v>
      </c>
      <c r="C22" s="253"/>
      <c r="D22" s="337"/>
      <c r="E22" s="254">
        <f>+F22+G22+H22+I22</f>
        <v>528000000</v>
      </c>
      <c r="F22" s="331">
        <f>+F18+F20</f>
        <v>528000000</v>
      </c>
      <c r="G22" s="331">
        <f t="shared" ref="G22:I23" si="2">+G18+G20</f>
        <v>0</v>
      </c>
      <c r="H22" s="331">
        <f t="shared" si="2"/>
        <v>0</v>
      </c>
      <c r="I22" s="331">
        <f t="shared" si="2"/>
        <v>0</v>
      </c>
      <c r="J22" s="158"/>
      <c r="K22" s="158"/>
      <c r="L22" s="305"/>
      <c r="M22" s="305"/>
      <c r="N22" s="335"/>
    </row>
    <row r="23" spans="1:16" ht="33" customHeight="1" thickBot="1" x14ac:dyDescent="0.25">
      <c r="A23" s="56"/>
      <c r="B23" s="155" t="s">
        <v>15</v>
      </c>
      <c r="C23" s="168"/>
      <c r="D23" s="327"/>
      <c r="E23" s="328">
        <f>+F23+G23+H23+I23</f>
        <v>0</v>
      </c>
      <c r="F23" s="331">
        <f>+F19+F21</f>
        <v>0</v>
      </c>
      <c r="G23" s="331">
        <f t="shared" si="2"/>
        <v>0</v>
      </c>
      <c r="H23" s="331">
        <f t="shared" si="2"/>
        <v>0</v>
      </c>
      <c r="I23" s="331">
        <f t="shared" si="2"/>
        <v>0</v>
      </c>
      <c r="J23" s="169"/>
      <c r="K23" s="170"/>
      <c r="L23" s="306"/>
      <c r="M23" s="306"/>
      <c r="N23" s="160"/>
    </row>
    <row r="24" spans="1:16" ht="36.75" customHeight="1" thickBot="1" x14ac:dyDescent="0.3">
      <c r="A24" s="57"/>
      <c r="B24" s="57"/>
      <c r="C24" s="57"/>
      <c r="D24" s="57"/>
      <c r="E24" s="255"/>
      <c r="F24" s="338"/>
      <c r="G24" s="256"/>
      <c r="H24" s="256"/>
      <c r="I24" s="256"/>
      <c r="J24" s="178"/>
      <c r="K24" s="178"/>
      <c r="L24" s="179"/>
      <c r="M24" s="180"/>
      <c r="N24" s="180"/>
    </row>
    <row r="25" spans="1:16" ht="16.5" thickBot="1" x14ac:dyDescent="0.25">
      <c r="A25" s="58" t="s">
        <v>20</v>
      </c>
      <c r="B25" s="181" t="s">
        <v>19</v>
      </c>
      <c r="C25" s="182"/>
      <c r="D25" s="183"/>
      <c r="E25" s="184" t="s">
        <v>21</v>
      </c>
      <c r="F25" s="185"/>
      <c r="G25" s="185"/>
      <c r="H25" s="186"/>
      <c r="I25" s="187"/>
      <c r="J25" s="188" t="s">
        <v>17</v>
      </c>
      <c r="K25" s="189"/>
      <c r="L25" s="189"/>
      <c r="M25" s="189"/>
      <c r="N25" s="190"/>
    </row>
    <row r="26" spans="1:16" ht="51.4" customHeight="1" x14ac:dyDescent="0.25">
      <c r="A26" s="59" t="s">
        <v>90</v>
      </c>
      <c r="B26" s="142" t="s">
        <v>91</v>
      </c>
      <c r="C26" s="143"/>
      <c r="D26" s="144"/>
      <c r="E26" s="142" t="s">
        <v>92</v>
      </c>
      <c r="F26" s="143"/>
      <c r="G26" s="144"/>
      <c r="H26" s="63" t="s">
        <v>14</v>
      </c>
      <c r="I26" s="64">
        <v>250</v>
      </c>
      <c r="J26" s="88" t="s">
        <v>18</v>
      </c>
      <c r="K26" s="89"/>
      <c r="L26" s="89"/>
      <c r="M26" s="89"/>
      <c r="N26" s="90"/>
    </row>
    <row r="27" spans="1:16" ht="41.65" customHeight="1" thickBot="1" x14ac:dyDescent="0.3">
      <c r="A27" s="65"/>
      <c r="B27" s="284"/>
      <c r="C27" s="234"/>
      <c r="D27" s="235"/>
      <c r="E27" s="284"/>
      <c r="F27" s="234"/>
      <c r="G27" s="235"/>
      <c r="H27" s="63" t="s">
        <v>15</v>
      </c>
      <c r="I27" s="64"/>
      <c r="J27" s="88" t="str">
        <f>+'66 - PAE'!J29:N29</f>
        <v>NOMBRE: MARIA ISABEL PEÑA GARZON</v>
      </c>
      <c r="K27" s="89"/>
      <c r="L27" s="89"/>
      <c r="M27" s="89"/>
      <c r="N27" s="90"/>
    </row>
    <row r="28" spans="1:16" ht="38.25" customHeight="1" thickBot="1" x14ac:dyDescent="0.25">
      <c r="A28" s="59" t="s">
        <v>46</v>
      </c>
      <c r="B28" s="147" t="s">
        <v>151</v>
      </c>
      <c r="C28" s="147"/>
      <c r="D28" s="147"/>
      <c r="E28" s="147" t="s">
        <v>152</v>
      </c>
      <c r="F28" s="147"/>
      <c r="G28" s="147"/>
      <c r="H28" s="332" t="s">
        <v>14</v>
      </c>
      <c r="I28" s="333">
        <v>1</v>
      </c>
      <c r="J28" s="339" t="s">
        <v>18</v>
      </c>
      <c r="K28" s="340"/>
      <c r="L28" s="340"/>
      <c r="M28" s="340"/>
      <c r="N28" s="341"/>
    </row>
    <row r="29" spans="1:16" ht="0.4" customHeight="1" thickBot="1" x14ac:dyDescent="0.25">
      <c r="A29" s="65"/>
      <c r="B29" s="147"/>
      <c r="C29" s="147"/>
      <c r="D29" s="147"/>
      <c r="E29" s="147"/>
      <c r="F29" s="147"/>
      <c r="G29" s="147"/>
      <c r="H29" s="332"/>
      <c r="I29" s="334"/>
      <c r="J29" s="342"/>
      <c r="K29" s="343"/>
      <c r="L29" s="343"/>
      <c r="M29" s="343"/>
      <c r="N29" s="344"/>
    </row>
    <row r="30" spans="1:16" ht="18" customHeight="1" x14ac:dyDescent="0.2">
      <c r="A30" s="65"/>
      <c r="B30" s="147"/>
      <c r="C30" s="147"/>
      <c r="D30" s="147"/>
      <c r="E30" s="147"/>
      <c r="F30" s="147"/>
      <c r="G30" s="147"/>
      <c r="H30" s="332" t="s">
        <v>15</v>
      </c>
      <c r="I30" s="333"/>
      <c r="J30" s="345" t="s">
        <v>243</v>
      </c>
      <c r="K30" s="346"/>
      <c r="L30" s="346"/>
      <c r="M30" s="346"/>
      <c r="N30" s="268"/>
    </row>
    <row r="31" spans="1:16" ht="23.45" customHeight="1" x14ac:dyDescent="0.2">
      <c r="A31" s="82"/>
      <c r="B31" s="147"/>
      <c r="C31" s="147"/>
      <c r="D31" s="147"/>
      <c r="E31" s="147"/>
      <c r="F31" s="147"/>
      <c r="G31" s="147"/>
      <c r="H31" s="332"/>
      <c r="I31" s="334"/>
      <c r="J31" s="347"/>
      <c r="K31" s="270"/>
      <c r="L31" s="270"/>
      <c r="M31" s="270"/>
      <c r="N31" s="271"/>
    </row>
    <row r="32" spans="1:16" ht="15" customHeight="1" x14ac:dyDescent="0.2">
      <c r="A32" s="207" t="s">
        <v>28</v>
      </c>
      <c r="B32" s="207"/>
      <c r="C32" s="207"/>
      <c r="D32" s="207"/>
      <c r="E32" s="207"/>
      <c r="F32" s="207"/>
      <c r="G32" s="207"/>
      <c r="H32" s="207"/>
      <c r="I32" s="207"/>
      <c r="J32" s="207"/>
      <c r="K32" s="207"/>
      <c r="L32" s="207"/>
      <c r="M32" s="207"/>
      <c r="N32" s="207"/>
    </row>
    <row r="33" spans="1:14" ht="15" customHeight="1" x14ac:dyDescent="0.2">
      <c r="A33" s="207"/>
      <c r="B33" s="207"/>
      <c r="C33" s="207"/>
      <c r="D33" s="207"/>
      <c r="E33" s="207"/>
      <c r="F33" s="207"/>
      <c r="G33" s="207"/>
      <c r="H33" s="207"/>
      <c r="I33" s="207"/>
      <c r="J33" s="207"/>
      <c r="K33" s="207"/>
      <c r="L33" s="207"/>
      <c r="M33" s="207"/>
      <c r="N33" s="207"/>
    </row>
    <row r="34" spans="1:14" ht="17.649999999999999" customHeight="1" x14ac:dyDescent="0.2">
      <c r="A34" s="207"/>
      <c r="B34" s="207"/>
      <c r="C34" s="207"/>
      <c r="D34" s="207"/>
      <c r="E34" s="207"/>
      <c r="F34" s="207"/>
      <c r="G34" s="207"/>
      <c r="H34" s="207"/>
      <c r="I34" s="207"/>
      <c r="J34" s="207"/>
      <c r="K34" s="207"/>
      <c r="L34" s="207"/>
      <c r="M34" s="207"/>
      <c r="N34" s="207"/>
    </row>
    <row r="58" spans="1:4" x14ac:dyDescent="0.2">
      <c r="A58" s="162" t="e">
        <f>+#REF!+E22+#REF!</f>
        <v>#REF!</v>
      </c>
      <c r="B58" s="83" t="s">
        <v>34</v>
      </c>
      <c r="D58" s="162"/>
    </row>
    <row r="59" spans="1:4" x14ac:dyDescent="0.2">
      <c r="A59" s="162" t="e">
        <f>+#REF!+E23+#REF!</f>
        <v>#REF!</v>
      </c>
      <c r="B59" s="83" t="s">
        <v>35</v>
      </c>
    </row>
    <row r="60" spans="1:4" x14ac:dyDescent="0.2">
      <c r="A60" s="83" t="s">
        <v>36</v>
      </c>
      <c r="B60" s="162" t="e">
        <f>+#REF!+E22+#REF!</f>
        <v>#REF!</v>
      </c>
    </row>
    <row r="61" spans="1:4" x14ac:dyDescent="0.2">
      <c r="A61" s="83" t="s">
        <v>33</v>
      </c>
      <c r="B61" s="162" t="e">
        <f>+#REF!+E23+#REF!</f>
        <v>#REF!</v>
      </c>
    </row>
  </sheetData>
  <mergeCells count="66">
    <mergeCell ref="N20:N21"/>
    <mergeCell ref="N16:N17"/>
    <mergeCell ref="N18:N19"/>
    <mergeCell ref="L18:L19"/>
    <mergeCell ref="M18:M19"/>
    <mergeCell ref="A18:A19"/>
    <mergeCell ref="C18:C19"/>
    <mergeCell ref="L20:L21"/>
    <mergeCell ref="M20:M21"/>
    <mergeCell ref="A20:A21"/>
    <mergeCell ref="C20:C21"/>
    <mergeCell ref="A1:A4"/>
    <mergeCell ref="B1:H2"/>
    <mergeCell ref="I1:L1"/>
    <mergeCell ref="A5:N5"/>
    <mergeCell ref="K14:M14"/>
    <mergeCell ref="J15:K16"/>
    <mergeCell ref="L15:N15"/>
    <mergeCell ref="L16:L17"/>
    <mergeCell ref="M16:M17"/>
    <mergeCell ref="A6:N6"/>
    <mergeCell ref="B7:F7"/>
    <mergeCell ref="A8:F8"/>
    <mergeCell ref="G8:I14"/>
    <mergeCell ref="J8:N8"/>
    <mergeCell ref="M1:N4"/>
    <mergeCell ref="I2:L2"/>
    <mergeCell ref="B3:H4"/>
    <mergeCell ref="I3:L3"/>
    <mergeCell ref="I4:L4"/>
    <mergeCell ref="A9:F9"/>
    <mergeCell ref="K9:M9"/>
    <mergeCell ref="A10:F10"/>
    <mergeCell ref="A11:F11"/>
    <mergeCell ref="A12:F12"/>
    <mergeCell ref="A13:F13"/>
    <mergeCell ref="A14:F14"/>
    <mergeCell ref="C15:C17"/>
    <mergeCell ref="D15:D17"/>
    <mergeCell ref="E15:E17"/>
    <mergeCell ref="F15:I16"/>
    <mergeCell ref="A15:A17"/>
    <mergeCell ref="B15:B17"/>
    <mergeCell ref="A26:A27"/>
    <mergeCell ref="B26:D27"/>
    <mergeCell ref="E26:G27"/>
    <mergeCell ref="L22:L23"/>
    <mergeCell ref="M22:M23"/>
    <mergeCell ref="J26:N26"/>
    <mergeCell ref="J27:N27"/>
    <mergeCell ref="N22:N23"/>
    <mergeCell ref="B25:D25"/>
    <mergeCell ref="E25:H25"/>
    <mergeCell ref="J25:N25"/>
    <mergeCell ref="A22:A23"/>
    <mergeCell ref="C22:C23"/>
    <mergeCell ref="J30:N31"/>
    <mergeCell ref="A32:N34"/>
    <mergeCell ref="A28:A31"/>
    <mergeCell ref="B28:D31"/>
    <mergeCell ref="E28:G31"/>
    <mergeCell ref="H28:H29"/>
    <mergeCell ref="I28:I29"/>
    <mergeCell ref="H30:H31"/>
    <mergeCell ref="I30:I31"/>
    <mergeCell ref="J28:N29"/>
  </mergeCells>
  <pageMargins left="0.43307086614173229" right="0.23622047244094491" top="0.74803149606299213" bottom="0.74803149606299213" header="0.31496062992125984" footer="0.31496062992125984"/>
  <pageSetup scale="40" orientation="landscape" r:id="rId1"/>
  <headerFooter alignWithMargins="0"/>
  <drawing r:id="rId2"/>
  <legacyDrawing r:id="rId3"/>
  <oleObjects>
    <mc:AlternateContent xmlns:mc="http://schemas.openxmlformats.org/markup-compatibility/2006">
      <mc:Choice Requires="x14">
        <oleObject shapeId="130050" r:id="rId4">
          <objectPr defaultSize="0" autoPict="0" r:id="rId5">
            <anchor moveWithCells="1" sizeWithCells="1">
              <from>
                <xdr:col>0</xdr:col>
                <xdr:colOff>742950</xdr:colOff>
                <xdr:row>0</xdr:row>
                <xdr:rowOff>19050</xdr:rowOff>
              </from>
              <to>
                <xdr:col>0</xdr:col>
                <xdr:colOff>4286250</xdr:colOff>
                <xdr:row>3</xdr:row>
                <xdr:rowOff>171450</xdr:rowOff>
              </to>
            </anchor>
          </objectPr>
        </oleObject>
      </mc:Choice>
      <mc:Fallback>
        <oleObject shapeId="130050"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sheetPr>
  <dimension ref="A1:O50"/>
  <sheetViews>
    <sheetView zoomScale="60" zoomScaleNormal="60" zoomScalePageLayoutView="60" workbookViewId="0">
      <selection sqref="A1:XFD1048576"/>
    </sheetView>
  </sheetViews>
  <sheetFormatPr baseColWidth="10" defaultColWidth="11.42578125" defaultRowHeight="15" x14ac:dyDescent="0.2"/>
  <cols>
    <col min="1" max="1" width="75.7109375" style="83" customWidth="1"/>
    <col min="2" max="2" width="14.7109375" style="83" customWidth="1"/>
    <col min="3" max="3" width="19.42578125" style="83" customWidth="1"/>
    <col min="4" max="4" width="15.7109375" style="83" customWidth="1"/>
    <col min="5" max="5" width="27.140625" style="83" customWidth="1"/>
    <col min="6" max="6" width="28.140625" style="83" customWidth="1"/>
    <col min="7" max="7" width="25.7109375" style="83" customWidth="1"/>
    <col min="8" max="8" width="23.7109375" style="83" customWidth="1"/>
    <col min="9" max="9" width="20.7109375" style="83" customWidth="1"/>
    <col min="10" max="10" width="16.7109375" style="191" bestFit="1" customWidth="1"/>
    <col min="11" max="11" width="18" style="191" customWidth="1"/>
    <col min="12" max="12" width="11.28515625" style="83" customWidth="1"/>
    <col min="13" max="13" width="13.28515625" style="83" customWidth="1"/>
    <col min="14" max="14" width="11.28515625" style="83" customWidth="1"/>
    <col min="15" max="15" width="7.7109375" style="83" customWidth="1"/>
    <col min="16" max="16384" width="11.42578125" style="83"/>
  </cols>
  <sheetData>
    <row r="1" spans="1:15" ht="15.75" x14ac:dyDescent="0.25">
      <c r="A1" s="84"/>
      <c r="B1" s="85" t="s">
        <v>362</v>
      </c>
      <c r="C1" s="86"/>
      <c r="D1" s="86"/>
      <c r="E1" s="86"/>
      <c r="F1" s="86"/>
      <c r="G1" s="86"/>
      <c r="H1" s="87"/>
      <c r="I1" s="88" t="s">
        <v>363</v>
      </c>
      <c r="J1" s="89"/>
      <c r="K1" s="89"/>
      <c r="L1" s="90"/>
      <c r="M1" s="91"/>
      <c r="N1" s="92"/>
    </row>
    <row r="2" spans="1:15" ht="15.75" x14ac:dyDescent="0.25">
      <c r="A2" s="93"/>
      <c r="B2" s="94"/>
      <c r="C2" s="95"/>
      <c r="D2" s="95"/>
      <c r="E2" s="95"/>
      <c r="F2" s="95"/>
      <c r="G2" s="95"/>
      <c r="H2" s="96"/>
      <c r="I2" s="88" t="s">
        <v>364</v>
      </c>
      <c r="J2" s="89"/>
      <c r="K2" s="89"/>
      <c r="L2" s="90"/>
      <c r="M2" s="97"/>
      <c r="N2" s="98"/>
    </row>
    <row r="3" spans="1:15" ht="27" customHeight="1" x14ac:dyDescent="0.25">
      <c r="A3" s="93"/>
      <c r="B3" s="85" t="s">
        <v>365</v>
      </c>
      <c r="C3" s="86"/>
      <c r="D3" s="86"/>
      <c r="E3" s="86"/>
      <c r="F3" s="86"/>
      <c r="G3" s="86"/>
      <c r="H3" s="87"/>
      <c r="I3" s="88" t="s">
        <v>366</v>
      </c>
      <c r="J3" s="89"/>
      <c r="K3" s="89"/>
      <c r="L3" s="90"/>
      <c r="M3" s="97"/>
      <c r="N3" s="98"/>
      <c r="O3" s="99"/>
    </row>
    <row r="4" spans="1:15" ht="23.25" customHeight="1" x14ac:dyDescent="0.25">
      <c r="A4" s="100"/>
      <c r="B4" s="94"/>
      <c r="C4" s="95"/>
      <c r="D4" s="95"/>
      <c r="E4" s="95"/>
      <c r="F4" s="95"/>
      <c r="G4" s="95"/>
      <c r="H4" s="96"/>
      <c r="I4" s="88" t="s">
        <v>367</v>
      </c>
      <c r="J4" s="89"/>
      <c r="K4" s="89"/>
      <c r="L4" s="90"/>
      <c r="M4" s="101"/>
      <c r="N4" s="102"/>
      <c r="O4" s="99"/>
    </row>
    <row r="5" spans="1:15" ht="21.75" customHeight="1" x14ac:dyDescent="0.25">
      <c r="A5" s="103"/>
      <c r="B5" s="103"/>
      <c r="C5" s="103"/>
      <c r="D5" s="103"/>
      <c r="E5" s="103"/>
      <c r="F5" s="103"/>
      <c r="G5" s="103"/>
      <c r="H5" s="103"/>
      <c r="I5" s="103"/>
      <c r="J5" s="103"/>
      <c r="K5" s="103"/>
      <c r="L5" s="103"/>
      <c r="M5" s="103"/>
      <c r="N5" s="103"/>
      <c r="O5" s="99"/>
    </row>
    <row r="6" spans="1:15" ht="18.75" customHeight="1" x14ac:dyDescent="0.25">
      <c r="A6" s="104" t="s">
        <v>226</v>
      </c>
      <c r="B6" s="104"/>
      <c r="C6" s="104"/>
      <c r="D6" s="104"/>
      <c r="E6" s="104"/>
      <c r="F6" s="104"/>
      <c r="G6" s="104"/>
      <c r="H6" s="104"/>
      <c r="I6" s="104"/>
      <c r="J6" s="104"/>
      <c r="K6" s="104"/>
      <c r="L6" s="104"/>
      <c r="M6" s="104"/>
      <c r="N6" s="104"/>
      <c r="O6" s="99"/>
    </row>
    <row r="7" spans="1:15" ht="24.75" customHeight="1" thickBot="1" x14ac:dyDescent="0.3">
      <c r="A7" s="38" t="str">
        <f>+'66 - PAE'!A7</f>
        <v>FECHA DE PROGRAMACION:DICIEMBRE 18 2023</v>
      </c>
      <c r="B7" s="105" t="str">
        <f>+'66 - PAE'!B7</f>
        <v>FECHA DE  SEGUIMIENTO:  Marzo 31 2024</v>
      </c>
      <c r="C7" s="105"/>
      <c r="D7" s="105"/>
      <c r="E7" s="105"/>
      <c r="F7" s="105"/>
      <c r="J7" s="83"/>
      <c r="K7" s="83"/>
    </row>
    <row r="8" spans="1:15" ht="36" customHeight="1" x14ac:dyDescent="0.2">
      <c r="A8" s="106" t="s">
        <v>38</v>
      </c>
      <c r="B8" s="107"/>
      <c r="C8" s="107"/>
      <c r="D8" s="107"/>
      <c r="E8" s="107"/>
      <c r="F8" s="107"/>
      <c r="G8" s="370" t="s">
        <v>29</v>
      </c>
      <c r="H8" s="371"/>
      <c r="I8" s="372"/>
      <c r="J8" s="108" t="s">
        <v>25</v>
      </c>
      <c r="K8" s="109"/>
      <c r="L8" s="109"/>
      <c r="M8" s="109"/>
      <c r="N8" s="110"/>
      <c r="O8" s="111"/>
    </row>
    <row r="9" spans="1:15" ht="15.75" x14ac:dyDescent="0.2">
      <c r="A9" s="112" t="s">
        <v>39</v>
      </c>
      <c r="B9" s="113"/>
      <c r="C9" s="113"/>
      <c r="D9" s="113"/>
      <c r="E9" s="113"/>
      <c r="F9" s="114"/>
      <c r="G9" s="373"/>
      <c r="H9" s="374"/>
      <c r="I9" s="375"/>
      <c r="J9" s="115" t="s">
        <v>22</v>
      </c>
      <c r="K9" s="116" t="s">
        <v>23</v>
      </c>
      <c r="L9" s="116"/>
      <c r="M9" s="116"/>
      <c r="N9" s="117" t="s">
        <v>24</v>
      </c>
      <c r="O9" s="111"/>
    </row>
    <row r="10" spans="1:15" ht="45" customHeight="1" x14ac:dyDescent="0.2">
      <c r="A10" s="112" t="s">
        <v>94</v>
      </c>
      <c r="B10" s="113"/>
      <c r="C10" s="113"/>
      <c r="D10" s="113"/>
      <c r="E10" s="113"/>
      <c r="F10" s="114"/>
      <c r="G10" s="373"/>
      <c r="H10" s="374"/>
      <c r="I10" s="375"/>
      <c r="J10" s="115"/>
      <c r="K10" s="118"/>
      <c r="L10" s="119"/>
      <c r="M10" s="120"/>
      <c r="N10" s="117"/>
      <c r="O10" s="111"/>
    </row>
    <row r="11" spans="1:15" ht="15.75" x14ac:dyDescent="0.2">
      <c r="A11" s="112" t="s">
        <v>93</v>
      </c>
      <c r="B11" s="113"/>
      <c r="C11" s="113"/>
      <c r="D11" s="113"/>
      <c r="E11" s="113"/>
      <c r="F11" s="114"/>
      <c r="G11" s="373"/>
      <c r="H11" s="374"/>
      <c r="I11" s="375"/>
      <c r="J11" s="121"/>
      <c r="K11" s="122" t="s">
        <v>133</v>
      </c>
      <c r="L11" s="123"/>
      <c r="M11" s="124"/>
      <c r="N11" s="125"/>
      <c r="O11" s="111"/>
    </row>
    <row r="12" spans="1:15" ht="15.75" x14ac:dyDescent="0.2">
      <c r="A12" s="106" t="s">
        <v>95</v>
      </c>
      <c r="B12" s="107"/>
      <c r="C12" s="107"/>
      <c r="D12" s="107"/>
      <c r="E12" s="107"/>
      <c r="F12" s="107"/>
      <c r="G12" s="373"/>
      <c r="H12" s="374"/>
      <c r="I12" s="375"/>
      <c r="J12" s="126"/>
      <c r="K12" s="127"/>
      <c r="L12" s="128"/>
      <c r="M12" s="129"/>
      <c r="N12" s="130"/>
      <c r="O12" s="111"/>
    </row>
    <row r="13" spans="1:15" ht="15.75" x14ac:dyDescent="0.2">
      <c r="A13" s="106" t="s">
        <v>96</v>
      </c>
      <c r="B13" s="107"/>
      <c r="C13" s="107"/>
      <c r="D13" s="107"/>
      <c r="E13" s="107"/>
      <c r="F13" s="107"/>
      <c r="G13" s="373"/>
      <c r="H13" s="374"/>
      <c r="I13" s="375"/>
      <c r="J13" s="126"/>
      <c r="K13" s="131"/>
      <c r="L13" s="132"/>
      <c r="M13" s="133"/>
      <c r="N13" s="130"/>
      <c r="O13" s="111"/>
    </row>
    <row r="14" spans="1:15" ht="16.5" thickBot="1" x14ac:dyDescent="0.25">
      <c r="A14" s="134" t="s">
        <v>212</v>
      </c>
      <c r="B14" s="135"/>
      <c r="C14" s="135"/>
      <c r="D14" s="135"/>
      <c r="E14" s="135"/>
      <c r="F14" s="136"/>
      <c r="G14" s="376"/>
      <c r="H14" s="377"/>
      <c r="I14" s="378"/>
      <c r="J14" s="137"/>
      <c r="K14" s="138"/>
      <c r="L14" s="138"/>
      <c r="M14" s="138"/>
      <c r="N14" s="139"/>
      <c r="O14" s="111"/>
    </row>
    <row r="15" spans="1:15" ht="15.75" x14ac:dyDescent="0.25">
      <c r="A15" s="39" t="s">
        <v>0</v>
      </c>
      <c r="B15" s="140" t="s">
        <v>368</v>
      </c>
      <c r="C15" s="141" t="s">
        <v>1</v>
      </c>
      <c r="D15" s="141" t="s">
        <v>2</v>
      </c>
      <c r="E15" s="141" t="s">
        <v>3</v>
      </c>
      <c r="F15" s="142" t="s">
        <v>4</v>
      </c>
      <c r="G15" s="143"/>
      <c r="H15" s="143"/>
      <c r="I15" s="144"/>
      <c r="J15" s="141" t="s">
        <v>5</v>
      </c>
      <c r="K15" s="141"/>
      <c r="L15" s="145" t="s">
        <v>6</v>
      </c>
      <c r="M15" s="145"/>
      <c r="N15" s="146"/>
    </row>
    <row r="16" spans="1:15" x14ac:dyDescent="0.2">
      <c r="A16" s="40"/>
      <c r="B16" s="241"/>
      <c r="C16" s="241"/>
      <c r="D16" s="241"/>
      <c r="E16" s="241"/>
      <c r="F16" s="148"/>
      <c r="G16" s="149"/>
      <c r="H16" s="149"/>
      <c r="I16" s="150"/>
      <c r="J16" s="241"/>
      <c r="K16" s="241"/>
      <c r="L16" s="241" t="s">
        <v>7</v>
      </c>
      <c r="M16" s="241" t="s">
        <v>8</v>
      </c>
      <c r="N16" s="151" t="s">
        <v>9</v>
      </c>
    </row>
    <row r="17" spans="1:14" ht="16.5" thickBot="1" x14ac:dyDescent="0.25">
      <c r="A17" s="56"/>
      <c r="B17" s="152"/>
      <c r="C17" s="152"/>
      <c r="D17" s="152"/>
      <c r="E17" s="152"/>
      <c r="F17" s="155" t="s">
        <v>10</v>
      </c>
      <c r="G17" s="155" t="s">
        <v>11</v>
      </c>
      <c r="H17" s="155" t="s">
        <v>26</v>
      </c>
      <c r="I17" s="304" t="s">
        <v>27</v>
      </c>
      <c r="J17" s="155" t="s">
        <v>12</v>
      </c>
      <c r="K17" s="156" t="s">
        <v>13</v>
      </c>
      <c r="L17" s="152"/>
      <c r="M17" s="152"/>
      <c r="N17" s="157"/>
    </row>
    <row r="18" spans="1:14" ht="46.15" customHeight="1" x14ac:dyDescent="0.2">
      <c r="A18" s="355" t="s">
        <v>217</v>
      </c>
      <c r="B18" s="356" t="s">
        <v>100</v>
      </c>
      <c r="C18" s="49" t="s">
        <v>186</v>
      </c>
      <c r="D18" s="45">
        <v>56</v>
      </c>
      <c r="E18" s="254">
        <f t="shared" ref="E18:E19" si="0">+F18+G18+H18+I18</f>
        <v>6524646661</v>
      </c>
      <c r="F18" s="326">
        <v>1630000000</v>
      </c>
      <c r="G18" s="326">
        <v>4894646661</v>
      </c>
      <c r="H18" s="326"/>
      <c r="I18" s="326"/>
      <c r="J18" s="158">
        <v>45323</v>
      </c>
      <c r="K18" s="158">
        <v>45626</v>
      </c>
      <c r="L18" s="305">
        <f>D19/D18</f>
        <v>0</v>
      </c>
      <c r="M18" s="305">
        <f>E19/E18</f>
        <v>0</v>
      </c>
      <c r="N18" s="335">
        <v>0</v>
      </c>
    </row>
    <row r="19" spans="1:14" ht="46.15" customHeight="1" x14ac:dyDescent="0.2">
      <c r="A19" s="357"/>
      <c r="B19" s="43" t="s">
        <v>15</v>
      </c>
      <c r="C19" s="220"/>
      <c r="D19" s="50">
        <v>0</v>
      </c>
      <c r="E19" s="222">
        <f t="shared" si="0"/>
        <v>0</v>
      </c>
      <c r="F19" s="326"/>
      <c r="G19" s="326"/>
      <c r="H19" s="326"/>
      <c r="I19" s="326"/>
      <c r="J19" s="158"/>
      <c r="K19" s="158"/>
      <c r="L19" s="251"/>
      <c r="M19" s="251"/>
      <c r="N19" s="160"/>
    </row>
    <row r="20" spans="1:14" ht="42" customHeight="1" x14ac:dyDescent="0.2">
      <c r="A20" s="357" t="s">
        <v>192</v>
      </c>
      <c r="B20" s="43" t="s">
        <v>100</v>
      </c>
      <c r="C20" s="220" t="s">
        <v>188</v>
      </c>
      <c r="D20" s="45">
        <v>1800</v>
      </c>
      <c r="E20" s="222">
        <f t="shared" ref="E20:E21" si="1">+F20+G20+H20+I20</f>
        <v>1100000000</v>
      </c>
      <c r="F20" s="326">
        <v>600000000</v>
      </c>
      <c r="G20" s="326">
        <v>500000000</v>
      </c>
      <c r="H20" s="336"/>
      <c r="I20" s="336"/>
      <c r="J20" s="158">
        <v>45323</v>
      </c>
      <c r="K20" s="158">
        <v>45626</v>
      </c>
      <c r="L20" s="305">
        <f t="shared" ref="L20:M20" si="2">D21/D20</f>
        <v>1</v>
      </c>
      <c r="M20" s="305">
        <f t="shared" si="2"/>
        <v>0.62981818181818183</v>
      </c>
      <c r="N20" s="335">
        <f t="shared" ref="N20" si="3">L20*L20/M20</f>
        <v>1.5877598152424941</v>
      </c>
    </row>
    <row r="21" spans="1:14" ht="42" customHeight="1" x14ac:dyDescent="0.2">
      <c r="A21" s="358"/>
      <c r="B21" s="48" t="s">
        <v>15</v>
      </c>
      <c r="C21" s="220"/>
      <c r="D21" s="359">
        <v>1800</v>
      </c>
      <c r="E21" s="222">
        <f t="shared" si="1"/>
        <v>692800000</v>
      </c>
      <c r="F21" s="326">
        <v>580800000</v>
      </c>
      <c r="G21" s="326">
        <v>112000000</v>
      </c>
      <c r="H21" s="336"/>
      <c r="I21" s="336"/>
      <c r="J21" s="158"/>
      <c r="K21" s="158"/>
      <c r="L21" s="251"/>
      <c r="M21" s="251"/>
      <c r="N21" s="160"/>
    </row>
    <row r="22" spans="1:14" ht="40.15" customHeight="1" x14ac:dyDescent="0.2">
      <c r="A22" s="357" t="s">
        <v>238</v>
      </c>
      <c r="B22" s="219" t="s">
        <v>14</v>
      </c>
      <c r="C22" s="220" t="s">
        <v>236</v>
      </c>
      <c r="D22" s="50">
        <v>6000</v>
      </c>
      <c r="E22" s="222">
        <f t="shared" ref="E22:E27" si="4">+F22+G22+H22+I22</f>
        <v>100000000</v>
      </c>
      <c r="F22" s="326">
        <v>100000000</v>
      </c>
      <c r="G22" s="326"/>
      <c r="H22" s="336"/>
      <c r="I22" s="336"/>
      <c r="J22" s="158">
        <v>45323</v>
      </c>
      <c r="K22" s="158">
        <v>45626</v>
      </c>
      <c r="L22" s="305">
        <f t="shared" ref="L22:M22" si="5">D23/D22</f>
        <v>0</v>
      </c>
      <c r="M22" s="305">
        <f t="shared" si="5"/>
        <v>0</v>
      </c>
      <c r="N22" s="335">
        <v>0</v>
      </c>
    </row>
    <row r="23" spans="1:14" ht="40.15" customHeight="1" x14ac:dyDescent="0.2">
      <c r="A23" s="358"/>
      <c r="B23" s="219" t="s">
        <v>15</v>
      </c>
      <c r="C23" s="220"/>
      <c r="D23" s="50">
        <v>0</v>
      </c>
      <c r="E23" s="222"/>
      <c r="F23" s="326"/>
      <c r="G23" s="326"/>
      <c r="H23" s="336"/>
      <c r="I23" s="336"/>
      <c r="J23" s="158"/>
      <c r="K23" s="158"/>
      <c r="L23" s="251"/>
      <c r="M23" s="251"/>
      <c r="N23" s="160"/>
    </row>
    <row r="24" spans="1:14" ht="40.5" customHeight="1" x14ac:dyDescent="0.2">
      <c r="A24" s="357" t="s">
        <v>109</v>
      </c>
      <c r="B24" s="43" t="s">
        <v>100</v>
      </c>
      <c r="C24" s="220" t="s">
        <v>188</v>
      </c>
      <c r="D24" s="50">
        <v>3600</v>
      </c>
      <c r="E24" s="222">
        <f t="shared" si="4"/>
        <v>100000000</v>
      </c>
      <c r="F24" s="326">
        <v>100000000</v>
      </c>
      <c r="G24" s="326"/>
      <c r="H24" s="336"/>
      <c r="I24" s="336"/>
      <c r="J24" s="158">
        <v>45323</v>
      </c>
      <c r="K24" s="158">
        <v>45626</v>
      </c>
      <c r="L24" s="305">
        <f t="shared" ref="L24:M24" si="6">D25/D24</f>
        <v>0</v>
      </c>
      <c r="M24" s="305">
        <f t="shared" si="6"/>
        <v>0</v>
      </c>
      <c r="N24" s="335">
        <v>0</v>
      </c>
    </row>
    <row r="25" spans="1:14" ht="40.5" customHeight="1" x14ac:dyDescent="0.2">
      <c r="A25" s="358"/>
      <c r="B25" s="43" t="s">
        <v>15</v>
      </c>
      <c r="C25" s="220"/>
      <c r="D25" s="50">
        <v>0</v>
      </c>
      <c r="E25" s="222">
        <f t="shared" si="4"/>
        <v>0</v>
      </c>
      <c r="F25" s="326"/>
      <c r="G25" s="326"/>
      <c r="H25" s="336"/>
      <c r="I25" s="336"/>
      <c r="J25" s="158"/>
      <c r="K25" s="158"/>
      <c r="L25" s="251"/>
      <c r="M25" s="251"/>
      <c r="N25" s="160"/>
    </row>
    <row r="26" spans="1:14" ht="44.65" customHeight="1" x14ac:dyDescent="0.2">
      <c r="A26" s="396" t="s">
        <v>201</v>
      </c>
      <c r="B26" s="238" t="s">
        <v>100</v>
      </c>
      <c r="C26" s="360" t="s">
        <v>202</v>
      </c>
      <c r="D26" s="239">
        <v>1</v>
      </c>
      <c r="E26" s="361">
        <f t="shared" si="4"/>
        <v>50000000</v>
      </c>
      <c r="F26" s="326"/>
      <c r="G26" s="326">
        <v>50000000</v>
      </c>
      <c r="H26" s="336"/>
      <c r="I26" s="336"/>
      <c r="J26" s="158">
        <v>45323</v>
      </c>
      <c r="K26" s="158">
        <v>45626</v>
      </c>
      <c r="L26" s="305">
        <f t="shared" ref="L26:M26" si="7">D27/D26</f>
        <v>0</v>
      </c>
      <c r="M26" s="305">
        <f t="shared" si="7"/>
        <v>0</v>
      </c>
      <c r="N26" s="335">
        <v>0</v>
      </c>
    </row>
    <row r="27" spans="1:14" ht="34.15" customHeight="1" thickBot="1" x14ac:dyDescent="0.25">
      <c r="A27" s="397"/>
      <c r="B27" s="238" t="s">
        <v>15</v>
      </c>
      <c r="C27" s="360"/>
      <c r="D27" s="239">
        <v>0</v>
      </c>
      <c r="E27" s="361">
        <f t="shared" si="4"/>
        <v>0</v>
      </c>
      <c r="F27" s="326"/>
      <c r="G27" s="326"/>
      <c r="H27" s="328"/>
      <c r="I27" s="328"/>
      <c r="J27" s="379"/>
      <c r="K27" s="379"/>
      <c r="L27" s="251"/>
      <c r="M27" s="251"/>
      <c r="N27" s="160"/>
    </row>
    <row r="28" spans="1:14" ht="34.15" customHeight="1" x14ac:dyDescent="0.2">
      <c r="A28" s="396" t="s">
        <v>218</v>
      </c>
      <c r="B28" s="356" t="s">
        <v>100</v>
      </c>
      <c r="C28" s="280" t="s">
        <v>224</v>
      </c>
      <c r="D28" s="45">
        <v>1</v>
      </c>
      <c r="E28" s="254">
        <f t="shared" ref="E28:E29" si="8">+F28+G28+H28+I28</f>
        <v>100000000</v>
      </c>
      <c r="F28" s="326">
        <v>100000000</v>
      </c>
      <c r="G28" s="326"/>
      <c r="H28" s="336"/>
      <c r="I28" s="336"/>
      <c r="J28" s="158">
        <v>45323</v>
      </c>
      <c r="K28" s="158">
        <v>45626</v>
      </c>
      <c r="L28" s="305">
        <f t="shared" ref="L28:M28" si="9">D29/D28</f>
        <v>1</v>
      </c>
      <c r="M28" s="305">
        <f t="shared" si="9"/>
        <v>0.92049999999999998</v>
      </c>
      <c r="N28" s="335">
        <f t="shared" ref="N28" si="10">L28*L28/M28</f>
        <v>1.0863661053775122</v>
      </c>
    </row>
    <row r="29" spans="1:14" ht="34.15" customHeight="1" thickBot="1" x14ac:dyDescent="0.25">
      <c r="A29" s="397"/>
      <c r="B29" s="362" t="s">
        <v>15</v>
      </c>
      <c r="C29" s="363"/>
      <c r="D29" s="364">
        <v>1</v>
      </c>
      <c r="E29" s="328">
        <f t="shared" si="8"/>
        <v>92050000</v>
      </c>
      <c r="F29" s="328">
        <v>92050000</v>
      </c>
      <c r="G29" s="326"/>
      <c r="H29" s="328"/>
      <c r="I29" s="328"/>
      <c r="J29" s="379"/>
      <c r="K29" s="379"/>
      <c r="L29" s="251"/>
      <c r="M29" s="251"/>
      <c r="N29" s="160"/>
    </row>
    <row r="30" spans="1:14" ht="21" customHeight="1" thickBot="1" x14ac:dyDescent="0.25">
      <c r="A30" s="39" t="s">
        <v>16</v>
      </c>
      <c r="B30" s="215" t="s">
        <v>14</v>
      </c>
      <c r="C30" s="380"/>
      <c r="D30" s="381"/>
      <c r="E30" s="245">
        <f>+F30+G30+H30+I30</f>
        <v>7974646661</v>
      </c>
      <c r="F30" s="245">
        <f>+F18+F20+F22+F24+F26+F28</f>
        <v>2530000000</v>
      </c>
      <c r="G30" s="245">
        <f t="shared" ref="G30:I31" si="11">+G18+G20+G22+G24+G26+G28</f>
        <v>5444646661</v>
      </c>
      <c r="H30" s="245">
        <f t="shared" si="11"/>
        <v>0</v>
      </c>
      <c r="I30" s="245">
        <f t="shared" si="11"/>
        <v>0</v>
      </c>
      <c r="J30" s="246"/>
      <c r="K30" s="246"/>
      <c r="L30" s="305"/>
      <c r="M30" s="247"/>
      <c r="N30" s="335"/>
    </row>
    <row r="31" spans="1:14" ht="16.5" thickBot="1" x14ac:dyDescent="0.25">
      <c r="A31" s="56"/>
      <c r="B31" s="155" t="s">
        <v>15</v>
      </c>
      <c r="C31" s="168"/>
      <c r="D31" s="156"/>
      <c r="E31" s="229">
        <f>+F31+G31+H31+I31</f>
        <v>784850000</v>
      </c>
      <c r="F31" s="245">
        <f>+F19+F21+F23+F25+F27+F29</f>
        <v>672850000</v>
      </c>
      <c r="G31" s="245">
        <f t="shared" si="11"/>
        <v>112000000</v>
      </c>
      <c r="H31" s="245">
        <f t="shared" si="11"/>
        <v>0</v>
      </c>
      <c r="I31" s="245">
        <f t="shared" si="11"/>
        <v>0</v>
      </c>
      <c r="J31" s="169"/>
      <c r="K31" s="170"/>
      <c r="L31" s="251"/>
      <c r="M31" s="306"/>
      <c r="N31" s="160"/>
    </row>
    <row r="32" spans="1:14" ht="16.5" thickBot="1" x14ac:dyDescent="0.3">
      <c r="A32" s="57"/>
      <c r="B32" s="57"/>
      <c r="C32" s="57"/>
      <c r="D32" s="57"/>
      <c r="E32" s="307"/>
      <c r="F32" s="176"/>
      <c r="G32" s="176"/>
      <c r="H32" s="175"/>
      <c r="I32" s="256"/>
      <c r="J32" s="178"/>
      <c r="K32" s="178"/>
      <c r="L32" s="179"/>
      <c r="M32" s="180"/>
      <c r="N32" s="180"/>
    </row>
    <row r="33" spans="1:14" ht="16.5" thickBot="1" x14ac:dyDescent="0.25">
      <c r="A33" s="58" t="s">
        <v>20</v>
      </c>
      <c r="B33" s="181" t="s">
        <v>19</v>
      </c>
      <c r="C33" s="182"/>
      <c r="D33" s="183"/>
      <c r="E33" s="184" t="s">
        <v>21</v>
      </c>
      <c r="F33" s="185"/>
      <c r="G33" s="185"/>
      <c r="H33" s="186"/>
      <c r="I33" s="187"/>
      <c r="J33" s="188" t="s">
        <v>17</v>
      </c>
      <c r="K33" s="189"/>
      <c r="L33" s="189"/>
      <c r="M33" s="189"/>
      <c r="N33" s="190"/>
    </row>
    <row r="34" spans="1:14" ht="37.9" customHeight="1" thickBot="1" x14ac:dyDescent="0.25">
      <c r="A34" s="59" t="s">
        <v>119</v>
      </c>
      <c r="B34" s="142" t="s">
        <v>154</v>
      </c>
      <c r="C34" s="143"/>
      <c r="D34" s="144"/>
      <c r="E34" s="60" t="s">
        <v>155</v>
      </c>
      <c r="F34" s="61"/>
      <c r="G34" s="62"/>
      <c r="H34" s="282" t="s">
        <v>14</v>
      </c>
      <c r="I34" s="283">
        <v>3</v>
      </c>
      <c r="J34" s="382" t="s">
        <v>18</v>
      </c>
      <c r="K34" s="382"/>
      <c r="L34" s="382"/>
      <c r="M34" s="382"/>
      <c r="N34" s="382"/>
    </row>
    <row r="35" spans="1:14" ht="20.65" customHeight="1" thickBot="1" x14ac:dyDescent="0.25">
      <c r="A35" s="65"/>
      <c r="B35" s="284"/>
      <c r="C35" s="234"/>
      <c r="D35" s="235"/>
      <c r="E35" s="66"/>
      <c r="F35" s="67"/>
      <c r="G35" s="68"/>
      <c r="H35" s="153" t="s">
        <v>15</v>
      </c>
      <c r="I35" s="283"/>
      <c r="J35" s="382"/>
      <c r="K35" s="382"/>
      <c r="L35" s="382"/>
      <c r="M35" s="382"/>
      <c r="N35" s="382"/>
    </row>
    <row r="36" spans="1:14" ht="43.5" customHeight="1" thickBot="1" x14ac:dyDescent="0.25">
      <c r="A36" s="59" t="s">
        <v>97</v>
      </c>
      <c r="B36" s="142" t="s">
        <v>156</v>
      </c>
      <c r="C36" s="143"/>
      <c r="D36" s="144"/>
      <c r="E36" s="60" t="s">
        <v>54</v>
      </c>
      <c r="F36" s="61"/>
      <c r="G36" s="62"/>
      <c r="H36" s="282" t="s">
        <v>14</v>
      </c>
      <c r="I36" s="283">
        <v>1</v>
      </c>
      <c r="J36" s="382"/>
      <c r="K36" s="382"/>
      <c r="L36" s="382"/>
      <c r="M36" s="382"/>
      <c r="N36" s="382"/>
    </row>
    <row r="37" spans="1:14" ht="43.5" customHeight="1" thickBot="1" x14ac:dyDescent="0.25">
      <c r="A37" s="65"/>
      <c r="B37" s="284"/>
      <c r="C37" s="234"/>
      <c r="D37" s="235"/>
      <c r="E37" s="66"/>
      <c r="F37" s="67"/>
      <c r="G37" s="68"/>
      <c r="H37" s="153" t="s">
        <v>15</v>
      </c>
      <c r="I37" s="283"/>
      <c r="J37" s="382"/>
      <c r="K37" s="382"/>
      <c r="L37" s="382"/>
      <c r="M37" s="382"/>
      <c r="N37" s="382"/>
    </row>
    <row r="38" spans="1:14" ht="31.15" customHeight="1" x14ac:dyDescent="0.2">
      <c r="A38" s="59" t="s">
        <v>97</v>
      </c>
      <c r="B38" s="142" t="s">
        <v>98</v>
      </c>
      <c r="C38" s="143"/>
      <c r="D38" s="144"/>
      <c r="E38" s="60" t="s">
        <v>99</v>
      </c>
      <c r="F38" s="61"/>
      <c r="G38" s="62"/>
      <c r="H38" s="63" t="s">
        <v>14</v>
      </c>
      <c r="I38" s="64">
        <v>1</v>
      </c>
      <c r="J38" s="382"/>
      <c r="K38" s="382"/>
      <c r="L38" s="382"/>
      <c r="M38" s="382"/>
      <c r="N38" s="382"/>
    </row>
    <row r="39" spans="1:14" ht="26.65" customHeight="1" thickBot="1" x14ac:dyDescent="0.25">
      <c r="A39" s="65"/>
      <c r="B39" s="284"/>
      <c r="C39" s="234"/>
      <c r="D39" s="235"/>
      <c r="E39" s="66"/>
      <c r="F39" s="67"/>
      <c r="G39" s="68"/>
      <c r="H39" s="63" t="s">
        <v>15</v>
      </c>
      <c r="I39" s="64">
        <v>1</v>
      </c>
      <c r="J39" s="383" t="str">
        <f>+'65 - Superior'!J27:N27</f>
        <v>NOMBRE: MARIA ISABEL PEÑA GARZON</v>
      </c>
      <c r="K39" s="384"/>
      <c r="L39" s="384"/>
      <c r="M39" s="384"/>
      <c r="N39" s="385"/>
    </row>
    <row r="40" spans="1:14" ht="26.65" customHeight="1" x14ac:dyDescent="0.2">
      <c r="A40" s="59" t="s">
        <v>84</v>
      </c>
      <c r="B40" s="142" t="s">
        <v>101</v>
      </c>
      <c r="C40" s="143"/>
      <c r="D40" s="144"/>
      <c r="E40" s="60" t="s">
        <v>102</v>
      </c>
      <c r="F40" s="61"/>
      <c r="G40" s="62"/>
      <c r="H40" s="63" t="s">
        <v>14</v>
      </c>
      <c r="I40" s="64">
        <v>1</v>
      </c>
      <c r="J40" s="386"/>
      <c r="K40" s="387"/>
      <c r="L40" s="387"/>
      <c r="M40" s="387"/>
      <c r="N40" s="388"/>
    </row>
    <row r="41" spans="1:14" ht="26.65" customHeight="1" thickBot="1" x14ac:dyDescent="0.3">
      <c r="A41" s="65"/>
      <c r="B41" s="284"/>
      <c r="C41" s="234"/>
      <c r="D41" s="235"/>
      <c r="E41" s="66"/>
      <c r="F41" s="67"/>
      <c r="G41" s="68"/>
      <c r="H41" s="63" t="s">
        <v>15</v>
      </c>
      <c r="I41" s="64"/>
      <c r="J41" s="389"/>
      <c r="K41" s="390"/>
      <c r="L41" s="390"/>
      <c r="M41" s="390"/>
      <c r="N41" s="391"/>
    </row>
    <row r="42" spans="1:14" ht="26.65" customHeight="1" x14ac:dyDescent="0.25">
      <c r="A42" s="59" t="s">
        <v>103</v>
      </c>
      <c r="B42" s="142" t="s">
        <v>104</v>
      </c>
      <c r="C42" s="143"/>
      <c r="D42" s="144"/>
      <c r="E42" s="60" t="s">
        <v>105</v>
      </c>
      <c r="F42" s="61"/>
      <c r="G42" s="62"/>
      <c r="H42" s="81" t="s">
        <v>14</v>
      </c>
      <c r="I42" s="365">
        <v>0.98</v>
      </c>
      <c r="J42" s="392"/>
      <c r="K42" s="390"/>
      <c r="L42" s="390"/>
      <c r="M42" s="390"/>
      <c r="N42" s="391"/>
    </row>
    <row r="43" spans="1:14" ht="26.65" customHeight="1" thickBot="1" x14ac:dyDescent="0.3">
      <c r="A43" s="65"/>
      <c r="B43" s="284"/>
      <c r="C43" s="234"/>
      <c r="D43" s="235"/>
      <c r="E43" s="66"/>
      <c r="F43" s="67"/>
      <c r="G43" s="68"/>
      <c r="H43" s="63" t="s">
        <v>15</v>
      </c>
      <c r="I43" s="366"/>
      <c r="J43" s="392"/>
      <c r="K43" s="390"/>
      <c r="L43" s="390"/>
      <c r="M43" s="390"/>
      <c r="N43" s="391"/>
    </row>
    <row r="44" spans="1:14" ht="26.65" customHeight="1" thickBot="1" x14ac:dyDescent="0.3">
      <c r="A44" s="59" t="s">
        <v>144</v>
      </c>
      <c r="B44" s="142" t="s">
        <v>157</v>
      </c>
      <c r="C44" s="143"/>
      <c r="D44" s="144"/>
      <c r="E44" s="60" t="s">
        <v>158</v>
      </c>
      <c r="F44" s="61"/>
      <c r="G44" s="62"/>
      <c r="H44" s="282" t="s">
        <v>14</v>
      </c>
      <c r="I44" s="283">
        <v>6000</v>
      </c>
      <c r="J44" s="392"/>
      <c r="K44" s="390"/>
      <c r="L44" s="390"/>
      <c r="M44" s="390"/>
      <c r="N44" s="391"/>
    </row>
    <row r="45" spans="1:14" ht="26.65" customHeight="1" thickBot="1" x14ac:dyDescent="0.3">
      <c r="A45" s="69"/>
      <c r="B45" s="367"/>
      <c r="C45" s="368"/>
      <c r="D45" s="369"/>
      <c r="E45" s="70"/>
      <c r="F45" s="71"/>
      <c r="G45" s="72"/>
      <c r="H45" s="153" t="s">
        <v>15</v>
      </c>
      <c r="I45" s="283"/>
      <c r="J45" s="393" t="s">
        <v>18</v>
      </c>
      <c r="K45" s="390"/>
      <c r="L45" s="390"/>
      <c r="M45" s="390"/>
      <c r="N45" s="391"/>
    </row>
    <row r="46" spans="1:14" ht="26.65" customHeight="1" thickBot="1" x14ac:dyDescent="0.25">
      <c r="A46" s="59" t="s">
        <v>106</v>
      </c>
      <c r="B46" s="142" t="s">
        <v>107</v>
      </c>
      <c r="C46" s="143"/>
      <c r="D46" s="144"/>
      <c r="E46" s="60" t="s">
        <v>108</v>
      </c>
      <c r="F46" s="61"/>
      <c r="G46" s="62"/>
      <c r="H46" s="282" t="s">
        <v>14</v>
      </c>
      <c r="I46" s="283">
        <v>3670</v>
      </c>
      <c r="J46" s="394" t="str">
        <f>+'66 - PAE'!J31:N31</f>
        <v>NOMBRE : CAROL CORTES</v>
      </c>
      <c r="K46" s="395"/>
      <c r="L46" s="395"/>
      <c r="M46" s="395"/>
      <c r="N46" s="395"/>
    </row>
    <row r="47" spans="1:14" ht="26.65" customHeight="1" x14ac:dyDescent="0.2">
      <c r="A47" s="65"/>
      <c r="B47" s="284"/>
      <c r="C47" s="234"/>
      <c r="D47" s="235"/>
      <c r="E47" s="66"/>
      <c r="F47" s="67"/>
      <c r="G47" s="68"/>
      <c r="H47" s="153" t="s">
        <v>15</v>
      </c>
      <c r="I47" s="283"/>
      <c r="J47" s="347"/>
      <c r="K47" s="270"/>
      <c r="L47" s="270"/>
      <c r="M47" s="270"/>
      <c r="N47" s="270"/>
    </row>
    <row r="48" spans="1:14" ht="15" customHeight="1" x14ac:dyDescent="0.2">
      <c r="A48" s="207" t="s">
        <v>28</v>
      </c>
      <c r="B48" s="207"/>
      <c r="C48" s="207"/>
      <c r="D48" s="207"/>
      <c r="E48" s="207"/>
      <c r="F48" s="207"/>
      <c r="G48" s="207"/>
      <c r="H48" s="207"/>
      <c r="I48" s="207"/>
      <c r="J48" s="207"/>
      <c r="K48" s="207"/>
      <c r="L48" s="207"/>
      <c r="M48" s="207"/>
      <c r="N48" s="207"/>
    </row>
    <row r="49" spans="1:14" ht="15" customHeight="1" x14ac:dyDescent="0.2">
      <c r="A49" s="207"/>
      <c r="B49" s="207"/>
      <c r="C49" s="207"/>
      <c r="D49" s="207"/>
      <c r="E49" s="207"/>
      <c r="F49" s="207"/>
      <c r="G49" s="207"/>
      <c r="H49" s="207"/>
      <c r="I49" s="207"/>
      <c r="J49" s="207"/>
      <c r="K49" s="207"/>
      <c r="L49" s="207"/>
      <c r="M49" s="207"/>
      <c r="N49" s="207"/>
    </row>
    <row r="50" spans="1:14" ht="17.649999999999999" customHeight="1" x14ac:dyDescent="0.2">
      <c r="A50" s="207"/>
      <c r="B50" s="207"/>
      <c r="C50" s="207"/>
      <c r="D50" s="207"/>
      <c r="E50" s="207"/>
      <c r="F50" s="207"/>
      <c r="G50" s="207"/>
      <c r="H50" s="207"/>
      <c r="I50" s="207"/>
      <c r="J50" s="207"/>
      <c r="K50" s="207"/>
      <c r="L50" s="207"/>
      <c r="M50" s="207"/>
      <c r="N50" s="207"/>
    </row>
  </sheetData>
  <mergeCells count="96">
    <mergeCell ref="J33:N33"/>
    <mergeCell ref="A34:A35"/>
    <mergeCell ref="B34:D35"/>
    <mergeCell ref="E34:G35"/>
    <mergeCell ref="J34:N38"/>
    <mergeCell ref="A36:A37"/>
    <mergeCell ref="B36:D37"/>
    <mergeCell ref="E36:G37"/>
    <mergeCell ref="A38:A39"/>
    <mergeCell ref="B38:D39"/>
    <mergeCell ref="E38:G39"/>
    <mergeCell ref="B33:D33"/>
    <mergeCell ref="E33:H33"/>
    <mergeCell ref="N28:N29"/>
    <mergeCell ref="C22:C23"/>
    <mergeCell ref="A24:A25"/>
    <mergeCell ref="C24:C25"/>
    <mergeCell ref="N30:N31"/>
    <mergeCell ref="A22:A23"/>
    <mergeCell ref="L22:L23"/>
    <mergeCell ref="M22:M23"/>
    <mergeCell ref="N22:N23"/>
    <mergeCell ref="L30:L31"/>
    <mergeCell ref="M30:M31"/>
    <mergeCell ref="A30:A31"/>
    <mergeCell ref="A28:A29"/>
    <mergeCell ref="C28:C29"/>
    <mergeCell ref="C30:C31"/>
    <mergeCell ref="A26:A27"/>
    <mergeCell ref="A48:N50"/>
    <mergeCell ref="A40:A41"/>
    <mergeCell ref="B40:D41"/>
    <mergeCell ref="E40:G41"/>
    <mergeCell ref="A42:A43"/>
    <mergeCell ref="B42:D43"/>
    <mergeCell ref="E42:G43"/>
    <mergeCell ref="J46:N47"/>
    <mergeCell ref="J39:N40"/>
    <mergeCell ref="A46:A47"/>
    <mergeCell ref="B46:D47"/>
    <mergeCell ref="E46:G47"/>
    <mergeCell ref="A44:A45"/>
    <mergeCell ref="B44:D45"/>
    <mergeCell ref="E44:G45"/>
    <mergeCell ref="C26:C27"/>
    <mergeCell ref="L24:L25"/>
    <mergeCell ref="M24:M25"/>
    <mergeCell ref="L28:L29"/>
    <mergeCell ref="M28:M29"/>
    <mergeCell ref="N24:N25"/>
    <mergeCell ref="L26:L27"/>
    <mergeCell ref="M26:M27"/>
    <mergeCell ref="N26:N27"/>
    <mergeCell ref="M18:M19"/>
    <mergeCell ref="N18:N19"/>
    <mergeCell ref="L20:L21"/>
    <mergeCell ref="M20:M21"/>
    <mergeCell ref="N20:N21"/>
    <mergeCell ref="A18:A19"/>
    <mergeCell ref="A20:A21"/>
    <mergeCell ref="C20:C21"/>
    <mergeCell ref="C18:C19"/>
    <mergeCell ref="L18:L19"/>
    <mergeCell ref="F15:I16"/>
    <mergeCell ref="J15:K16"/>
    <mergeCell ref="L15:N15"/>
    <mergeCell ref="L16:L17"/>
    <mergeCell ref="M16:M17"/>
    <mergeCell ref="N16:N17"/>
    <mergeCell ref="A5:N5"/>
    <mergeCell ref="A6:N6"/>
    <mergeCell ref="B7:F7"/>
    <mergeCell ref="A8:F8"/>
    <mergeCell ref="G8:I14"/>
    <mergeCell ref="J8:N8"/>
    <mergeCell ref="A9:F9"/>
    <mergeCell ref="K9:M9"/>
    <mergeCell ref="A10:F10"/>
    <mergeCell ref="A11:F11"/>
    <mergeCell ref="A12:F12"/>
    <mergeCell ref="A13:F13"/>
    <mergeCell ref="A14:F14"/>
    <mergeCell ref="K14:M14"/>
    <mergeCell ref="A15:A17"/>
    <mergeCell ref="B15:B17"/>
    <mergeCell ref="C15:C17"/>
    <mergeCell ref="D15:D17"/>
    <mergeCell ref="E15:E17"/>
    <mergeCell ref="A1:A4"/>
    <mergeCell ref="B1:H2"/>
    <mergeCell ref="I1:L1"/>
    <mergeCell ref="M1:N4"/>
    <mergeCell ref="I2:L2"/>
    <mergeCell ref="B3:H4"/>
    <mergeCell ref="I3:L3"/>
    <mergeCell ref="I4:L4"/>
  </mergeCells>
  <pageMargins left="0.23622047244094491" right="0.23622047244094491" top="0.74803149606299213" bottom="0.74803149606299213" header="0.31496062992125984" footer="0.31496062992125984"/>
  <pageSetup scale="40" orientation="landscape" r:id="rId1"/>
  <headerFooter alignWithMargins="0"/>
  <drawing r:id="rId2"/>
  <legacyDrawing r:id="rId3"/>
  <oleObjects>
    <mc:AlternateContent xmlns:mc="http://schemas.openxmlformats.org/markup-compatibility/2006">
      <mc:Choice Requires="x14">
        <oleObject shapeId="133122" r:id="rId4">
          <objectPr defaultSize="0" autoPict="0" r:id="rId5">
            <anchor moveWithCells="1" sizeWithCells="1">
              <from>
                <xdr:col>0</xdr:col>
                <xdr:colOff>742950</xdr:colOff>
                <xdr:row>0</xdr:row>
                <xdr:rowOff>19050</xdr:rowOff>
              </from>
              <to>
                <xdr:col>0</xdr:col>
                <xdr:colOff>4286250</xdr:colOff>
                <xdr:row>3</xdr:row>
                <xdr:rowOff>171450</xdr:rowOff>
              </to>
            </anchor>
          </objectPr>
        </oleObject>
      </mc:Choice>
      <mc:Fallback>
        <oleObject shapeId="133122"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sheetPr>
  <dimension ref="A1:O84"/>
  <sheetViews>
    <sheetView topLeftCell="A9" zoomScale="60" zoomScaleNormal="60" zoomScalePageLayoutView="60" workbookViewId="0">
      <pane xSplit="1" ySplit="9" topLeftCell="B18" activePane="bottomRight" state="frozen"/>
      <selection activeCell="A9" sqref="A9"/>
      <selection pane="topRight" activeCell="B9" sqref="B9"/>
      <selection pane="bottomLeft" activeCell="A18" sqref="A18"/>
      <selection pane="bottomRight" activeCell="A9" sqref="A1:XFD1048576"/>
    </sheetView>
  </sheetViews>
  <sheetFormatPr baseColWidth="10" defaultColWidth="11.42578125" defaultRowHeight="15" x14ac:dyDescent="0.2"/>
  <cols>
    <col min="1" max="1" width="70.7109375" style="83" customWidth="1"/>
    <col min="2" max="2" width="14.42578125" style="83" customWidth="1"/>
    <col min="3" max="3" width="35.85546875" style="83" customWidth="1"/>
    <col min="4" max="4" width="12.7109375" style="83" customWidth="1"/>
    <col min="5" max="5" width="25.7109375" style="83" customWidth="1"/>
    <col min="6" max="6" width="25.28515625" style="83" bestFit="1" customWidth="1"/>
    <col min="7" max="7" width="26" style="83" customWidth="1"/>
    <col min="8" max="8" width="18.7109375" style="83" customWidth="1"/>
    <col min="9" max="9" width="23" style="83" customWidth="1"/>
    <col min="10" max="10" width="18.42578125" style="191" bestFit="1" customWidth="1"/>
    <col min="11" max="11" width="21.5703125" style="191" customWidth="1"/>
    <col min="12" max="12" width="11.28515625" style="83" customWidth="1"/>
    <col min="13" max="13" width="13.28515625" style="83" customWidth="1"/>
    <col min="14" max="14" width="11.28515625" style="83" customWidth="1"/>
    <col min="15" max="15" width="16.42578125" style="83" customWidth="1"/>
    <col min="16" max="16" width="12.7109375" style="83" bestFit="1" customWidth="1"/>
    <col min="17" max="16384" width="11.42578125" style="83"/>
  </cols>
  <sheetData>
    <row r="1" spans="1:15" ht="15.75" x14ac:dyDescent="0.25">
      <c r="A1" s="84"/>
      <c r="B1" s="85" t="s">
        <v>362</v>
      </c>
      <c r="C1" s="86"/>
      <c r="D1" s="86"/>
      <c r="E1" s="86"/>
      <c r="F1" s="86"/>
      <c r="G1" s="86"/>
      <c r="H1" s="87"/>
      <c r="I1" s="88" t="s">
        <v>363</v>
      </c>
      <c r="J1" s="89"/>
      <c r="K1" s="89"/>
      <c r="L1" s="90"/>
      <c r="M1" s="91"/>
      <c r="N1" s="92"/>
    </row>
    <row r="2" spans="1:15" ht="15.75" x14ac:dyDescent="0.25">
      <c r="A2" s="93"/>
      <c r="B2" s="94"/>
      <c r="C2" s="95"/>
      <c r="D2" s="95"/>
      <c r="E2" s="95"/>
      <c r="F2" s="95"/>
      <c r="G2" s="95"/>
      <c r="H2" s="96"/>
      <c r="I2" s="88" t="s">
        <v>364</v>
      </c>
      <c r="J2" s="89"/>
      <c r="K2" s="89"/>
      <c r="L2" s="90"/>
      <c r="M2" s="97"/>
      <c r="N2" s="98"/>
    </row>
    <row r="3" spans="1:15" ht="27" customHeight="1" x14ac:dyDescent="0.25">
      <c r="A3" s="93"/>
      <c r="B3" s="85" t="s">
        <v>365</v>
      </c>
      <c r="C3" s="86"/>
      <c r="D3" s="86"/>
      <c r="E3" s="86"/>
      <c r="F3" s="86"/>
      <c r="G3" s="86"/>
      <c r="H3" s="87"/>
      <c r="I3" s="88" t="s">
        <v>366</v>
      </c>
      <c r="J3" s="89"/>
      <c r="K3" s="89"/>
      <c r="L3" s="90"/>
      <c r="M3" s="97"/>
      <c r="N3" s="98"/>
      <c r="O3" s="99"/>
    </row>
    <row r="4" spans="1:15" ht="23.25" customHeight="1" x14ac:dyDescent="0.25">
      <c r="A4" s="100"/>
      <c r="B4" s="94"/>
      <c r="C4" s="95"/>
      <c r="D4" s="95"/>
      <c r="E4" s="95"/>
      <c r="F4" s="95"/>
      <c r="G4" s="95"/>
      <c r="H4" s="96"/>
      <c r="I4" s="88" t="s">
        <v>367</v>
      </c>
      <c r="J4" s="89"/>
      <c r="K4" s="89"/>
      <c r="L4" s="90"/>
      <c r="M4" s="101"/>
      <c r="N4" s="102"/>
      <c r="O4" s="99"/>
    </row>
    <row r="5" spans="1:15" ht="21.75" customHeight="1" x14ac:dyDescent="0.25">
      <c r="A5" s="103"/>
      <c r="B5" s="103"/>
      <c r="C5" s="103"/>
      <c r="D5" s="103"/>
      <c r="E5" s="103"/>
      <c r="F5" s="103"/>
      <c r="G5" s="103"/>
      <c r="H5" s="103"/>
      <c r="I5" s="103"/>
      <c r="J5" s="103"/>
      <c r="K5" s="103"/>
      <c r="L5" s="103"/>
      <c r="M5" s="103"/>
      <c r="N5" s="103"/>
      <c r="O5" s="99"/>
    </row>
    <row r="6" spans="1:15" ht="18.75" customHeight="1" x14ac:dyDescent="0.25">
      <c r="A6" s="104" t="s">
        <v>30</v>
      </c>
      <c r="B6" s="104"/>
      <c r="C6" s="104"/>
      <c r="D6" s="104"/>
      <c r="E6" s="104"/>
      <c r="F6" s="104"/>
      <c r="G6" s="104"/>
      <c r="H6" s="104"/>
      <c r="I6" s="104"/>
      <c r="J6" s="104"/>
      <c r="K6" s="104"/>
      <c r="L6" s="104"/>
      <c r="M6" s="104"/>
      <c r="N6" s="104"/>
      <c r="O6" s="99"/>
    </row>
    <row r="7" spans="1:15" ht="24.75" customHeight="1" thickBot="1" x14ac:dyDescent="0.3">
      <c r="A7" s="38" t="str">
        <f>+'41- TICS'!A7</f>
        <v>FECHA DE PROGRAMACION:DICIEMBRE 18 2023</v>
      </c>
      <c r="B7" s="287" t="str">
        <f>+'41- TICS'!B7</f>
        <v>FECHA DE  SEGUIMIENTO:  Marzo 31 2024</v>
      </c>
      <c r="C7" s="287"/>
      <c r="D7" s="287"/>
      <c r="E7" s="287"/>
      <c r="F7" s="287"/>
      <c r="J7" s="83"/>
      <c r="K7" s="83"/>
    </row>
    <row r="8" spans="1:15" ht="36" customHeight="1" x14ac:dyDescent="0.2">
      <c r="A8" s="288" t="s">
        <v>38</v>
      </c>
      <c r="B8" s="289"/>
      <c r="C8" s="289"/>
      <c r="D8" s="289"/>
      <c r="E8" s="289"/>
      <c r="F8" s="289"/>
      <c r="G8" s="60" t="s">
        <v>29</v>
      </c>
      <c r="H8" s="61"/>
      <c r="I8" s="62"/>
      <c r="J8" s="290" t="s">
        <v>25</v>
      </c>
      <c r="K8" s="291"/>
      <c r="L8" s="291"/>
      <c r="M8" s="291"/>
      <c r="N8" s="292"/>
      <c r="O8" s="111"/>
    </row>
    <row r="9" spans="1:15" ht="15.75" x14ac:dyDescent="0.2">
      <c r="A9" s="112" t="s">
        <v>39</v>
      </c>
      <c r="B9" s="113"/>
      <c r="C9" s="113"/>
      <c r="D9" s="113"/>
      <c r="E9" s="113"/>
      <c r="F9" s="114"/>
      <c r="G9" s="66"/>
      <c r="H9" s="67"/>
      <c r="I9" s="68"/>
      <c r="J9" s="293" t="s">
        <v>22</v>
      </c>
      <c r="K9" s="294" t="s">
        <v>23</v>
      </c>
      <c r="L9" s="294"/>
      <c r="M9" s="294"/>
      <c r="N9" s="117" t="s">
        <v>24</v>
      </c>
      <c r="O9" s="111"/>
    </row>
    <row r="10" spans="1:15" ht="45" customHeight="1" x14ac:dyDescent="0.2">
      <c r="A10" s="112" t="s">
        <v>70</v>
      </c>
      <c r="B10" s="113"/>
      <c r="C10" s="113"/>
      <c r="D10" s="113"/>
      <c r="E10" s="113"/>
      <c r="F10" s="114"/>
      <c r="G10" s="66"/>
      <c r="H10" s="67"/>
      <c r="I10" s="68"/>
      <c r="J10" s="293"/>
      <c r="K10" s="295"/>
      <c r="L10" s="296"/>
      <c r="M10" s="297"/>
      <c r="N10" s="117"/>
      <c r="O10" s="111"/>
    </row>
    <row r="11" spans="1:15" ht="68.25" customHeight="1" x14ac:dyDescent="0.2">
      <c r="A11" s="112" t="s">
        <v>40</v>
      </c>
      <c r="B11" s="113"/>
      <c r="C11" s="113"/>
      <c r="D11" s="113"/>
      <c r="E11" s="113"/>
      <c r="F11" s="114"/>
      <c r="G11" s="66"/>
      <c r="H11" s="67"/>
      <c r="I11" s="68"/>
      <c r="J11" s="298"/>
      <c r="K11" s="299" t="s">
        <v>134</v>
      </c>
      <c r="L11" s="300"/>
      <c r="M11" s="301"/>
      <c r="N11" s="125"/>
      <c r="O11" s="111"/>
    </row>
    <row r="12" spans="1:15" ht="46.5" customHeight="1" x14ac:dyDescent="0.2">
      <c r="A12" s="106" t="s">
        <v>42</v>
      </c>
      <c r="B12" s="302"/>
      <c r="C12" s="302"/>
      <c r="D12" s="302"/>
      <c r="E12" s="302"/>
      <c r="F12" s="302"/>
      <c r="G12" s="66"/>
      <c r="H12" s="67"/>
      <c r="I12" s="68"/>
      <c r="J12" s="303"/>
      <c r="K12" s="127"/>
      <c r="L12" s="128"/>
      <c r="M12" s="129"/>
      <c r="N12" s="130"/>
      <c r="O12" s="111"/>
    </row>
    <row r="13" spans="1:15" ht="40.9" customHeight="1" x14ac:dyDescent="0.2">
      <c r="A13" s="106" t="s">
        <v>41</v>
      </c>
      <c r="B13" s="302"/>
      <c r="C13" s="302"/>
      <c r="D13" s="302"/>
      <c r="E13" s="302"/>
      <c r="F13" s="302"/>
      <c r="G13" s="66"/>
      <c r="H13" s="67"/>
      <c r="I13" s="68"/>
      <c r="J13" s="303"/>
      <c r="K13" s="131"/>
      <c r="L13" s="132"/>
      <c r="M13" s="133"/>
      <c r="N13" s="130"/>
      <c r="O13" s="111"/>
    </row>
    <row r="14" spans="1:15" ht="61.15" customHeight="1" thickBot="1" x14ac:dyDescent="0.25">
      <c r="A14" s="134" t="s">
        <v>211</v>
      </c>
      <c r="B14" s="135"/>
      <c r="C14" s="135"/>
      <c r="D14" s="135"/>
      <c r="E14" s="135"/>
      <c r="F14" s="136"/>
      <c r="G14" s="70"/>
      <c r="H14" s="71"/>
      <c r="I14" s="72"/>
      <c r="J14" s="137"/>
      <c r="K14" s="138"/>
      <c r="L14" s="138"/>
      <c r="M14" s="138"/>
      <c r="N14" s="139"/>
      <c r="O14" s="111"/>
    </row>
    <row r="15" spans="1:15" ht="15.75" x14ac:dyDescent="0.25">
      <c r="A15" s="39" t="s">
        <v>0</v>
      </c>
      <c r="B15" s="140" t="s">
        <v>368</v>
      </c>
      <c r="C15" s="141" t="s">
        <v>1</v>
      </c>
      <c r="D15" s="141" t="s">
        <v>2</v>
      </c>
      <c r="E15" s="141" t="s">
        <v>3</v>
      </c>
      <c r="F15" s="142" t="s">
        <v>4</v>
      </c>
      <c r="G15" s="143"/>
      <c r="H15" s="143"/>
      <c r="I15" s="144"/>
      <c r="J15" s="141" t="s">
        <v>5</v>
      </c>
      <c r="K15" s="141"/>
      <c r="L15" s="145" t="s">
        <v>6</v>
      </c>
      <c r="M15" s="145"/>
      <c r="N15" s="146"/>
    </row>
    <row r="16" spans="1:15" x14ac:dyDescent="0.2">
      <c r="A16" s="40"/>
      <c r="B16" s="241"/>
      <c r="C16" s="241"/>
      <c r="D16" s="241"/>
      <c r="E16" s="241"/>
      <c r="F16" s="148"/>
      <c r="G16" s="149"/>
      <c r="H16" s="149"/>
      <c r="I16" s="150"/>
      <c r="J16" s="241"/>
      <c r="K16" s="241"/>
      <c r="L16" s="241" t="s">
        <v>7</v>
      </c>
      <c r="M16" s="241" t="s">
        <v>8</v>
      </c>
      <c r="N16" s="151" t="s">
        <v>9</v>
      </c>
    </row>
    <row r="17" spans="1:14" ht="16.5" thickBot="1" x14ac:dyDescent="0.25">
      <c r="A17" s="56"/>
      <c r="B17" s="152"/>
      <c r="C17" s="152"/>
      <c r="D17" s="152"/>
      <c r="E17" s="152"/>
      <c r="F17" s="155" t="s">
        <v>10</v>
      </c>
      <c r="G17" s="155" t="s">
        <v>11</v>
      </c>
      <c r="H17" s="155" t="s">
        <v>26</v>
      </c>
      <c r="I17" s="304" t="s">
        <v>27</v>
      </c>
      <c r="J17" s="155" t="s">
        <v>12</v>
      </c>
      <c r="K17" s="156" t="s">
        <v>13</v>
      </c>
      <c r="L17" s="152"/>
      <c r="M17" s="152"/>
      <c r="N17" s="157"/>
    </row>
    <row r="18" spans="1:14" ht="35.450000000000003" customHeight="1" x14ac:dyDescent="0.2">
      <c r="A18" s="424" t="s">
        <v>182</v>
      </c>
      <c r="B18" s="219" t="s">
        <v>14</v>
      </c>
      <c r="C18" s="220" t="s">
        <v>207</v>
      </c>
      <c r="D18" s="50">
        <v>1</v>
      </c>
      <c r="E18" s="222">
        <f t="shared" ref="E18:E23" si="0">+F18+G18+H18+I18</f>
        <v>200000000</v>
      </c>
      <c r="F18" s="224">
        <v>100000000</v>
      </c>
      <c r="G18" s="224">
        <v>100000000</v>
      </c>
      <c r="H18" s="224"/>
      <c r="I18" s="224"/>
      <c r="J18" s="250">
        <v>45323</v>
      </c>
      <c r="K18" s="250">
        <v>45626</v>
      </c>
      <c r="L18" s="403"/>
      <c r="M18" s="403"/>
      <c r="N18" s="404"/>
    </row>
    <row r="19" spans="1:14" ht="35.450000000000003" customHeight="1" x14ac:dyDescent="0.2">
      <c r="A19" s="348"/>
      <c r="B19" s="219" t="s">
        <v>15</v>
      </c>
      <c r="C19" s="220"/>
      <c r="D19" s="50"/>
      <c r="E19" s="222">
        <f t="shared" si="0"/>
        <v>0</v>
      </c>
      <c r="F19" s="224"/>
      <c r="G19" s="224"/>
      <c r="H19" s="224"/>
      <c r="I19" s="224"/>
      <c r="J19" s="250"/>
      <c r="K19" s="250"/>
      <c r="L19" s="403"/>
      <c r="M19" s="403"/>
      <c r="N19" s="404"/>
    </row>
    <row r="20" spans="1:14" ht="35.450000000000003" customHeight="1" x14ac:dyDescent="0.2">
      <c r="A20" s="424" t="s">
        <v>183</v>
      </c>
      <c r="B20" s="219" t="s">
        <v>14</v>
      </c>
      <c r="C20" s="220" t="s">
        <v>178</v>
      </c>
      <c r="D20" s="50">
        <v>1</v>
      </c>
      <c r="E20" s="222">
        <f t="shared" si="0"/>
        <v>225000000</v>
      </c>
      <c r="F20" s="224">
        <v>200000000</v>
      </c>
      <c r="G20" s="224">
        <v>25000000</v>
      </c>
      <c r="H20" s="224"/>
      <c r="I20" s="224"/>
      <c r="J20" s="250">
        <v>45323</v>
      </c>
      <c r="K20" s="250">
        <v>45626</v>
      </c>
      <c r="L20" s="251"/>
      <c r="M20" s="251"/>
      <c r="N20" s="160"/>
    </row>
    <row r="21" spans="1:14" ht="35.450000000000003" customHeight="1" x14ac:dyDescent="0.2">
      <c r="A21" s="348"/>
      <c r="B21" s="219" t="s">
        <v>15</v>
      </c>
      <c r="C21" s="220"/>
      <c r="D21" s="50"/>
      <c r="E21" s="222">
        <f t="shared" si="0"/>
        <v>0</v>
      </c>
      <c r="F21" s="224"/>
      <c r="G21" s="224"/>
      <c r="H21" s="224"/>
      <c r="I21" s="224"/>
      <c r="J21" s="250"/>
      <c r="K21" s="250"/>
      <c r="L21" s="251"/>
      <c r="M21" s="251"/>
      <c r="N21" s="160"/>
    </row>
    <row r="22" spans="1:14" ht="35.450000000000003" customHeight="1" x14ac:dyDescent="0.2">
      <c r="A22" s="358" t="s">
        <v>233</v>
      </c>
      <c r="B22" s="219" t="s">
        <v>14</v>
      </c>
      <c r="C22" s="220" t="s">
        <v>234</v>
      </c>
      <c r="D22" s="50">
        <v>1</v>
      </c>
      <c r="E22" s="222">
        <f>+F22+G22+H22+I22</f>
        <v>300000000</v>
      </c>
      <c r="F22" s="224"/>
      <c r="G22" s="224">
        <v>300000000</v>
      </c>
      <c r="H22" s="224"/>
      <c r="I22" s="224"/>
      <c r="J22" s="250">
        <v>45323</v>
      </c>
      <c r="K22" s="250">
        <v>45626</v>
      </c>
      <c r="L22" s="251"/>
      <c r="M22" s="251"/>
      <c r="N22" s="160"/>
    </row>
    <row r="23" spans="1:14" ht="35.450000000000003" customHeight="1" x14ac:dyDescent="0.2">
      <c r="A23" s="355"/>
      <c r="B23" s="219" t="s">
        <v>15</v>
      </c>
      <c r="C23" s="220"/>
      <c r="D23" s="50"/>
      <c r="E23" s="222">
        <f t="shared" si="0"/>
        <v>0</v>
      </c>
      <c r="F23" s="224"/>
      <c r="G23" s="224"/>
      <c r="H23" s="224"/>
      <c r="I23" s="224"/>
      <c r="J23" s="250"/>
      <c r="K23" s="250"/>
      <c r="L23" s="251"/>
      <c r="M23" s="251"/>
      <c r="N23" s="160"/>
    </row>
    <row r="24" spans="1:14" ht="35.450000000000003" customHeight="1" x14ac:dyDescent="0.2">
      <c r="A24" s="424" t="s">
        <v>184</v>
      </c>
      <c r="B24" s="219" t="s">
        <v>14</v>
      </c>
      <c r="C24" s="220" t="s">
        <v>206</v>
      </c>
      <c r="D24" s="50">
        <v>1</v>
      </c>
      <c r="E24" s="222">
        <f t="shared" ref="E24:E27" si="1">+F24+G24+H24+I24</f>
        <v>500000000</v>
      </c>
      <c r="F24" s="224">
        <v>200000000</v>
      </c>
      <c r="G24" s="224">
        <v>300000000</v>
      </c>
      <c r="H24" s="224"/>
      <c r="I24" s="224"/>
      <c r="J24" s="250">
        <v>45323</v>
      </c>
      <c r="K24" s="250">
        <v>45626</v>
      </c>
      <c r="L24" s="251"/>
      <c r="M24" s="251"/>
      <c r="N24" s="160"/>
    </row>
    <row r="25" spans="1:14" ht="35.450000000000003" customHeight="1" x14ac:dyDescent="0.2">
      <c r="A25" s="348"/>
      <c r="B25" s="219" t="s">
        <v>15</v>
      </c>
      <c r="C25" s="220"/>
      <c r="D25" s="50"/>
      <c r="E25" s="222">
        <f t="shared" si="1"/>
        <v>0</v>
      </c>
      <c r="F25" s="224"/>
      <c r="G25" s="224"/>
      <c r="H25" s="224"/>
      <c r="I25" s="224"/>
      <c r="J25" s="250"/>
      <c r="K25" s="250"/>
      <c r="L25" s="251"/>
      <c r="M25" s="251"/>
      <c r="N25" s="160"/>
    </row>
    <row r="26" spans="1:14" ht="35.450000000000003" customHeight="1" x14ac:dyDescent="0.2">
      <c r="A26" s="358" t="s">
        <v>185</v>
      </c>
      <c r="B26" s="219" t="s">
        <v>14</v>
      </c>
      <c r="C26" s="220" t="s">
        <v>186</v>
      </c>
      <c r="D26" s="50">
        <v>10</v>
      </c>
      <c r="E26" s="222">
        <f t="shared" si="1"/>
        <v>1796657247</v>
      </c>
      <c r="F26" s="224">
        <v>500000000</v>
      </c>
      <c r="G26" s="224">
        <v>1296657247</v>
      </c>
      <c r="H26" s="224"/>
      <c r="I26" s="224"/>
      <c r="J26" s="250">
        <v>45323</v>
      </c>
      <c r="K26" s="250">
        <v>45626</v>
      </c>
      <c r="L26" s="251"/>
      <c r="M26" s="251"/>
      <c r="N26" s="160"/>
    </row>
    <row r="27" spans="1:14" ht="35.450000000000003" customHeight="1" x14ac:dyDescent="0.2">
      <c r="A27" s="355"/>
      <c r="B27" s="219" t="s">
        <v>15</v>
      </c>
      <c r="C27" s="220"/>
      <c r="D27" s="50"/>
      <c r="E27" s="222">
        <f t="shared" si="1"/>
        <v>0</v>
      </c>
      <c r="F27" s="224"/>
      <c r="G27" s="224"/>
      <c r="H27" s="224"/>
      <c r="I27" s="224"/>
      <c r="J27" s="250"/>
      <c r="K27" s="250"/>
      <c r="L27" s="251"/>
      <c r="M27" s="251"/>
      <c r="N27" s="160"/>
    </row>
    <row r="28" spans="1:14" ht="35.450000000000003" customHeight="1" x14ac:dyDescent="0.2">
      <c r="A28" s="396" t="s">
        <v>218</v>
      </c>
      <c r="B28" s="43" t="s">
        <v>100</v>
      </c>
      <c r="C28" s="44" t="s">
        <v>224</v>
      </c>
      <c r="D28" s="45">
        <v>1</v>
      </c>
      <c r="E28" s="222">
        <f t="shared" ref="E28:E30" si="2">+F28+G28+H28+I28</f>
        <v>500000000</v>
      </c>
      <c r="F28" s="224">
        <v>500000000</v>
      </c>
      <c r="G28" s="224"/>
      <c r="H28" s="224"/>
      <c r="I28" s="224"/>
      <c r="J28" s="250">
        <v>45323</v>
      </c>
      <c r="K28" s="250">
        <v>45626</v>
      </c>
      <c r="L28" s="403"/>
      <c r="M28" s="403"/>
      <c r="N28" s="405"/>
    </row>
    <row r="29" spans="1:14" ht="35.450000000000003" customHeight="1" thickBot="1" x14ac:dyDescent="0.25">
      <c r="A29" s="397"/>
      <c r="B29" s="362" t="s">
        <v>15</v>
      </c>
      <c r="C29" s="363"/>
      <c r="D29" s="364">
        <v>1</v>
      </c>
      <c r="E29" s="222">
        <f t="shared" si="2"/>
        <v>89600000</v>
      </c>
      <c r="F29" s="224">
        <v>89600000</v>
      </c>
      <c r="G29" s="224"/>
      <c r="H29" s="224"/>
      <c r="I29" s="224"/>
      <c r="J29" s="252"/>
      <c r="K29" s="252"/>
      <c r="L29" s="406"/>
      <c r="M29" s="406"/>
      <c r="N29" s="407"/>
    </row>
    <row r="30" spans="1:14" ht="33" customHeight="1" x14ac:dyDescent="0.2">
      <c r="A30" s="55" t="s">
        <v>16</v>
      </c>
      <c r="B30" s="165" t="s">
        <v>14</v>
      </c>
      <c r="C30" s="253"/>
      <c r="D30" s="45"/>
      <c r="E30" s="254">
        <f t="shared" si="2"/>
        <v>3521657247</v>
      </c>
      <c r="F30" s="254">
        <f>F20+F22+F24+F26+F18+F28</f>
        <v>1500000000</v>
      </c>
      <c r="G30" s="254">
        <f t="shared" ref="G30:I31" si="3">G20+G22+G24+G26+G18+G28</f>
        <v>2021657247</v>
      </c>
      <c r="H30" s="254">
        <f t="shared" si="3"/>
        <v>0</v>
      </c>
      <c r="I30" s="254">
        <f t="shared" si="3"/>
        <v>0</v>
      </c>
      <c r="J30" s="158"/>
      <c r="K30" s="158"/>
      <c r="L30" s="305"/>
      <c r="M30" s="305"/>
      <c r="N30" s="408"/>
    </row>
    <row r="31" spans="1:14" ht="38.25" customHeight="1" thickBot="1" x14ac:dyDescent="0.25">
      <c r="A31" s="56"/>
      <c r="B31" s="155" t="s">
        <v>15</v>
      </c>
      <c r="C31" s="168"/>
      <c r="D31" s="156"/>
      <c r="E31" s="167">
        <f>+F31+G31+H31+I31</f>
        <v>89600000</v>
      </c>
      <c r="F31" s="254">
        <f>F21+F23+F25+F27+F19+F29</f>
        <v>89600000</v>
      </c>
      <c r="G31" s="254">
        <f t="shared" si="3"/>
        <v>0</v>
      </c>
      <c r="H31" s="254">
        <f t="shared" si="3"/>
        <v>0</v>
      </c>
      <c r="I31" s="254">
        <f t="shared" si="3"/>
        <v>0</v>
      </c>
      <c r="J31" s="169"/>
      <c r="K31" s="170"/>
      <c r="L31" s="306"/>
      <c r="M31" s="306"/>
      <c r="N31" s="409"/>
    </row>
    <row r="32" spans="1:14" ht="16.5" thickBot="1" x14ac:dyDescent="0.3">
      <c r="A32" s="57"/>
      <c r="B32" s="57"/>
      <c r="C32" s="57"/>
      <c r="D32" s="57"/>
      <c r="E32" s="307">
        <f>+F32-F30</f>
        <v>0</v>
      </c>
      <c r="F32" s="173">
        <v>1500000000</v>
      </c>
      <c r="G32" s="174"/>
      <c r="H32" s="410"/>
      <c r="I32" s="411"/>
      <c r="J32" s="412"/>
      <c r="K32" s="178"/>
      <c r="L32" s="179"/>
      <c r="M32" s="180"/>
      <c r="N32" s="180"/>
    </row>
    <row r="33" spans="1:14" ht="16.5" thickBot="1" x14ac:dyDescent="0.25">
      <c r="A33" s="58" t="s">
        <v>20</v>
      </c>
      <c r="B33" s="181" t="s">
        <v>19</v>
      </c>
      <c r="C33" s="182"/>
      <c r="D33" s="183"/>
      <c r="E33" s="184" t="s">
        <v>21</v>
      </c>
      <c r="F33" s="185"/>
      <c r="G33" s="185"/>
      <c r="H33" s="186"/>
      <c r="I33" s="187"/>
      <c r="J33" s="188" t="s">
        <v>17</v>
      </c>
      <c r="K33" s="189"/>
      <c r="L33" s="189"/>
      <c r="M33" s="189"/>
      <c r="N33" s="190"/>
    </row>
    <row r="34" spans="1:14" ht="37.9" customHeight="1" x14ac:dyDescent="0.2">
      <c r="A34" s="59" t="s">
        <v>43</v>
      </c>
      <c r="B34" s="142" t="s">
        <v>44</v>
      </c>
      <c r="C34" s="143"/>
      <c r="D34" s="144"/>
      <c r="E34" s="142" t="s">
        <v>45</v>
      </c>
      <c r="F34" s="143"/>
      <c r="G34" s="144"/>
      <c r="H34" s="63" t="s">
        <v>14</v>
      </c>
      <c r="I34" s="64">
        <v>1</v>
      </c>
      <c r="J34" s="413" t="s">
        <v>18</v>
      </c>
      <c r="K34" s="414"/>
      <c r="L34" s="414"/>
      <c r="M34" s="414"/>
      <c r="N34" s="415"/>
    </row>
    <row r="35" spans="1:14" ht="20.65" customHeight="1" thickBot="1" x14ac:dyDescent="0.25">
      <c r="A35" s="65"/>
      <c r="B35" s="284"/>
      <c r="C35" s="234"/>
      <c r="D35" s="235"/>
      <c r="E35" s="284"/>
      <c r="F35" s="234"/>
      <c r="G35" s="235"/>
      <c r="H35" s="63" t="s">
        <v>15</v>
      </c>
      <c r="I35" s="64"/>
      <c r="J35" s="416"/>
      <c r="K35" s="287"/>
      <c r="L35" s="287"/>
      <c r="M35" s="287"/>
      <c r="N35" s="417"/>
    </row>
    <row r="36" spans="1:14" ht="35.25" customHeight="1" x14ac:dyDescent="0.2">
      <c r="A36" s="59" t="s">
        <v>78</v>
      </c>
      <c r="B36" s="142" t="s">
        <v>159</v>
      </c>
      <c r="C36" s="143"/>
      <c r="D36" s="144"/>
      <c r="E36" s="142" t="s">
        <v>160</v>
      </c>
      <c r="F36" s="143"/>
      <c r="G36" s="144"/>
      <c r="H36" s="63" t="s">
        <v>14</v>
      </c>
      <c r="I36" s="64">
        <v>3</v>
      </c>
      <c r="J36" s="416"/>
      <c r="K36" s="287"/>
      <c r="L36" s="287"/>
      <c r="M36" s="287"/>
      <c r="N36" s="417"/>
    </row>
    <row r="37" spans="1:14" ht="35.25" customHeight="1" thickBot="1" x14ac:dyDescent="0.25">
      <c r="A37" s="65"/>
      <c r="B37" s="284"/>
      <c r="C37" s="234"/>
      <c r="D37" s="235"/>
      <c r="E37" s="284"/>
      <c r="F37" s="234"/>
      <c r="G37" s="235"/>
      <c r="H37" s="63" t="s">
        <v>15</v>
      </c>
      <c r="I37" s="64"/>
      <c r="J37" s="416"/>
      <c r="K37" s="287"/>
      <c r="L37" s="287"/>
      <c r="M37" s="287"/>
      <c r="N37" s="417"/>
    </row>
    <row r="38" spans="1:14" ht="35.25" customHeight="1" x14ac:dyDescent="0.2">
      <c r="A38" s="59" t="s">
        <v>119</v>
      </c>
      <c r="B38" s="142" t="s">
        <v>161</v>
      </c>
      <c r="C38" s="143"/>
      <c r="D38" s="144"/>
      <c r="E38" s="142" t="s">
        <v>160</v>
      </c>
      <c r="F38" s="143"/>
      <c r="G38" s="144"/>
      <c r="H38" s="63" t="s">
        <v>14</v>
      </c>
      <c r="I38" s="64">
        <v>4</v>
      </c>
      <c r="J38" s="416"/>
      <c r="K38" s="287"/>
      <c r="L38" s="287"/>
      <c r="M38" s="287"/>
      <c r="N38" s="417"/>
    </row>
    <row r="39" spans="1:14" ht="35.25" customHeight="1" thickBot="1" x14ac:dyDescent="0.25">
      <c r="A39" s="65"/>
      <c r="B39" s="284"/>
      <c r="C39" s="234"/>
      <c r="D39" s="235"/>
      <c r="E39" s="284"/>
      <c r="F39" s="234"/>
      <c r="G39" s="235"/>
      <c r="H39" s="63" t="s">
        <v>15</v>
      </c>
      <c r="I39" s="64"/>
      <c r="J39" s="416"/>
      <c r="K39" s="287"/>
      <c r="L39" s="287"/>
      <c r="M39" s="287"/>
      <c r="N39" s="417"/>
    </row>
    <row r="40" spans="1:14" ht="24.4" customHeight="1" x14ac:dyDescent="0.2">
      <c r="A40" s="59" t="s">
        <v>46</v>
      </c>
      <c r="B40" s="142" t="s">
        <v>47</v>
      </c>
      <c r="C40" s="143"/>
      <c r="D40" s="144"/>
      <c r="E40" s="142" t="s">
        <v>48</v>
      </c>
      <c r="F40" s="143"/>
      <c r="G40" s="144"/>
      <c r="H40" s="63" t="s">
        <v>14</v>
      </c>
      <c r="I40" s="64">
        <v>18</v>
      </c>
      <c r="J40" s="416"/>
      <c r="K40" s="287"/>
      <c r="L40" s="287"/>
      <c r="M40" s="287"/>
      <c r="N40" s="417"/>
    </row>
    <row r="41" spans="1:14" ht="28.15" customHeight="1" thickBot="1" x14ac:dyDescent="0.25">
      <c r="A41" s="65"/>
      <c r="B41" s="284"/>
      <c r="C41" s="234"/>
      <c r="D41" s="235"/>
      <c r="E41" s="284"/>
      <c r="F41" s="234"/>
      <c r="G41" s="235"/>
      <c r="H41" s="63" t="s">
        <v>15</v>
      </c>
      <c r="I41" s="64"/>
      <c r="J41" s="416"/>
      <c r="K41" s="287"/>
      <c r="L41" s="287"/>
      <c r="M41" s="287"/>
      <c r="N41" s="417"/>
    </row>
    <row r="42" spans="1:14" ht="28.15" customHeight="1" x14ac:dyDescent="0.2">
      <c r="A42" s="59" t="s">
        <v>67</v>
      </c>
      <c r="B42" s="142" t="s">
        <v>162</v>
      </c>
      <c r="C42" s="143"/>
      <c r="D42" s="144"/>
      <c r="E42" s="142" t="s">
        <v>163</v>
      </c>
      <c r="F42" s="143"/>
      <c r="G42" s="144"/>
      <c r="H42" s="63" t="s">
        <v>14</v>
      </c>
      <c r="I42" s="64">
        <v>1</v>
      </c>
      <c r="J42" s="416"/>
      <c r="K42" s="287"/>
      <c r="L42" s="287"/>
      <c r="M42" s="287"/>
      <c r="N42" s="417"/>
    </row>
    <row r="43" spans="1:14" ht="28.15" customHeight="1" thickBot="1" x14ac:dyDescent="0.25">
      <c r="A43" s="65"/>
      <c r="B43" s="284"/>
      <c r="C43" s="234"/>
      <c r="D43" s="235"/>
      <c r="E43" s="284"/>
      <c r="F43" s="234"/>
      <c r="G43" s="235"/>
      <c r="H43" s="63" t="s">
        <v>15</v>
      </c>
      <c r="I43" s="64"/>
      <c r="J43" s="416"/>
      <c r="K43" s="287"/>
      <c r="L43" s="287"/>
      <c r="M43" s="287"/>
      <c r="N43" s="417"/>
    </row>
    <row r="44" spans="1:14" ht="31.15" customHeight="1" x14ac:dyDescent="0.25">
      <c r="A44" s="59" t="s">
        <v>49</v>
      </c>
      <c r="B44" s="142" t="s">
        <v>50</v>
      </c>
      <c r="C44" s="143"/>
      <c r="D44" s="144"/>
      <c r="E44" s="142" t="s">
        <v>51</v>
      </c>
      <c r="F44" s="143"/>
      <c r="G44" s="144"/>
      <c r="H44" s="81" t="s">
        <v>14</v>
      </c>
      <c r="I44" s="64">
        <v>6</v>
      </c>
      <c r="J44" s="418"/>
      <c r="K44" s="419"/>
      <c r="L44" s="419"/>
      <c r="M44" s="419"/>
      <c r="N44" s="420"/>
    </row>
    <row r="45" spans="1:14" ht="26.65" customHeight="1" thickBot="1" x14ac:dyDescent="0.3">
      <c r="A45" s="65"/>
      <c r="B45" s="284"/>
      <c r="C45" s="234"/>
      <c r="D45" s="235"/>
      <c r="E45" s="284"/>
      <c r="F45" s="234"/>
      <c r="G45" s="235"/>
      <c r="H45" s="63" t="s">
        <v>15</v>
      </c>
      <c r="I45" s="64"/>
      <c r="J45" s="88" t="str">
        <f>+'41- TICS'!J28:N28</f>
        <v>NOMBRE: MARIA ISABEL PEÑA GARZON</v>
      </c>
      <c r="K45" s="89"/>
      <c r="L45" s="89"/>
      <c r="M45" s="89"/>
      <c r="N45" s="90"/>
    </row>
    <row r="46" spans="1:14" ht="26.65" customHeight="1" thickBot="1" x14ac:dyDescent="0.25">
      <c r="A46" s="59" t="s">
        <v>52</v>
      </c>
      <c r="B46" s="142" t="s">
        <v>53</v>
      </c>
      <c r="C46" s="143"/>
      <c r="D46" s="144"/>
      <c r="E46" s="142" t="s">
        <v>54</v>
      </c>
      <c r="F46" s="143"/>
      <c r="G46" s="144"/>
      <c r="H46" s="282" t="s">
        <v>14</v>
      </c>
      <c r="I46" s="283">
        <v>59</v>
      </c>
      <c r="J46" s="421"/>
      <c r="K46" s="421"/>
      <c r="L46" s="421"/>
      <c r="M46" s="421"/>
      <c r="N46" s="421"/>
    </row>
    <row r="47" spans="1:14" ht="26.65" customHeight="1" thickBot="1" x14ac:dyDescent="0.25">
      <c r="A47" s="65"/>
      <c r="B47" s="284"/>
      <c r="C47" s="234"/>
      <c r="D47" s="235"/>
      <c r="E47" s="284"/>
      <c r="F47" s="234"/>
      <c r="G47" s="235"/>
      <c r="H47" s="153" t="s">
        <v>15</v>
      </c>
      <c r="I47" s="283"/>
      <c r="J47" s="421"/>
      <c r="K47" s="421"/>
      <c r="L47" s="421"/>
      <c r="M47" s="421"/>
      <c r="N47" s="421"/>
    </row>
    <row r="48" spans="1:14" ht="26.65" customHeight="1" thickBot="1" x14ac:dyDescent="0.25">
      <c r="A48" s="59" t="s">
        <v>55</v>
      </c>
      <c r="B48" s="142" t="s">
        <v>164</v>
      </c>
      <c r="C48" s="143"/>
      <c r="D48" s="144"/>
      <c r="E48" s="142" t="s">
        <v>45</v>
      </c>
      <c r="F48" s="143"/>
      <c r="G48" s="144"/>
      <c r="H48" s="282" t="s">
        <v>14</v>
      </c>
      <c r="I48" s="283">
        <v>1</v>
      </c>
      <c r="J48" s="421"/>
      <c r="K48" s="421"/>
      <c r="L48" s="421"/>
      <c r="M48" s="421"/>
      <c r="N48" s="421"/>
    </row>
    <row r="49" spans="1:14" ht="26.65" customHeight="1" thickBot="1" x14ac:dyDescent="0.25">
      <c r="A49" s="65"/>
      <c r="B49" s="284"/>
      <c r="C49" s="234"/>
      <c r="D49" s="235"/>
      <c r="E49" s="284"/>
      <c r="F49" s="234"/>
      <c r="G49" s="235"/>
      <c r="H49" s="153" t="s">
        <v>15</v>
      </c>
      <c r="I49" s="283"/>
      <c r="J49" s="421"/>
      <c r="K49" s="421"/>
      <c r="L49" s="421"/>
      <c r="M49" s="421"/>
      <c r="N49" s="421"/>
    </row>
    <row r="50" spans="1:14" ht="26.65" customHeight="1" thickBot="1" x14ac:dyDescent="0.25">
      <c r="A50" s="59" t="s">
        <v>55</v>
      </c>
      <c r="B50" s="142" t="s">
        <v>56</v>
      </c>
      <c r="C50" s="143"/>
      <c r="D50" s="144"/>
      <c r="E50" s="142" t="s">
        <v>57</v>
      </c>
      <c r="F50" s="143"/>
      <c r="G50" s="144"/>
      <c r="H50" s="282" t="s">
        <v>14</v>
      </c>
      <c r="I50" s="283">
        <v>59</v>
      </c>
      <c r="J50" s="421"/>
      <c r="K50" s="421"/>
      <c r="L50" s="421"/>
      <c r="M50" s="421"/>
      <c r="N50" s="421"/>
    </row>
    <row r="51" spans="1:14" ht="26.65" customHeight="1" thickBot="1" x14ac:dyDescent="0.25">
      <c r="A51" s="65"/>
      <c r="B51" s="284"/>
      <c r="C51" s="234"/>
      <c r="D51" s="235"/>
      <c r="E51" s="284"/>
      <c r="F51" s="234"/>
      <c r="G51" s="235"/>
      <c r="H51" s="153" t="s">
        <v>15</v>
      </c>
      <c r="I51" s="283"/>
      <c r="J51" s="421"/>
      <c r="K51" s="421"/>
      <c r="L51" s="421"/>
      <c r="M51" s="421"/>
      <c r="N51" s="421"/>
    </row>
    <row r="52" spans="1:14" ht="26.65" customHeight="1" thickBot="1" x14ac:dyDescent="0.3">
      <c r="A52" s="59" t="s">
        <v>58</v>
      </c>
      <c r="B52" s="142" t="s">
        <v>59</v>
      </c>
      <c r="C52" s="143"/>
      <c r="D52" s="144"/>
      <c r="E52" s="142" t="s">
        <v>60</v>
      </c>
      <c r="F52" s="143"/>
      <c r="G52" s="144"/>
      <c r="H52" s="398" t="s">
        <v>14</v>
      </c>
      <c r="I52" s="283">
        <v>17</v>
      </c>
      <c r="J52" s="421"/>
      <c r="K52" s="421"/>
      <c r="L52" s="421"/>
      <c r="M52" s="421"/>
      <c r="N52" s="421"/>
    </row>
    <row r="53" spans="1:14" ht="26.65" customHeight="1" thickBot="1" x14ac:dyDescent="0.25">
      <c r="A53" s="65"/>
      <c r="B53" s="284"/>
      <c r="C53" s="234"/>
      <c r="D53" s="235"/>
      <c r="E53" s="284"/>
      <c r="F53" s="234"/>
      <c r="G53" s="235"/>
      <c r="H53" s="399" t="s">
        <v>15</v>
      </c>
      <c r="I53" s="283"/>
      <c r="J53" s="421"/>
      <c r="K53" s="421"/>
      <c r="L53" s="421"/>
      <c r="M53" s="421"/>
      <c r="N53" s="421"/>
    </row>
    <row r="54" spans="1:14" ht="26.65" customHeight="1" thickBot="1" x14ac:dyDescent="0.3">
      <c r="A54" s="59" t="s">
        <v>170</v>
      </c>
      <c r="B54" s="142" t="s">
        <v>168</v>
      </c>
      <c r="C54" s="143"/>
      <c r="D54" s="144"/>
      <c r="E54" s="142" t="s">
        <v>169</v>
      </c>
      <c r="F54" s="143"/>
      <c r="G54" s="144"/>
      <c r="H54" s="398" t="s">
        <v>14</v>
      </c>
      <c r="I54" s="283">
        <v>700</v>
      </c>
      <c r="J54" s="421"/>
      <c r="K54" s="421"/>
      <c r="L54" s="421"/>
      <c r="M54" s="421"/>
      <c r="N54" s="421"/>
    </row>
    <row r="55" spans="1:14" ht="26.65" customHeight="1" thickBot="1" x14ac:dyDescent="0.25">
      <c r="A55" s="65"/>
      <c r="B55" s="284"/>
      <c r="C55" s="234"/>
      <c r="D55" s="235"/>
      <c r="E55" s="284"/>
      <c r="F55" s="234"/>
      <c r="G55" s="235"/>
      <c r="H55" s="399" t="s">
        <v>15</v>
      </c>
      <c r="I55" s="283"/>
      <c r="J55" s="421"/>
      <c r="K55" s="421"/>
      <c r="L55" s="421"/>
      <c r="M55" s="421"/>
      <c r="N55" s="421"/>
    </row>
    <row r="56" spans="1:14" ht="26.65" customHeight="1" thickBot="1" x14ac:dyDescent="0.25">
      <c r="A56" s="400" t="s">
        <v>61</v>
      </c>
      <c r="B56" s="142" t="s">
        <v>62</v>
      </c>
      <c r="C56" s="143"/>
      <c r="D56" s="144"/>
      <c r="E56" s="142" t="s">
        <v>63</v>
      </c>
      <c r="F56" s="143"/>
      <c r="G56" s="144"/>
      <c r="H56" s="401" t="s">
        <v>14</v>
      </c>
      <c r="I56" s="283">
        <v>1</v>
      </c>
      <c r="J56" s="421"/>
      <c r="K56" s="421"/>
      <c r="L56" s="421"/>
      <c r="M56" s="421"/>
      <c r="N56" s="421"/>
    </row>
    <row r="57" spans="1:14" ht="26.65" customHeight="1" thickBot="1" x14ac:dyDescent="0.25">
      <c r="A57" s="402"/>
      <c r="B57" s="284"/>
      <c r="C57" s="234"/>
      <c r="D57" s="235"/>
      <c r="E57" s="284"/>
      <c r="F57" s="234"/>
      <c r="G57" s="235"/>
      <c r="H57" s="399" t="s">
        <v>15</v>
      </c>
      <c r="I57" s="283"/>
      <c r="J57" s="421"/>
      <c r="K57" s="421"/>
      <c r="L57" s="421"/>
      <c r="M57" s="421"/>
      <c r="N57" s="421"/>
    </row>
    <row r="58" spans="1:14" ht="26.65" customHeight="1" thickBot="1" x14ac:dyDescent="0.25">
      <c r="A58" s="400" t="s">
        <v>58</v>
      </c>
      <c r="B58" s="142" t="s">
        <v>165</v>
      </c>
      <c r="C58" s="143"/>
      <c r="D58" s="144"/>
      <c r="E58" s="142" t="s">
        <v>166</v>
      </c>
      <c r="F58" s="143"/>
      <c r="G58" s="144"/>
      <c r="H58" s="401" t="s">
        <v>14</v>
      </c>
      <c r="I58" s="283">
        <v>1</v>
      </c>
      <c r="J58" s="421"/>
      <c r="K58" s="421"/>
      <c r="L58" s="421"/>
      <c r="M58" s="421"/>
      <c r="N58" s="421"/>
    </row>
    <row r="59" spans="1:14" ht="26.65" customHeight="1" thickBot="1" x14ac:dyDescent="0.25">
      <c r="A59" s="402"/>
      <c r="B59" s="284"/>
      <c r="C59" s="234"/>
      <c r="D59" s="235"/>
      <c r="E59" s="284"/>
      <c r="F59" s="234"/>
      <c r="G59" s="235"/>
      <c r="H59" s="399" t="s">
        <v>15</v>
      </c>
      <c r="I59" s="283"/>
      <c r="J59" s="421"/>
      <c r="K59" s="421"/>
      <c r="L59" s="421"/>
      <c r="M59" s="421"/>
      <c r="N59" s="421"/>
    </row>
    <row r="60" spans="1:14" ht="26.65" customHeight="1" thickBot="1" x14ac:dyDescent="0.25">
      <c r="A60" s="59" t="s">
        <v>64</v>
      </c>
      <c r="B60" s="142" t="s">
        <v>65</v>
      </c>
      <c r="C60" s="143"/>
      <c r="D60" s="144"/>
      <c r="E60" s="142" t="s">
        <v>66</v>
      </c>
      <c r="F60" s="143"/>
      <c r="G60" s="144"/>
      <c r="H60" s="401" t="s">
        <v>14</v>
      </c>
      <c r="I60" s="283">
        <v>1</v>
      </c>
      <c r="J60" s="421"/>
      <c r="K60" s="421"/>
      <c r="L60" s="421"/>
      <c r="M60" s="421"/>
      <c r="N60" s="421"/>
    </row>
    <row r="61" spans="1:14" ht="26.65" customHeight="1" thickBot="1" x14ac:dyDescent="0.25">
      <c r="A61" s="65"/>
      <c r="B61" s="284"/>
      <c r="C61" s="234"/>
      <c r="D61" s="235"/>
      <c r="E61" s="284"/>
      <c r="F61" s="234"/>
      <c r="G61" s="235"/>
      <c r="H61" s="399" t="s">
        <v>15</v>
      </c>
      <c r="I61" s="283"/>
      <c r="J61" s="421"/>
      <c r="K61" s="421"/>
      <c r="L61" s="421"/>
      <c r="M61" s="421"/>
      <c r="N61" s="421"/>
    </row>
    <row r="62" spans="1:14" ht="26.65" customHeight="1" thickBot="1" x14ac:dyDescent="0.25">
      <c r="A62" s="59" t="s">
        <v>67</v>
      </c>
      <c r="B62" s="142" t="s">
        <v>68</v>
      </c>
      <c r="C62" s="143"/>
      <c r="D62" s="144"/>
      <c r="E62" s="142" t="s">
        <v>69</v>
      </c>
      <c r="F62" s="143"/>
      <c r="G62" s="144"/>
      <c r="H62" s="401" t="s">
        <v>14</v>
      </c>
      <c r="I62" s="283">
        <v>1</v>
      </c>
      <c r="J62" s="422" t="s">
        <v>18</v>
      </c>
      <c r="K62" s="259"/>
      <c r="L62" s="259"/>
      <c r="M62" s="259"/>
      <c r="N62" s="259"/>
    </row>
    <row r="63" spans="1:14" ht="26.65" customHeight="1" thickBot="1" x14ac:dyDescent="0.25">
      <c r="A63" s="65"/>
      <c r="B63" s="284"/>
      <c r="C63" s="234"/>
      <c r="D63" s="235"/>
      <c r="E63" s="284"/>
      <c r="F63" s="234"/>
      <c r="G63" s="235"/>
      <c r="H63" s="399" t="s">
        <v>15</v>
      </c>
      <c r="I63" s="283"/>
      <c r="J63" s="423"/>
      <c r="K63" s="261"/>
      <c r="L63" s="261"/>
      <c r="M63" s="261"/>
      <c r="N63" s="261"/>
    </row>
    <row r="64" spans="1:14" ht="26.65" customHeight="1" thickBot="1" x14ac:dyDescent="0.25">
      <c r="A64" s="59" t="s">
        <v>58</v>
      </c>
      <c r="B64" s="142" t="s">
        <v>167</v>
      </c>
      <c r="C64" s="143"/>
      <c r="D64" s="144"/>
      <c r="E64" s="142" t="s">
        <v>160</v>
      </c>
      <c r="F64" s="143"/>
      <c r="G64" s="144"/>
      <c r="H64" s="401" t="s">
        <v>14</v>
      </c>
      <c r="I64" s="283">
        <v>10</v>
      </c>
      <c r="J64" s="423"/>
      <c r="K64" s="261"/>
      <c r="L64" s="261"/>
      <c r="M64" s="261"/>
      <c r="N64" s="261"/>
    </row>
    <row r="65" spans="1:14" ht="26.65" customHeight="1" thickBot="1" x14ac:dyDescent="0.25">
      <c r="A65" s="65"/>
      <c r="B65" s="284"/>
      <c r="C65" s="234"/>
      <c r="D65" s="235"/>
      <c r="E65" s="284"/>
      <c r="F65" s="234"/>
      <c r="G65" s="235"/>
      <c r="H65" s="399" t="s">
        <v>15</v>
      </c>
      <c r="I65" s="283"/>
      <c r="J65" s="423"/>
      <c r="K65" s="261"/>
      <c r="L65" s="261"/>
      <c r="M65" s="261"/>
      <c r="N65" s="261"/>
    </row>
    <row r="66" spans="1:14" ht="26.65" customHeight="1" thickBot="1" x14ac:dyDescent="0.25">
      <c r="A66" s="59" t="s">
        <v>71</v>
      </c>
      <c r="B66" s="142" t="s">
        <v>72</v>
      </c>
      <c r="C66" s="143"/>
      <c r="D66" s="144"/>
      <c r="E66" s="142" t="s">
        <v>73</v>
      </c>
      <c r="F66" s="143"/>
      <c r="G66" s="144"/>
      <c r="H66" s="401" t="s">
        <v>14</v>
      </c>
      <c r="I66" s="283">
        <v>1</v>
      </c>
      <c r="J66" s="423"/>
      <c r="K66" s="261"/>
      <c r="L66" s="261"/>
      <c r="M66" s="261"/>
      <c r="N66" s="261"/>
    </row>
    <row r="67" spans="1:14" ht="26.65" customHeight="1" thickBot="1" x14ac:dyDescent="0.25">
      <c r="A67" s="65"/>
      <c r="B67" s="284"/>
      <c r="C67" s="234"/>
      <c r="D67" s="235"/>
      <c r="E67" s="284"/>
      <c r="F67" s="234"/>
      <c r="G67" s="235"/>
      <c r="H67" s="399" t="s">
        <v>15</v>
      </c>
      <c r="I67" s="283"/>
      <c r="J67" s="423"/>
      <c r="K67" s="261"/>
      <c r="L67" s="261"/>
      <c r="M67" s="261"/>
      <c r="N67" s="261"/>
    </row>
    <row r="68" spans="1:14" ht="37.15" customHeight="1" thickBot="1" x14ac:dyDescent="0.25">
      <c r="A68" s="59" t="s">
        <v>71</v>
      </c>
      <c r="B68" s="142" t="s">
        <v>172</v>
      </c>
      <c r="C68" s="143"/>
      <c r="D68" s="144"/>
      <c r="E68" s="142" t="s">
        <v>83</v>
      </c>
      <c r="F68" s="143"/>
      <c r="G68" s="144"/>
      <c r="H68" s="401" t="s">
        <v>14</v>
      </c>
      <c r="I68" s="283">
        <v>3</v>
      </c>
      <c r="J68" s="423"/>
      <c r="K68" s="261"/>
      <c r="L68" s="261"/>
      <c r="M68" s="261"/>
      <c r="N68" s="261"/>
    </row>
    <row r="69" spans="1:14" ht="37.15" customHeight="1" x14ac:dyDescent="0.2">
      <c r="A69" s="65"/>
      <c r="B69" s="284"/>
      <c r="C69" s="234"/>
      <c r="D69" s="235"/>
      <c r="E69" s="284"/>
      <c r="F69" s="234"/>
      <c r="G69" s="235"/>
      <c r="H69" s="399" t="s">
        <v>15</v>
      </c>
      <c r="I69" s="283"/>
      <c r="J69" s="78" t="s">
        <v>244</v>
      </c>
      <c r="K69" s="79"/>
      <c r="L69" s="79"/>
      <c r="M69" s="79"/>
      <c r="N69" s="206"/>
    </row>
    <row r="70" spans="1:14" ht="15" customHeight="1" x14ac:dyDescent="0.2">
      <c r="A70" s="207" t="s">
        <v>28</v>
      </c>
      <c r="B70" s="207"/>
      <c r="C70" s="207"/>
      <c r="D70" s="207"/>
      <c r="E70" s="207"/>
      <c r="F70" s="207"/>
      <c r="G70" s="207"/>
      <c r="H70" s="207"/>
      <c r="I70" s="207"/>
      <c r="J70" s="207"/>
      <c r="K70" s="207"/>
      <c r="L70" s="207"/>
      <c r="M70" s="207"/>
      <c r="N70" s="207"/>
    </row>
    <row r="71" spans="1:14" ht="15" customHeight="1" x14ac:dyDescent="0.2">
      <c r="A71" s="207"/>
      <c r="B71" s="207"/>
      <c r="C71" s="207"/>
      <c r="D71" s="207"/>
      <c r="E71" s="207"/>
      <c r="F71" s="207"/>
      <c r="G71" s="207"/>
      <c r="H71" s="207"/>
      <c r="I71" s="207"/>
      <c r="J71" s="207"/>
      <c r="K71" s="207"/>
      <c r="L71" s="207"/>
      <c r="M71" s="207"/>
      <c r="N71" s="207"/>
    </row>
    <row r="72" spans="1:14" ht="17.649999999999999" customHeight="1" x14ac:dyDescent="0.2">
      <c r="A72" s="207"/>
      <c r="B72" s="207"/>
      <c r="C72" s="207"/>
      <c r="D72" s="207"/>
      <c r="E72" s="207"/>
      <c r="F72" s="207"/>
      <c r="G72" s="207"/>
      <c r="H72" s="207"/>
      <c r="I72" s="207"/>
      <c r="J72" s="207"/>
      <c r="K72" s="207"/>
      <c r="L72" s="207"/>
      <c r="M72" s="207"/>
      <c r="N72" s="207"/>
    </row>
    <row r="78" spans="1:14" x14ac:dyDescent="0.2">
      <c r="E78" s="162"/>
      <c r="F78" s="162"/>
      <c r="G78" s="162"/>
    </row>
    <row r="84" spans="5:7" x14ac:dyDescent="0.2">
      <c r="E84" s="162"/>
      <c r="F84" s="162"/>
      <c r="G84" s="162"/>
    </row>
  </sheetData>
  <mergeCells count="125">
    <mergeCell ref="M24:M25"/>
    <mergeCell ref="N24:N25"/>
    <mergeCell ref="L24:L25"/>
    <mergeCell ref="J69:N69"/>
    <mergeCell ref="J62:N68"/>
    <mergeCell ref="J45:N45"/>
    <mergeCell ref="L30:L31"/>
    <mergeCell ref="M30:M31"/>
    <mergeCell ref="N30:N31"/>
    <mergeCell ref="J33:N33"/>
    <mergeCell ref="J34:N44"/>
    <mergeCell ref="J46:N61"/>
    <mergeCell ref="L26:L27"/>
    <mergeCell ref="M26:M27"/>
    <mergeCell ref="N26:N27"/>
    <mergeCell ref="A70:N72"/>
    <mergeCell ref="A66:A67"/>
    <mergeCell ref="B66:D67"/>
    <mergeCell ref="A46:A47"/>
    <mergeCell ref="B46:D47"/>
    <mergeCell ref="E46:G47"/>
    <mergeCell ref="A50:A51"/>
    <mergeCell ref="B50:D51"/>
    <mergeCell ref="E50:G51"/>
    <mergeCell ref="E66:G67"/>
    <mergeCell ref="A68:A69"/>
    <mergeCell ref="B68:D69"/>
    <mergeCell ref="E68:G69"/>
    <mergeCell ref="A52:A53"/>
    <mergeCell ref="B52:D53"/>
    <mergeCell ref="A54:A55"/>
    <mergeCell ref="B54:D55"/>
    <mergeCell ref="B48:D49"/>
    <mergeCell ref="B58:D59"/>
    <mergeCell ref="E58:G59"/>
    <mergeCell ref="A64:A65"/>
    <mergeCell ref="B64:D65"/>
    <mergeCell ref="E60:G61"/>
    <mergeCell ref="A62:A63"/>
    <mergeCell ref="E54:G55"/>
    <mergeCell ref="E48:G49"/>
    <mergeCell ref="A56:A57"/>
    <mergeCell ref="B56:D57"/>
    <mergeCell ref="E56:G57"/>
    <mergeCell ref="E52:G53"/>
    <mergeCell ref="A48:A49"/>
    <mergeCell ref="B62:D63"/>
    <mergeCell ref="E62:G63"/>
    <mergeCell ref="E64:G65"/>
    <mergeCell ref="A60:A61"/>
    <mergeCell ref="B60:D61"/>
    <mergeCell ref="A58:A59"/>
    <mergeCell ref="A40:A41"/>
    <mergeCell ref="B40:D41"/>
    <mergeCell ref="E40:G41"/>
    <mergeCell ref="A44:A45"/>
    <mergeCell ref="A26:A27"/>
    <mergeCell ref="C26:C27"/>
    <mergeCell ref="A30:A31"/>
    <mergeCell ref="C30:C31"/>
    <mergeCell ref="A36:A37"/>
    <mergeCell ref="B36:D37"/>
    <mergeCell ref="E34:G35"/>
    <mergeCell ref="E44:G45"/>
    <mergeCell ref="A38:A39"/>
    <mergeCell ref="B38:D39"/>
    <mergeCell ref="A42:A43"/>
    <mergeCell ref="B44:D45"/>
    <mergeCell ref="B42:D43"/>
    <mergeCell ref="A34:A35"/>
    <mergeCell ref="B34:D35"/>
    <mergeCell ref="E36:G37"/>
    <mergeCell ref="E38:G39"/>
    <mergeCell ref="E42:G43"/>
    <mergeCell ref="B33:D33"/>
    <mergeCell ref="E33:H33"/>
    <mergeCell ref="A28:A29"/>
    <mergeCell ref="C28:C29"/>
    <mergeCell ref="A24:A25"/>
    <mergeCell ref="C24:C25"/>
    <mergeCell ref="D15:D17"/>
    <mergeCell ref="E15:E17"/>
    <mergeCell ref="F15:I16"/>
    <mergeCell ref="A18:A19"/>
    <mergeCell ref="A20:A21"/>
    <mergeCell ref="C20:C21"/>
    <mergeCell ref="A22:A23"/>
    <mergeCell ref="C22:C23"/>
    <mergeCell ref="C18:C19"/>
    <mergeCell ref="L22:L23"/>
    <mergeCell ref="L20:L21"/>
    <mergeCell ref="J15:K16"/>
    <mergeCell ref="L15:N15"/>
    <mergeCell ref="L16:L17"/>
    <mergeCell ref="M16:M17"/>
    <mergeCell ref="N16:N17"/>
    <mergeCell ref="A15:A17"/>
    <mergeCell ref="B15:B17"/>
    <mergeCell ref="C15:C17"/>
    <mergeCell ref="M20:M21"/>
    <mergeCell ref="N20:N21"/>
    <mergeCell ref="M22:M23"/>
    <mergeCell ref="N22:N23"/>
    <mergeCell ref="A1:A4"/>
    <mergeCell ref="B1:H2"/>
    <mergeCell ref="A5:N5"/>
    <mergeCell ref="A6:N6"/>
    <mergeCell ref="B7:F7"/>
    <mergeCell ref="A8:F8"/>
    <mergeCell ref="G8:I14"/>
    <mergeCell ref="J8:N8"/>
    <mergeCell ref="A9:F9"/>
    <mergeCell ref="K9:M9"/>
    <mergeCell ref="A10:F10"/>
    <mergeCell ref="A11:F11"/>
    <mergeCell ref="A12:F12"/>
    <mergeCell ref="I1:L1"/>
    <mergeCell ref="K14:M14"/>
    <mergeCell ref="M1:N4"/>
    <mergeCell ref="I2:L2"/>
    <mergeCell ref="B3:H4"/>
    <mergeCell ref="I3:L3"/>
    <mergeCell ref="I4:L4"/>
    <mergeCell ref="A13:F13"/>
    <mergeCell ref="A14:F14"/>
  </mergeCells>
  <pageMargins left="0.23622047244094491" right="0.23622047244094491" top="0.74803149606299213" bottom="0.74803149606299213" header="0.31496062992125984" footer="0.31496062992125984"/>
  <pageSetup scale="40" orientation="landscape" r:id="rId1"/>
  <headerFooter alignWithMargins="0"/>
  <drawing r:id="rId2"/>
  <legacyDrawing r:id="rId3"/>
  <oleObjects>
    <mc:AlternateContent xmlns:mc="http://schemas.openxmlformats.org/markup-compatibility/2006">
      <mc:Choice Requires="x14">
        <oleObject shapeId="119815" r:id="rId4">
          <objectPr defaultSize="0" autoPict="0" r:id="rId5">
            <anchor moveWithCells="1" sizeWithCells="1">
              <from>
                <xdr:col>0</xdr:col>
                <xdr:colOff>742950</xdr:colOff>
                <xdr:row>0</xdr:row>
                <xdr:rowOff>19050</xdr:rowOff>
              </from>
              <to>
                <xdr:col>0</xdr:col>
                <xdr:colOff>4286250</xdr:colOff>
                <xdr:row>3</xdr:row>
                <xdr:rowOff>171450</xdr:rowOff>
              </to>
            </anchor>
          </objectPr>
        </oleObject>
      </mc:Choice>
      <mc:Fallback>
        <oleObject shapeId="119815"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sheetPr>
  <dimension ref="A1:P36"/>
  <sheetViews>
    <sheetView zoomScale="60" zoomScaleNormal="60" zoomScalePageLayoutView="60" workbookViewId="0">
      <selection sqref="A1:XFD1048576"/>
    </sheetView>
  </sheetViews>
  <sheetFormatPr baseColWidth="10" defaultColWidth="11.42578125" defaultRowHeight="15" x14ac:dyDescent="0.2"/>
  <cols>
    <col min="1" max="1" width="70.7109375" style="83" customWidth="1"/>
    <col min="2" max="2" width="20.42578125" style="83" customWidth="1"/>
    <col min="3" max="3" width="23.42578125" style="83" customWidth="1"/>
    <col min="4" max="4" width="15.7109375" style="83" customWidth="1"/>
    <col min="5" max="5" width="27.28515625" style="83" customWidth="1"/>
    <col min="6" max="6" width="22.85546875" style="83" customWidth="1"/>
    <col min="7" max="7" width="25.28515625" style="83" bestFit="1" customWidth="1"/>
    <col min="8" max="8" width="17.28515625" style="83" bestFit="1" customWidth="1"/>
    <col min="9" max="9" width="20.7109375" style="83" customWidth="1"/>
    <col min="10" max="10" width="16.7109375" style="191" bestFit="1" customWidth="1"/>
    <col min="11" max="11" width="18" style="191" customWidth="1"/>
    <col min="12" max="12" width="11.28515625" style="83" customWidth="1"/>
    <col min="13" max="13" width="13.28515625" style="83" customWidth="1"/>
    <col min="14" max="14" width="12.28515625" style="83" customWidth="1"/>
    <col min="15" max="15" width="16.42578125" style="83" customWidth="1"/>
    <col min="16" max="16" width="12.7109375" style="83" bestFit="1" customWidth="1"/>
    <col min="17" max="16384" width="11.42578125" style="83"/>
  </cols>
  <sheetData>
    <row r="1" spans="1:15" ht="15.75" x14ac:dyDescent="0.25">
      <c r="A1" s="84"/>
      <c r="B1" s="85" t="s">
        <v>362</v>
      </c>
      <c r="C1" s="86"/>
      <c r="D1" s="86"/>
      <c r="E1" s="86"/>
      <c r="F1" s="86"/>
      <c r="G1" s="86"/>
      <c r="H1" s="87"/>
      <c r="I1" s="88" t="s">
        <v>363</v>
      </c>
      <c r="J1" s="89"/>
      <c r="K1" s="89"/>
      <c r="L1" s="90"/>
      <c r="M1" s="91"/>
      <c r="N1" s="92"/>
    </row>
    <row r="2" spans="1:15" ht="15.75" x14ac:dyDescent="0.25">
      <c r="A2" s="93"/>
      <c r="B2" s="94"/>
      <c r="C2" s="95"/>
      <c r="D2" s="95"/>
      <c r="E2" s="95"/>
      <c r="F2" s="95"/>
      <c r="G2" s="95"/>
      <c r="H2" s="96"/>
      <c r="I2" s="88" t="s">
        <v>364</v>
      </c>
      <c r="J2" s="89"/>
      <c r="K2" s="89"/>
      <c r="L2" s="90"/>
      <c r="M2" s="97"/>
      <c r="N2" s="98"/>
    </row>
    <row r="3" spans="1:15" ht="27" customHeight="1" x14ac:dyDescent="0.25">
      <c r="A3" s="93"/>
      <c r="B3" s="85" t="s">
        <v>365</v>
      </c>
      <c r="C3" s="86"/>
      <c r="D3" s="86"/>
      <c r="E3" s="86"/>
      <c r="F3" s="86"/>
      <c r="G3" s="86"/>
      <c r="H3" s="87"/>
      <c r="I3" s="88" t="s">
        <v>366</v>
      </c>
      <c r="J3" s="89"/>
      <c r="K3" s="89"/>
      <c r="L3" s="90"/>
      <c r="M3" s="97"/>
      <c r="N3" s="98"/>
      <c r="O3" s="99"/>
    </row>
    <row r="4" spans="1:15" ht="23.25" customHeight="1" x14ac:dyDescent="0.25">
      <c r="A4" s="100"/>
      <c r="B4" s="94"/>
      <c r="C4" s="95"/>
      <c r="D4" s="95"/>
      <c r="E4" s="95"/>
      <c r="F4" s="95"/>
      <c r="G4" s="95"/>
      <c r="H4" s="96"/>
      <c r="I4" s="88" t="s">
        <v>367</v>
      </c>
      <c r="J4" s="89"/>
      <c r="K4" s="89"/>
      <c r="L4" s="90"/>
      <c r="M4" s="101"/>
      <c r="N4" s="102"/>
      <c r="O4" s="99"/>
    </row>
    <row r="5" spans="1:15" ht="21.75" customHeight="1" x14ac:dyDescent="0.25">
      <c r="A5" s="103"/>
      <c r="B5" s="103"/>
      <c r="C5" s="103"/>
      <c r="D5" s="103"/>
      <c r="E5" s="103"/>
      <c r="F5" s="103"/>
      <c r="G5" s="103"/>
      <c r="H5" s="103"/>
      <c r="I5" s="103"/>
      <c r="J5" s="103"/>
      <c r="K5" s="103"/>
      <c r="L5" s="103"/>
      <c r="M5" s="103"/>
      <c r="N5" s="103"/>
      <c r="O5" s="99"/>
    </row>
    <row r="6" spans="1:15" ht="18.75" customHeight="1" x14ac:dyDescent="0.25">
      <c r="A6" s="104" t="s">
        <v>30</v>
      </c>
      <c r="B6" s="104"/>
      <c r="C6" s="104"/>
      <c r="D6" s="104"/>
      <c r="E6" s="104"/>
      <c r="F6" s="104"/>
      <c r="G6" s="104"/>
      <c r="H6" s="104"/>
      <c r="I6" s="104"/>
      <c r="J6" s="104"/>
      <c r="K6" s="104"/>
      <c r="L6" s="104"/>
      <c r="M6" s="104"/>
      <c r="N6" s="104"/>
      <c r="O6" s="99"/>
    </row>
    <row r="7" spans="1:15" ht="24.75" customHeight="1" thickBot="1" x14ac:dyDescent="0.3">
      <c r="A7" s="38" t="str">
        <f>+'65 - Superior'!A7</f>
        <v>FECHA DE PROGRAMACION:DICIEMBRE 18 2023</v>
      </c>
      <c r="B7" s="105" t="str">
        <f>+'65 - Superior'!B7</f>
        <v>FECHA DE  SEGUIMIENTO:  Marzo 31 2024</v>
      </c>
      <c r="C7" s="105"/>
      <c r="D7" s="105"/>
      <c r="E7" s="105"/>
      <c r="F7" s="105"/>
      <c r="J7" s="83"/>
      <c r="K7" s="83"/>
    </row>
    <row r="8" spans="1:15" ht="36" customHeight="1" x14ac:dyDescent="0.2">
      <c r="A8" s="106" t="s">
        <v>38</v>
      </c>
      <c r="B8" s="107"/>
      <c r="C8" s="107"/>
      <c r="D8" s="107"/>
      <c r="E8" s="107"/>
      <c r="F8" s="107"/>
      <c r="G8" s="74" t="s">
        <v>29</v>
      </c>
      <c r="H8" s="75"/>
      <c r="I8" s="76"/>
      <c r="J8" s="108" t="s">
        <v>25</v>
      </c>
      <c r="K8" s="109"/>
      <c r="L8" s="109"/>
      <c r="M8" s="109"/>
      <c r="N8" s="110"/>
      <c r="O8" s="111"/>
    </row>
    <row r="9" spans="1:15" ht="15.75" x14ac:dyDescent="0.2">
      <c r="A9" s="112" t="s">
        <v>39</v>
      </c>
      <c r="B9" s="113"/>
      <c r="C9" s="113"/>
      <c r="D9" s="113"/>
      <c r="E9" s="113"/>
      <c r="F9" s="114"/>
      <c r="G9" s="66"/>
      <c r="H9" s="67"/>
      <c r="I9" s="68"/>
      <c r="J9" s="115" t="s">
        <v>22</v>
      </c>
      <c r="K9" s="116" t="s">
        <v>23</v>
      </c>
      <c r="L9" s="116"/>
      <c r="M9" s="116"/>
      <c r="N9" s="117" t="s">
        <v>24</v>
      </c>
      <c r="O9" s="111"/>
    </row>
    <row r="10" spans="1:15" ht="45" customHeight="1" x14ac:dyDescent="0.2">
      <c r="A10" s="112" t="s">
        <v>75</v>
      </c>
      <c r="B10" s="113"/>
      <c r="C10" s="113"/>
      <c r="D10" s="113"/>
      <c r="E10" s="113"/>
      <c r="F10" s="114"/>
      <c r="G10" s="66"/>
      <c r="H10" s="67"/>
      <c r="I10" s="68"/>
      <c r="J10" s="115"/>
      <c r="K10" s="118"/>
      <c r="L10" s="119"/>
      <c r="M10" s="120"/>
      <c r="N10" s="117"/>
      <c r="O10" s="111"/>
    </row>
    <row r="11" spans="1:15" ht="68.25" customHeight="1" x14ac:dyDescent="0.2">
      <c r="A11" s="112" t="s">
        <v>76</v>
      </c>
      <c r="B11" s="113"/>
      <c r="C11" s="113"/>
      <c r="D11" s="113"/>
      <c r="E11" s="113"/>
      <c r="F11" s="114"/>
      <c r="G11" s="66"/>
      <c r="H11" s="67"/>
      <c r="I11" s="68"/>
      <c r="J11" s="121"/>
      <c r="K11" s="122" t="s">
        <v>135</v>
      </c>
      <c r="L11" s="123"/>
      <c r="M11" s="124"/>
      <c r="N11" s="125"/>
      <c r="O11" s="111"/>
    </row>
    <row r="12" spans="1:15" ht="46.5" customHeight="1" x14ac:dyDescent="0.2">
      <c r="A12" s="106" t="s">
        <v>74</v>
      </c>
      <c r="B12" s="107"/>
      <c r="C12" s="107"/>
      <c r="D12" s="107"/>
      <c r="E12" s="107"/>
      <c r="F12" s="107"/>
      <c r="G12" s="66"/>
      <c r="H12" s="67"/>
      <c r="I12" s="68"/>
      <c r="J12" s="126"/>
      <c r="K12" s="127"/>
      <c r="L12" s="128"/>
      <c r="M12" s="129"/>
      <c r="N12" s="130"/>
      <c r="O12" s="111"/>
    </row>
    <row r="13" spans="1:15" ht="40.9" customHeight="1" x14ac:dyDescent="0.2">
      <c r="A13" s="106" t="s">
        <v>77</v>
      </c>
      <c r="B13" s="107"/>
      <c r="C13" s="107"/>
      <c r="D13" s="107"/>
      <c r="E13" s="107"/>
      <c r="F13" s="107"/>
      <c r="G13" s="66"/>
      <c r="H13" s="67"/>
      <c r="I13" s="68"/>
      <c r="J13" s="126"/>
      <c r="K13" s="131"/>
      <c r="L13" s="132"/>
      <c r="M13" s="133"/>
      <c r="N13" s="130"/>
      <c r="O13" s="111"/>
    </row>
    <row r="14" spans="1:15" ht="66" customHeight="1" thickBot="1" x14ac:dyDescent="0.25">
      <c r="A14" s="134" t="s">
        <v>212</v>
      </c>
      <c r="B14" s="135"/>
      <c r="C14" s="135"/>
      <c r="D14" s="135"/>
      <c r="E14" s="135"/>
      <c r="F14" s="136"/>
      <c r="G14" s="70"/>
      <c r="H14" s="71"/>
      <c r="I14" s="72"/>
      <c r="J14" s="137"/>
      <c r="K14" s="138"/>
      <c r="L14" s="138"/>
      <c r="M14" s="138"/>
      <c r="N14" s="139"/>
      <c r="O14" s="111"/>
    </row>
    <row r="15" spans="1:15" ht="15.75" x14ac:dyDescent="0.25">
      <c r="A15" s="39" t="s">
        <v>0</v>
      </c>
      <c r="B15" s="140" t="s">
        <v>368</v>
      </c>
      <c r="C15" s="141" t="s">
        <v>1</v>
      </c>
      <c r="D15" s="141" t="s">
        <v>2</v>
      </c>
      <c r="E15" s="141" t="s">
        <v>3</v>
      </c>
      <c r="F15" s="142" t="s">
        <v>4</v>
      </c>
      <c r="G15" s="143"/>
      <c r="H15" s="143"/>
      <c r="I15" s="144"/>
      <c r="J15" s="141" t="s">
        <v>5</v>
      </c>
      <c r="K15" s="141"/>
      <c r="L15" s="145" t="s">
        <v>6</v>
      </c>
      <c r="M15" s="145"/>
      <c r="N15" s="146"/>
    </row>
    <row r="16" spans="1:15" x14ac:dyDescent="0.2">
      <c r="A16" s="40"/>
      <c r="B16" s="147"/>
      <c r="C16" s="147"/>
      <c r="D16" s="147"/>
      <c r="E16" s="147"/>
      <c r="F16" s="148"/>
      <c r="G16" s="149"/>
      <c r="H16" s="149"/>
      <c r="I16" s="150"/>
      <c r="J16" s="147"/>
      <c r="K16" s="147"/>
      <c r="L16" s="147" t="s">
        <v>7</v>
      </c>
      <c r="M16" s="147" t="s">
        <v>8</v>
      </c>
      <c r="N16" s="151" t="s">
        <v>9</v>
      </c>
    </row>
    <row r="17" spans="1:16" ht="16.5" thickBot="1" x14ac:dyDescent="0.25">
      <c r="A17" s="41"/>
      <c r="B17" s="242"/>
      <c r="C17" s="242"/>
      <c r="D17" s="242"/>
      <c r="E17" s="242"/>
      <c r="F17" s="236" t="s">
        <v>10</v>
      </c>
      <c r="G17" s="236" t="s">
        <v>11</v>
      </c>
      <c r="H17" s="236" t="s">
        <v>26</v>
      </c>
      <c r="I17" s="243" t="s">
        <v>27</v>
      </c>
      <c r="J17" s="236" t="s">
        <v>12</v>
      </c>
      <c r="K17" s="237" t="s">
        <v>13</v>
      </c>
      <c r="L17" s="242"/>
      <c r="M17" s="242"/>
      <c r="N17" s="244"/>
    </row>
    <row r="18" spans="1:16" ht="40.15" customHeight="1" x14ac:dyDescent="0.2">
      <c r="A18" s="425" t="s">
        <v>227</v>
      </c>
      <c r="B18" s="426" t="s">
        <v>14</v>
      </c>
      <c r="C18" s="427" t="s">
        <v>219</v>
      </c>
      <c r="D18" s="381">
        <v>1</v>
      </c>
      <c r="E18" s="245">
        <f t="shared" ref="E18:E21" si="0">+F18+G18+H18+I18</f>
        <v>250000000</v>
      </c>
      <c r="F18" s="429">
        <v>250000000</v>
      </c>
      <c r="G18" s="429"/>
      <c r="H18" s="245"/>
      <c r="I18" s="245"/>
      <c r="J18" s="246">
        <v>45323</v>
      </c>
      <c r="K18" s="246">
        <v>45626</v>
      </c>
      <c r="L18" s="430">
        <f>D19/D18</f>
        <v>0</v>
      </c>
      <c r="M18" s="430">
        <f>E19/E18</f>
        <v>0</v>
      </c>
      <c r="N18" s="431">
        <v>0</v>
      </c>
    </row>
    <row r="19" spans="1:16" ht="40.15" customHeight="1" thickBot="1" x14ac:dyDescent="0.25">
      <c r="A19" s="357"/>
      <c r="B19" s="48" t="s">
        <v>15</v>
      </c>
      <c r="C19" s="49"/>
      <c r="D19" s="45"/>
      <c r="E19" s="222">
        <f t="shared" si="0"/>
        <v>0</v>
      </c>
      <c r="F19" s="326"/>
      <c r="G19" s="336"/>
      <c r="H19" s="336"/>
      <c r="I19" s="336"/>
      <c r="J19" s="158"/>
      <c r="K19" s="158"/>
      <c r="L19" s="305"/>
      <c r="M19" s="305"/>
      <c r="N19" s="335"/>
    </row>
    <row r="20" spans="1:16" ht="40.15" customHeight="1" x14ac:dyDescent="0.2">
      <c r="A20" s="352" t="s">
        <v>176</v>
      </c>
      <c r="B20" s="219" t="s">
        <v>14</v>
      </c>
      <c r="C20" s="220" t="s">
        <v>198</v>
      </c>
      <c r="D20" s="50">
        <v>57</v>
      </c>
      <c r="E20" s="222">
        <f t="shared" si="0"/>
        <v>945354950</v>
      </c>
      <c r="F20" s="326"/>
      <c r="G20" s="432">
        <v>945354950</v>
      </c>
      <c r="H20" s="222"/>
      <c r="I20" s="222"/>
      <c r="J20" s="158">
        <v>45323</v>
      </c>
      <c r="K20" s="158">
        <v>45626</v>
      </c>
      <c r="L20" s="430">
        <f>D21/D20</f>
        <v>0</v>
      </c>
      <c r="M20" s="430">
        <f>E21/E20</f>
        <v>0</v>
      </c>
      <c r="N20" s="431">
        <v>0</v>
      </c>
      <c r="P20" s="162"/>
    </row>
    <row r="21" spans="1:16" ht="40.15" customHeight="1" x14ac:dyDescent="0.2">
      <c r="A21" s="352"/>
      <c r="B21" s="219" t="s">
        <v>15</v>
      </c>
      <c r="C21" s="220"/>
      <c r="D21" s="50"/>
      <c r="E21" s="222">
        <f t="shared" si="0"/>
        <v>0</v>
      </c>
      <c r="F21" s="326"/>
      <c r="G21" s="432"/>
      <c r="H21" s="222"/>
      <c r="I21" s="222"/>
      <c r="J21" s="158"/>
      <c r="K21" s="158"/>
      <c r="L21" s="305"/>
      <c r="M21" s="305"/>
      <c r="N21" s="335"/>
    </row>
    <row r="22" spans="1:16" ht="36.75" customHeight="1" x14ac:dyDescent="0.2">
      <c r="A22" s="55" t="s">
        <v>16</v>
      </c>
      <c r="B22" s="219" t="s">
        <v>14</v>
      </c>
      <c r="C22" s="242"/>
      <c r="D22" s="45"/>
      <c r="E22" s="222">
        <f>+F22+G22+H22+I22</f>
        <v>1195354950</v>
      </c>
      <c r="F22" s="222">
        <f>+F20+F18</f>
        <v>250000000</v>
      </c>
      <c r="G22" s="222">
        <f t="shared" ref="G22:H23" si="1">+G20+G18</f>
        <v>945354950</v>
      </c>
      <c r="H22" s="222">
        <f t="shared" si="1"/>
        <v>0</v>
      </c>
      <c r="I22" s="222">
        <f>+I20+I18</f>
        <v>0</v>
      </c>
      <c r="J22" s="158"/>
      <c r="K22" s="158"/>
      <c r="L22" s="305"/>
      <c r="M22" s="305"/>
      <c r="N22" s="408"/>
    </row>
    <row r="23" spans="1:16" ht="35.25" customHeight="1" thickBot="1" x14ac:dyDescent="0.25">
      <c r="A23" s="56"/>
      <c r="B23" s="155" t="s">
        <v>15</v>
      </c>
      <c r="C23" s="168"/>
      <c r="D23" s="156"/>
      <c r="E23" s="229">
        <f>+F23+G23+H23+I23</f>
        <v>0</v>
      </c>
      <c r="F23" s="222">
        <f>+F21+F19</f>
        <v>0</v>
      </c>
      <c r="G23" s="222">
        <f t="shared" si="1"/>
        <v>0</v>
      </c>
      <c r="H23" s="222">
        <f t="shared" si="1"/>
        <v>0</v>
      </c>
      <c r="I23" s="222">
        <f>+I21+I19</f>
        <v>0</v>
      </c>
      <c r="J23" s="169"/>
      <c r="K23" s="170"/>
      <c r="L23" s="306"/>
      <c r="M23" s="306"/>
      <c r="N23" s="409"/>
    </row>
    <row r="24" spans="1:16" ht="16.5" thickBot="1" x14ac:dyDescent="0.3">
      <c r="A24" s="57"/>
      <c r="B24" s="57"/>
      <c r="C24" s="57"/>
      <c r="D24" s="57"/>
      <c r="E24" s="255"/>
      <c r="F24" s="179"/>
      <c r="G24" s="256"/>
      <c r="H24" s="256"/>
      <c r="I24" s="256"/>
      <c r="J24" s="178"/>
      <c r="K24" s="178"/>
      <c r="L24" s="179"/>
      <c r="M24" s="180"/>
      <c r="N24" s="180"/>
    </row>
    <row r="25" spans="1:16" ht="16.5" thickBot="1" x14ac:dyDescent="0.25">
      <c r="A25" s="58" t="s">
        <v>20</v>
      </c>
      <c r="B25" s="181" t="s">
        <v>19</v>
      </c>
      <c r="C25" s="182"/>
      <c r="D25" s="183"/>
      <c r="E25" s="184" t="s">
        <v>21</v>
      </c>
      <c r="F25" s="185"/>
      <c r="G25" s="185"/>
      <c r="H25" s="186"/>
      <c r="I25" s="187"/>
      <c r="J25" s="188" t="s">
        <v>17</v>
      </c>
      <c r="K25" s="189"/>
      <c r="L25" s="189"/>
      <c r="M25" s="189"/>
      <c r="N25" s="190"/>
    </row>
    <row r="26" spans="1:16" ht="61.9" customHeight="1" x14ac:dyDescent="0.2">
      <c r="A26" s="59" t="s">
        <v>78</v>
      </c>
      <c r="B26" s="147" t="s">
        <v>82</v>
      </c>
      <c r="C26" s="147"/>
      <c r="D26" s="147"/>
      <c r="E26" s="147" t="s">
        <v>83</v>
      </c>
      <c r="F26" s="147"/>
      <c r="G26" s="147"/>
      <c r="H26" s="63" t="s">
        <v>14</v>
      </c>
      <c r="I26" s="64">
        <v>57</v>
      </c>
      <c r="J26" s="433" t="s">
        <v>18</v>
      </c>
      <c r="K26" s="433"/>
      <c r="L26" s="433"/>
      <c r="M26" s="433"/>
      <c r="N26" s="433"/>
    </row>
    <row r="27" spans="1:16" ht="52.5" customHeight="1" thickBot="1" x14ac:dyDescent="0.25">
      <c r="A27" s="65"/>
      <c r="B27" s="147"/>
      <c r="C27" s="147"/>
      <c r="D27" s="147"/>
      <c r="E27" s="147"/>
      <c r="F27" s="147"/>
      <c r="G27" s="147"/>
      <c r="H27" s="63" t="s">
        <v>15</v>
      </c>
      <c r="I27" s="64"/>
      <c r="J27" s="433"/>
      <c r="K27" s="433"/>
      <c r="L27" s="433"/>
      <c r="M27" s="433"/>
      <c r="N27" s="433"/>
    </row>
    <row r="28" spans="1:16" ht="42.4" customHeight="1" x14ac:dyDescent="0.25">
      <c r="A28" s="400" t="s">
        <v>81</v>
      </c>
      <c r="B28" s="142" t="s">
        <v>79</v>
      </c>
      <c r="C28" s="143"/>
      <c r="D28" s="144"/>
      <c r="E28" s="142" t="s">
        <v>80</v>
      </c>
      <c r="F28" s="143"/>
      <c r="G28" s="144"/>
      <c r="H28" s="63" t="s">
        <v>14</v>
      </c>
      <c r="I28" s="64">
        <v>59</v>
      </c>
      <c r="J28" s="88" t="str">
        <f>+'66 - PAE'!J29:N29</f>
        <v>NOMBRE: MARIA ISABEL PEÑA GARZON</v>
      </c>
      <c r="K28" s="89"/>
      <c r="L28" s="89"/>
      <c r="M28" s="89"/>
      <c r="N28" s="90"/>
    </row>
    <row r="29" spans="1:16" ht="42.4" customHeight="1" thickBot="1" x14ac:dyDescent="0.25">
      <c r="A29" s="428"/>
      <c r="B29" s="284"/>
      <c r="C29" s="234"/>
      <c r="D29" s="235"/>
      <c r="E29" s="284"/>
      <c r="F29" s="234"/>
      <c r="G29" s="235"/>
      <c r="H29" s="63" t="s">
        <v>15</v>
      </c>
      <c r="I29" s="64"/>
      <c r="J29" s="434" t="s">
        <v>18</v>
      </c>
      <c r="K29" s="435"/>
      <c r="L29" s="435"/>
      <c r="M29" s="435"/>
      <c r="N29" s="341"/>
    </row>
    <row r="30" spans="1:16" ht="21.4" customHeight="1" x14ac:dyDescent="0.2">
      <c r="A30" s="59" t="s">
        <v>84</v>
      </c>
      <c r="B30" s="147" t="s">
        <v>85</v>
      </c>
      <c r="C30" s="147"/>
      <c r="D30" s="147"/>
      <c r="E30" s="147" t="s">
        <v>86</v>
      </c>
      <c r="F30" s="147"/>
      <c r="G30" s="147"/>
      <c r="H30" s="332" t="s">
        <v>14</v>
      </c>
      <c r="I30" s="242">
        <v>57</v>
      </c>
      <c r="J30" s="436"/>
      <c r="K30" s="437"/>
      <c r="L30" s="437"/>
      <c r="M30" s="437"/>
      <c r="N30" s="438"/>
    </row>
    <row r="31" spans="1:16" ht="21.4" customHeight="1" x14ac:dyDescent="0.2">
      <c r="A31" s="65"/>
      <c r="B31" s="147"/>
      <c r="C31" s="147"/>
      <c r="D31" s="147"/>
      <c r="E31" s="147"/>
      <c r="F31" s="147"/>
      <c r="G31" s="147"/>
      <c r="H31" s="332"/>
      <c r="I31" s="334"/>
      <c r="J31" s="342"/>
      <c r="K31" s="343"/>
      <c r="L31" s="343"/>
      <c r="M31" s="343"/>
      <c r="N31" s="344"/>
    </row>
    <row r="32" spans="1:16" ht="21.4" customHeight="1" x14ac:dyDescent="0.2">
      <c r="A32" s="65"/>
      <c r="B32" s="147"/>
      <c r="C32" s="147"/>
      <c r="D32" s="147"/>
      <c r="E32" s="147"/>
      <c r="F32" s="147"/>
      <c r="G32" s="147"/>
      <c r="H32" s="332" t="s">
        <v>15</v>
      </c>
      <c r="I32" s="242"/>
      <c r="J32" s="345" t="str">
        <f>+'67 - Modernización'!J51:N51</f>
        <v>NOMBRE JEFE DE GRUPO:GABRIEL PATARROYO</v>
      </c>
      <c r="K32" s="346"/>
      <c r="L32" s="346"/>
      <c r="M32" s="346"/>
      <c r="N32" s="268"/>
    </row>
    <row r="33" spans="1:14" ht="21.4" customHeight="1" x14ac:dyDescent="0.2">
      <c r="A33" s="82"/>
      <c r="B33" s="147"/>
      <c r="C33" s="147"/>
      <c r="D33" s="147"/>
      <c r="E33" s="147"/>
      <c r="F33" s="147"/>
      <c r="G33" s="147"/>
      <c r="H33" s="332"/>
      <c r="I33" s="334"/>
      <c r="J33" s="347"/>
      <c r="K33" s="270"/>
      <c r="L33" s="270"/>
      <c r="M33" s="270"/>
      <c r="N33" s="271"/>
    </row>
    <row r="34" spans="1:14" ht="24.75" customHeight="1" x14ac:dyDescent="0.2">
      <c r="A34" s="439" t="s">
        <v>174</v>
      </c>
      <c r="B34" s="439"/>
      <c r="C34" s="439"/>
      <c r="D34" s="439"/>
      <c r="E34" s="439"/>
      <c r="F34" s="439"/>
      <c r="G34" s="439"/>
      <c r="H34" s="439"/>
      <c r="I34" s="439"/>
      <c r="J34" s="439"/>
      <c r="K34" s="439"/>
      <c r="L34" s="439"/>
      <c r="M34" s="439"/>
      <c r="N34" s="439"/>
    </row>
    <row r="35" spans="1:14" ht="24.75" customHeight="1" x14ac:dyDescent="0.2">
      <c r="A35" s="439"/>
      <c r="B35" s="439"/>
      <c r="C35" s="439"/>
      <c r="D35" s="439"/>
      <c r="E35" s="439"/>
      <c r="F35" s="439"/>
      <c r="G35" s="439"/>
      <c r="H35" s="439"/>
      <c r="I35" s="439"/>
      <c r="J35" s="439"/>
      <c r="K35" s="439"/>
      <c r="L35" s="439"/>
      <c r="M35" s="439"/>
      <c r="N35" s="439"/>
    </row>
    <row r="36" spans="1:14" ht="24.75" customHeight="1" x14ac:dyDescent="0.2">
      <c r="A36" s="439"/>
      <c r="B36" s="439"/>
      <c r="C36" s="439"/>
      <c r="D36" s="439"/>
      <c r="E36" s="439"/>
      <c r="F36" s="439"/>
      <c r="G36" s="439"/>
      <c r="H36" s="439"/>
      <c r="I36" s="439"/>
      <c r="J36" s="439"/>
      <c r="K36" s="439"/>
      <c r="L36" s="439"/>
      <c r="M36" s="439"/>
      <c r="N36" s="439"/>
    </row>
  </sheetData>
  <mergeCells count="69">
    <mergeCell ref="A5:N5"/>
    <mergeCell ref="L18:L19"/>
    <mergeCell ref="M18:M19"/>
    <mergeCell ref="N18:N19"/>
    <mergeCell ref="L20:L21"/>
    <mergeCell ref="M20:M21"/>
    <mergeCell ref="N20:N21"/>
    <mergeCell ref="A1:A4"/>
    <mergeCell ref="B1:H2"/>
    <mergeCell ref="I1:L1"/>
    <mergeCell ref="M1:N4"/>
    <mergeCell ref="I2:L2"/>
    <mergeCell ref="B3:H4"/>
    <mergeCell ref="I3:L3"/>
    <mergeCell ref="I4:L4"/>
    <mergeCell ref="A6:N6"/>
    <mergeCell ref="B7:F7"/>
    <mergeCell ref="A8:F8"/>
    <mergeCell ref="G8:I14"/>
    <mergeCell ref="J8:N8"/>
    <mergeCell ref="A9:F9"/>
    <mergeCell ref="K9:M9"/>
    <mergeCell ref="A10:F10"/>
    <mergeCell ref="A11:F11"/>
    <mergeCell ref="A12:F12"/>
    <mergeCell ref="A13:F13"/>
    <mergeCell ref="A14:F14"/>
    <mergeCell ref="K14:M14"/>
    <mergeCell ref="D15:D17"/>
    <mergeCell ref="E15:E17"/>
    <mergeCell ref="F15:I16"/>
    <mergeCell ref="J15:K16"/>
    <mergeCell ref="L15:N15"/>
    <mergeCell ref="L16:L17"/>
    <mergeCell ref="M16:M17"/>
    <mergeCell ref="N16:N17"/>
    <mergeCell ref="A20:A21"/>
    <mergeCell ref="A15:A17"/>
    <mergeCell ref="B15:B17"/>
    <mergeCell ref="C20:C21"/>
    <mergeCell ref="A18:A19"/>
    <mergeCell ref="C18:C19"/>
    <mergeCell ref="C15:C17"/>
    <mergeCell ref="A22:A23"/>
    <mergeCell ref="C22:C23"/>
    <mergeCell ref="L22:L23"/>
    <mergeCell ref="J26:N27"/>
    <mergeCell ref="B28:D29"/>
    <mergeCell ref="E28:G29"/>
    <mergeCell ref="N22:N23"/>
    <mergeCell ref="B25:D25"/>
    <mergeCell ref="E25:H25"/>
    <mergeCell ref="J25:N25"/>
    <mergeCell ref="A26:A27"/>
    <mergeCell ref="M22:M23"/>
    <mergeCell ref="A34:N36"/>
    <mergeCell ref="A28:A29"/>
    <mergeCell ref="B26:D27"/>
    <mergeCell ref="E26:G27"/>
    <mergeCell ref="A30:A33"/>
    <mergeCell ref="B30:D33"/>
    <mergeCell ref="E30:G33"/>
    <mergeCell ref="H30:H31"/>
    <mergeCell ref="H32:H33"/>
    <mergeCell ref="J32:N33"/>
    <mergeCell ref="I30:I31"/>
    <mergeCell ref="I32:I33"/>
    <mergeCell ref="J29:N31"/>
    <mergeCell ref="J28:N28"/>
  </mergeCells>
  <pageMargins left="1.2204724409448819" right="0.23622047244094491" top="0.74803149606299213" bottom="0.74803149606299213" header="0.31496062992125984" footer="0.31496062992125984"/>
  <pageSetup paperSize="9" scale="40" orientation="landscape" r:id="rId1"/>
  <headerFooter alignWithMargins="0"/>
  <drawing r:id="rId2"/>
  <legacyDrawing r:id="rId3"/>
  <oleObjects>
    <mc:AlternateContent xmlns:mc="http://schemas.openxmlformats.org/markup-compatibility/2006">
      <mc:Choice Requires="x14">
        <oleObject shapeId="125954" r:id="rId4">
          <objectPr defaultSize="0" autoPict="0" r:id="rId5">
            <anchor moveWithCells="1" sizeWithCells="1">
              <from>
                <xdr:col>0</xdr:col>
                <xdr:colOff>742950</xdr:colOff>
                <xdr:row>0</xdr:row>
                <xdr:rowOff>19050</xdr:rowOff>
              </from>
              <to>
                <xdr:col>0</xdr:col>
                <xdr:colOff>4286250</xdr:colOff>
                <xdr:row>3</xdr:row>
                <xdr:rowOff>171450</xdr:rowOff>
              </to>
            </anchor>
          </objectPr>
        </oleObject>
      </mc:Choice>
      <mc:Fallback>
        <oleObject shapeId="125954"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08"/>
  <sheetViews>
    <sheetView tabSelected="1" zoomScale="90" zoomScaleNormal="90" workbookViewId="0">
      <selection activeCell="B304" sqref="B304"/>
    </sheetView>
  </sheetViews>
  <sheetFormatPr baseColWidth="10" defaultRowHeight="12.75" x14ac:dyDescent="0.2"/>
  <cols>
    <col min="1" max="1" width="11.7109375" style="18" bestFit="1" customWidth="1"/>
    <col min="2" max="2" width="100" style="18" customWidth="1"/>
    <col min="3" max="3" width="17.42578125" style="19" bestFit="1" customWidth="1"/>
    <col min="4" max="4" width="27.28515625" style="17" customWidth="1"/>
    <col min="5" max="5" width="14" bestFit="1" customWidth="1"/>
  </cols>
  <sheetData>
    <row r="2" spans="1:4" ht="15.4" customHeight="1" x14ac:dyDescent="0.2">
      <c r="A2" s="37" t="s">
        <v>25</v>
      </c>
      <c r="B2" s="37"/>
      <c r="C2" s="37"/>
      <c r="D2" s="37"/>
    </row>
    <row r="3" spans="1:4" x14ac:dyDescent="0.2">
      <c r="A3" s="20" t="s">
        <v>22</v>
      </c>
      <c r="B3" s="20" t="s">
        <v>23</v>
      </c>
      <c r="C3" s="21" t="s">
        <v>24</v>
      </c>
      <c r="D3" s="22" t="s">
        <v>37</v>
      </c>
    </row>
    <row r="4" spans="1:4" x14ac:dyDescent="0.2">
      <c r="A4" s="34">
        <v>36</v>
      </c>
      <c r="B4" s="26" t="s">
        <v>245</v>
      </c>
      <c r="C4" s="29">
        <v>18020081</v>
      </c>
      <c r="D4" t="s">
        <v>358</v>
      </c>
    </row>
    <row r="5" spans="1:4" x14ac:dyDescent="0.2">
      <c r="A5" s="35">
        <v>36</v>
      </c>
      <c r="B5" s="27" t="s">
        <v>245</v>
      </c>
      <c r="C5" s="30">
        <v>111820882</v>
      </c>
      <c r="D5" t="s">
        <v>358</v>
      </c>
    </row>
    <row r="6" spans="1:4" ht="15" x14ac:dyDescent="0.25">
      <c r="A6" s="35">
        <v>48</v>
      </c>
      <c r="B6" s="27" t="s">
        <v>246</v>
      </c>
      <c r="C6" s="30">
        <v>3718750</v>
      </c>
      <c r="D6" s="31" t="s">
        <v>358</v>
      </c>
    </row>
    <row r="7" spans="1:4" ht="15" x14ac:dyDescent="0.25">
      <c r="A7" s="35">
        <v>71</v>
      </c>
      <c r="B7" s="27" t="s">
        <v>247</v>
      </c>
      <c r="C7" s="30">
        <v>270000</v>
      </c>
      <c r="D7" s="32" t="s">
        <v>358</v>
      </c>
    </row>
    <row r="8" spans="1:4" ht="15" x14ac:dyDescent="0.25">
      <c r="A8" s="35">
        <v>85</v>
      </c>
      <c r="B8" s="27" t="s">
        <v>248</v>
      </c>
      <c r="C8" s="30">
        <v>142132921</v>
      </c>
      <c r="D8" s="31" t="s">
        <v>358</v>
      </c>
    </row>
    <row r="9" spans="1:4" ht="15" x14ac:dyDescent="0.25">
      <c r="A9" s="35">
        <v>85</v>
      </c>
      <c r="B9" s="28" t="s">
        <v>248</v>
      </c>
      <c r="C9" s="30">
        <v>16973300</v>
      </c>
      <c r="D9" s="31" t="s">
        <v>358</v>
      </c>
    </row>
    <row r="10" spans="1:4" ht="15" x14ac:dyDescent="0.25">
      <c r="A10" s="35">
        <v>85</v>
      </c>
      <c r="B10" s="27" t="s">
        <v>248</v>
      </c>
      <c r="C10" s="30">
        <v>12023600</v>
      </c>
      <c r="D10" s="31" t="s">
        <v>358</v>
      </c>
    </row>
    <row r="11" spans="1:4" ht="15" x14ac:dyDescent="0.25">
      <c r="A11" s="35">
        <v>85</v>
      </c>
      <c r="B11" s="27" t="s">
        <v>248</v>
      </c>
      <c r="C11" s="30">
        <v>11844402</v>
      </c>
      <c r="D11" s="31" t="s">
        <v>358</v>
      </c>
    </row>
    <row r="12" spans="1:4" ht="15" x14ac:dyDescent="0.25">
      <c r="A12" s="35">
        <v>85</v>
      </c>
      <c r="B12" s="27" t="s">
        <v>248</v>
      </c>
      <c r="C12" s="30">
        <v>5640200</v>
      </c>
      <c r="D12" s="31" t="s">
        <v>358</v>
      </c>
    </row>
    <row r="13" spans="1:4" ht="15" x14ac:dyDescent="0.25">
      <c r="A13" s="35">
        <v>85</v>
      </c>
      <c r="B13" s="27" t="s">
        <v>248</v>
      </c>
      <c r="C13" s="30">
        <v>732600</v>
      </c>
      <c r="D13" s="31" t="s">
        <v>358</v>
      </c>
    </row>
    <row r="14" spans="1:4" ht="15" x14ac:dyDescent="0.25">
      <c r="A14" s="35">
        <v>85</v>
      </c>
      <c r="B14" s="27" t="s">
        <v>248</v>
      </c>
      <c r="C14" s="30">
        <v>4230200</v>
      </c>
      <c r="D14" s="31" t="s">
        <v>358</v>
      </c>
    </row>
    <row r="15" spans="1:4" ht="15" x14ac:dyDescent="0.25">
      <c r="A15" s="35">
        <v>85</v>
      </c>
      <c r="B15" s="27" t="s">
        <v>248</v>
      </c>
      <c r="C15" s="30">
        <v>705700</v>
      </c>
      <c r="D15" s="31" t="s">
        <v>358</v>
      </c>
    </row>
    <row r="16" spans="1:4" ht="15" x14ac:dyDescent="0.25">
      <c r="A16" s="35">
        <v>85</v>
      </c>
      <c r="B16" s="27" t="s">
        <v>248</v>
      </c>
      <c r="C16" s="30">
        <v>705700</v>
      </c>
      <c r="D16" s="31" t="s">
        <v>358</v>
      </c>
    </row>
    <row r="17" spans="1:4" ht="15" x14ac:dyDescent="0.25">
      <c r="A17" s="35">
        <v>85</v>
      </c>
      <c r="B17" s="27" t="s">
        <v>248</v>
      </c>
      <c r="C17" s="30">
        <v>1410900</v>
      </c>
      <c r="D17" s="31" t="s">
        <v>358</v>
      </c>
    </row>
    <row r="18" spans="1:4" ht="15" x14ac:dyDescent="0.25">
      <c r="A18" s="35">
        <v>86</v>
      </c>
      <c r="B18" s="27" t="s">
        <v>249</v>
      </c>
      <c r="C18" s="30">
        <v>1034200242</v>
      </c>
      <c r="D18" s="31" t="s">
        <v>358</v>
      </c>
    </row>
    <row r="19" spans="1:4" ht="15" x14ac:dyDescent="0.25">
      <c r="A19" s="35">
        <v>86</v>
      </c>
      <c r="B19" s="27" t="s">
        <v>249</v>
      </c>
      <c r="C19" s="30">
        <v>265080125</v>
      </c>
      <c r="D19" s="31" t="s">
        <v>358</v>
      </c>
    </row>
    <row r="20" spans="1:4" ht="15" x14ac:dyDescent="0.25">
      <c r="A20" s="35">
        <v>86</v>
      </c>
      <c r="B20" s="27" t="s">
        <v>249</v>
      </c>
      <c r="C20" s="30">
        <v>360554</v>
      </c>
      <c r="D20" s="31" t="s">
        <v>358</v>
      </c>
    </row>
    <row r="21" spans="1:4" ht="15" x14ac:dyDescent="0.25">
      <c r="A21" s="35">
        <v>86</v>
      </c>
      <c r="B21" s="27" t="s">
        <v>249</v>
      </c>
      <c r="C21" s="30">
        <v>134139400</v>
      </c>
      <c r="D21" s="31" t="s">
        <v>358</v>
      </c>
    </row>
    <row r="22" spans="1:4" ht="15" x14ac:dyDescent="0.25">
      <c r="A22" s="35">
        <v>86</v>
      </c>
      <c r="B22" s="27" t="s">
        <v>249</v>
      </c>
      <c r="C22" s="30">
        <v>96224400</v>
      </c>
      <c r="D22" s="31" t="s">
        <v>358</v>
      </c>
    </row>
    <row r="23" spans="1:4" ht="15" x14ac:dyDescent="0.25">
      <c r="A23" s="35">
        <v>86</v>
      </c>
      <c r="B23" s="27" t="s">
        <v>249</v>
      </c>
      <c r="C23" s="30">
        <v>98886670</v>
      </c>
      <c r="D23" s="31" t="s">
        <v>358</v>
      </c>
    </row>
    <row r="24" spans="1:4" ht="15" x14ac:dyDescent="0.25">
      <c r="A24" s="35">
        <v>86</v>
      </c>
      <c r="B24" s="27" t="s">
        <v>249</v>
      </c>
      <c r="C24" s="30">
        <v>51396300</v>
      </c>
      <c r="D24" s="31" t="s">
        <v>358</v>
      </c>
    </row>
    <row r="25" spans="1:4" ht="15" x14ac:dyDescent="0.25">
      <c r="A25" s="35">
        <v>86</v>
      </c>
      <c r="B25" s="27" t="s">
        <v>249</v>
      </c>
      <c r="C25" s="30">
        <v>5868000</v>
      </c>
      <c r="D25" s="31" t="s">
        <v>358</v>
      </c>
    </row>
    <row r="26" spans="1:4" ht="15" x14ac:dyDescent="0.25">
      <c r="A26" s="35">
        <v>86</v>
      </c>
      <c r="B26" s="27" t="s">
        <v>249</v>
      </c>
      <c r="C26" s="30">
        <v>38551200</v>
      </c>
      <c r="D26" s="31" t="s">
        <v>358</v>
      </c>
    </row>
    <row r="27" spans="1:4" ht="15" x14ac:dyDescent="0.25">
      <c r="A27" s="35">
        <v>86</v>
      </c>
      <c r="B27" s="27" t="s">
        <v>249</v>
      </c>
      <c r="C27" s="30">
        <v>6438000</v>
      </c>
      <c r="D27" s="31" t="s">
        <v>358</v>
      </c>
    </row>
    <row r="28" spans="1:4" ht="15" x14ac:dyDescent="0.25">
      <c r="A28" s="35">
        <v>86</v>
      </c>
      <c r="B28" s="27" t="s">
        <v>249</v>
      </c>
      <c r="C28" s="30">
        <v>6438000</v>
      </c>
      <c r="D28" s="31" t="s">
        <v>358</v>
      </c>
    </row>
    <row r="29" spans="1:4" ht="15" x14ac:dyDescent="0.25">
      <c r="A29" s="35">
        <v>86</v>
      </c>
      <c r="B29" s="27" t="s">
        <v>249</v>
      </c>
      <c r="C29" s="30">
        <v>12861500</v>
      </c>
      <c r="D29" s="31" t="s">
        <v>358</v>
      </c>
    </row>
    <row r="30" spans="1:4" ht="15" x14ac:dyDescent="0.25">
      <c r="A30" s="35">
        <v>87</v>
      </c>
      <c r="B30" s="27" t="s">
        <v>250</v>
      </c>
      <c r="C30" s="30">
        <v>13840471268</v>
      </c>
      <c r="D30" s="31" t="s">
        <v>358</v>
      </c>
    </row>
    <row r="31" spans="1:4" ht="15" x14ac:dyDescent="0.25">
      <c r="A31" s="35">
        <v>87</v>
      </c>
      <c r="B31" s="27" t="s">
        <v>250</v>
      </c>
      <c r="C31" s="30">
        <v>381160731</v>
      </c>
      <c r="D31" s="31" t="s">
        <v>358</v>
      </c>
    </row>
    <row r="32" spans="1:4" ht="15" x14ac:dyDescent="0.25">
      <c r="A32" s="35">
        <v>87</v>
      </c>
      <c r="B32" s="27" t="s">
        <v>250</v>
      </c>
      <c r="C32" s="30">
        <v>2020139</v>
      </c>
      <c r="D32" s="31" t="s">
        <v>358</v>
      </c>
    </row>
    <row r="33" spans="1:4" ht="15" x14ac:dyDescent="0.25">
      <c r="A33" s="35">
        <v>87</v>
      </c>
      <c r="B33" s="27" t="s">
        <v>250</v>
      </c>
      <c r="C33" s="30">
        <v>3655800</v>
      </c>
      <c r="D33" s="31" t="s">
        <v>358</v>
      </c>
    </row>
    <row r="34" spans="1:4" ht="15" x14ac:dyDescent="0.25">
      <c r="A34" s="35">
        <v>87</v>
      </c>
      <c r="B34" s="27" t="s">
        <v>250</v>
      </c>
      <c r="C34" s="30">
        <v>62706818</v>
      </c>
      <c r="D34" s="31" t="s">
        <v>358</v>
      </c>
    </row>
    <row r="35" spans="1:4" ht="15" x14ac:dyDescent="0.25">
      <c r="A35" s="35">
        <v>87</v>
      </c>
      <c r="B35" s="27" t="s">
        <v>250</v>
      </c>
      <c r="C35" s="30">
        <v>13700164</v>
      </c>
      <c r="D35" s="31" t="s">
        <v>358</v>
      </c>
    </row>
    <row r="36" spans="1:4" ht="15" x14ac:dyDescent="0.25">
      <c r="A36" s="35">
        <v>87</v>
      </c>
      <c r="B36" s="27" t="s">
        <v>250</v>
      </c>
      <c r="C36" s="30">
        <v>2526222</v>
      </c>
      <c r="D36" s="31" t="s">
        <v>358</v>
      </c>
    </row>
    <row r="37" spans="1:4" ht="15" x14ac:dyDescent="0.25">
      <c r="A37" s="35">
        <v>87</v>
      </c>
      <c r="B37" s="27" t="s">
        <v>250</v>
      </c>
      <c r="C37" s="30">
        <v>2310</v>
      </c>
      <c r="D37" s="31" t="s">
        <v>358</v>
      </c>
    </row>
    <row r="38" spans="1:4" ht="15" x14ac:dyDescent="0.25">
      <c r="A38" s="35">
        <v>87</v>
      </c>
      <c r="B38" s="27" t="s">
        <v>250</v>
      </c>
      <c r="C38" s="30">
        <v>186867887</v>
      </c>
      <c r="D38" s="31" t="s">
        <v>358</v>
      </c>
    </row>
    <row r="39" spans="1:4" ht="15" x14ac:dyDescent="0.25">
      <c r="A39" s="35">
        <v>87</v>
      </c>
      <c r="B39" s="27" t="s">
        <v>250</v>
      </c>
      <c r="C39" s="30">
        <v>17587114</v>
      </c>
      <c r="D39" s="31" t="s">
        <v>358</v>
      </c>
    </row>
    <row r="40" spans="1:4" ht="15" x14ac:dyDescent="0.25">
      <c r="A40" s="35">
        <v>87</v>
      </c>
      <c r="B40" s="27" t="s">
        <v>250</v>
      </c>
      <c r="C40" s="30">
        <v>623201800</v>
      </c>
      <c r="D40" s="31" t="s">
        <v>358</v>
      </c>
    </row>
    <row r="41" spans="1:4" ht="15" x14ac:dyDescent="0.25">
      <c r="A41" s="35">
        <v>87</v>
      </c>
      <c r="B41" s="27" t="s">
        <v>250</v>
      </c>
      <c r="C41" s="30">
        <v>467517500</v>
      </c>
      <c r="D41" s="31" t="s">
        <v>358</v>
      </c>
    </row>
    <row r="42" spans="1:4" ht="15" x14ac:dyDescent="0.25">
      <c r="A42" s="35">
        <v>87</v>
      </c>
      <c r="B42" s="27" t="s">
        <v>250</v>
      </c>
      <c r="C42" s="30">
        <v>78170800</v>
      </c>
      <c r="D42" s="31" t="s">
        <v>358</v>
      </c>
    </row>
    <row r="43" spans="1:4" ht="15" x14ac:dyDescent="0.25">
      <c r="A43" s="35">
        <v>87</v>
      </c>
      <c r="B43" s="27" t="s">
        <v>250</v>
      </c>
      <c r="C43" s="30">
        <v>78170800</v>
      </c>
      <c r="D43" s="31" t="s">
        <v>358</v>
      </c>
    </row>
    <row r="44" spans="1:4" ht="15" x14ac:dyDescent="0.25">
      <c r="A44" s="35">
        <v>87</v>
      </c>
      <c r="B44" s="27" t="s">
        <v>250</v>
      </c>
      <c r="C44" s="30">
        <v>156026300</v>
      </c>
      <c r="D44" s="31" t="s">
        <v>358</v>
      </c>
    </row>
    <row r="45" spans="1:4" ht="15" x14ac:dyDescent="0.25">
      <c r="A45" s="35">
        <v>87</v>
      </c>
      <c r="B45" s="27" t="s">
        <v>250</v>
      </c>
      <c r="C45" s="30">
        <v>84005755</v>
      </c>
      <c r="D45" s="31" t="s">
        <v>358</v>
      </c>
    </row>
    <row r="46" spans="1:4" ht="15" x14ac:dyDescent="0.25">
      <c r="A46" s="35">
        <v>87</v>
      </c>
      <c r="B46" s="27" t="s">
        <v>250</v>
      </c>
      <c r="C46" s="30">
        <v>1162302120</v>
      </c>
      <c r="D46" s="31" t="s">
        <v>358</v>
      </c>
    </row>
    <row r="47" spans="1:4" ht="15" x14ac:dyDescent="0.25">
      <c r="A47" s="35">
        <v>88</v>
      </c>
      <c r="B47" s="27" t="s">
        <v>251</v>
      </c>
      <c r="C47" s="30">
        <v>984472678</v>
      </c>
      <c r="D47" s="31" t="s">
        <v>358</v>
      </c>
    </row>
    <row r="48" spans="1:4" ht="15" x14ac:dyDescent="0.25">
      <c r="A48" s="35">
        <v>88</v>
      </c>
      <c r="B48" s="27" t="s">
        <v>251</v>
      </c>
      <c r="C48" s="30">
        <v>41825714</v>
      </c>
      <c r="D48" s="31" t="s">
        <v>358</v>
      </c>
    </row>
    <row r="49" spans="1:4" ht="15" x14ac:dyDescent="0.25">
      <c r="A49" s="35">
        <v>88</v>
      </c>
      <c r="B49" s="27" t="s">
        <v>251</v>
      </c>
      <c r="C49" s="30">
        <v>4200</v>
      </c>
      <c r="D49" s="31" t="s">
        <v>358</v>
      </c>
    </row>
    <row r="50" spans="1:4" ht="15" x14ac:dyDescent="0.25">
      <c r="A50" s="35">
        <v>88</v>
      </c>
      <c r="B50" s="27" t="s">
        <v>251</v>
      </c>
      <c r="C50" s="30">
        <v>1553177</v>
      </c>
      <c r="D50" s="31" t="s">
        <v>358</v>
      </c>
    </row>
    <row r="51" spans="1:4" ht="15" x14ac:dyDescent="0.25">
      <c r="A51" s="35">
        <v>88</v>
      </c>
      <c r="B51" s="27" t="s">
        <v>251</v>
      </c>
      <c r="C51" s="30">
        <v>243696</v>
      </c>
      <c r="D51" s="31" t="s">
        <v>358</v>
      </c>
    </row>
    <row r="52" spans="1:4" ht="15" x14ac:dyDescent="0.25">
      <c r="A52" s="35">
        <v>88</v>
      </c>
      <c r="B52" s="27" t="s">
        <v>251</v>
      </c>
      <c r="C52" s="30">
        <v>173618396</v>
      </c>
      <c r="D52" s="31" t="s">
        <v>358</v>
      </c>
    </row>
    <row r="53" spans="1:4" ht="15" x14ac:dyDescent="0.25">
      <c r="A53" s="35">
        <v>88</v>
      </c>
      <c r="B53" s="27" t="s">
        <v>251</v>
      </c>
      <c r="C53" s="30">
        <v>58953000</v>
      </c>
      <c r="D53" s="31" t="s">
        <v>358</v>
      </c>
    </row>
    <row r="54" spans="1:4" ht="15" x14ac:dyDescent="0.25">
      <c r="A54" s="35">
        <v>88</v>
      </c>
      <c r="B54" s="27" t="s">
        <v>251</v>
      </c>
      <c r="C54" s="30">
        <v>44218300</v>
      </c>
      <c r="D54" s="31" t="s">
        <v>358</v>
      </c>
    </row>
    <row r="55" spans="1:4" ht="15" x14ac:dyDescent="0.25">
      <c r="A55" s="35">
        <v>88</v>
      </c>
      <c r="B55" s="27" t="s">
        <v>251</v>
      </c>
      <c r="C55" s="30">
        <v>7386700</v>
      </c>
      <c r="D55" s="31" t="s">
        <v>358</v>
      </c>
    </row>
    <row r="56" spans="1:4" ht="15" x14ac:dyDescent="0.25">
      <c r="A56" s="35">
        <v>88</v>
      </c>
      <c r="B56" s="27" t="s">
        <v>251</v>
      </c>
      <c r="C56" s="30">
        <v>7386700</v>
      </c>
      <c r="D56" s="31" t="s">
        <v>358</v>
      </c>
    </row>
    <row r="57" spans="1:4" ht="15" x14ac:dyDescent="0.25">
      <c r="A57" s="35">
        <v>88</v>
      </c>
      <c r="B57" s="27" t="s">
        <v>251</v>
      </c>
      <c r="C57" s="30">
        <v>14749900</v>
      </c>
      <c r="D57" s="31" t="s">
        <v>358</v>
      </c>
    </row>
    <row r="58" spans="1:4" ht="15" x14ac:dyDescent="0.25">
      <c r="A58" s="35">
        <v>88</v>
      </c>
      <c r="B58" s="27" t="s">
        <v>251</v>
      </c>
      <c r="C58" s="30">
        <v>7498545</v>
      </c>
      <c r="D58" s="31" t="s">
        <v>358</v>
      </c>
    </row>
    <row r="59" spans="1:4" ht="15" x14ac:dyDescent="0.25">
      <c r="A59" s="35">
        <v>88</v>
      </c>
      <c r="B59" s="27" t="s">
        <v>251</v>
      </c>
      <c r="C59" s="30">
        <v>106698908</v>
      </c>
      <c r="D59" s="31" t="s">
        <v>358</v>
      </c>
    </row>
    <row r="60" spans="1:4" ht="15" x14ac:dyDescent="0.25">
      <c r="A60" s="35">
        <v>2364</v>
      </c>
      <c r="B60" s="27" t="s">
        <v>252</v>
      </c>
      <c r="C60" s="30">
        <v>200542906</v>
      </c>
      <c r="D60" s="31" t="s">
        <v>358</v>
      </c>
    </row>
    <row r="61" spans="1:4" ht="15" x14ac:dyDescent="0.25">
      <c r="A61" s="35">
        <v>77</v>
      </c>
      <c r="B61" s="27" t="s">
        <v>253</v>
      </c>
      <c r="C61" s="30">
        <v>31500000</v>
      </c>
      <c r="D61" s="31" t="s">
        <v>139</v>
      </c>
    </row>
    <row r="62" spans="1:4" ht="15" x14ac:dyDescent="0.25">
      <c r="A62" s="35">
        <v>84</v>
      </c>
      <c r="B62" s="27" t="s">
        <v>254</v>
      </c>
      <c r="C62" s="30">
        <v>44450000</v>
      </c>
      <c r="D62" s="33" t="s">
        <v>358</v>
      </c>
    </row>
    <row r="63" spans="1:4" ht="15" x14ac:dyDescent="0.25">
      <c r="A63" s="35">
        <v>85</v>
      </c>
      <c r="B63" s="27" t="s">
        <v>255</v>
      </c>
      <c r="C63" s="30">
        <v>35000000</v>
      </c>
      <c r="D63" s="31" t="s">
        <v>358</v>
      </c>
    </row>
    <row r="64" spans="1:4" ht="15" x14ac:dyDescent="0.25">
      <c r="A64" s="35">
        <v>88</v>
      </c>
      <c r="B64" s="27" t="s">
        <v>256</v>
      </c>
      <c r="C64" s="30">
        <v>44450000</v>
      </c>
      <c r="D64" s="31" t="s">
        <v>359</v>
      </c>
    </row>
    <row r="65" spans="1:4" ht="15" x14ac:dyDescent="0.25">
      <c r="A65" s="35">
        <v>176</v>
      </c>
      <c r="B65" s="27" t="s">
        <v>257</v>
      </c>
      <c r="C65" s="30">
        <v>932400</v>
      </c>
      <c r="D65" s="31" t="s">
        <v>358</v>
      </c>
    </row>
    <row r="66" spans="1:4" ht="15" x14ac:dyDescent="0.25">
      <c r="A66" s="35">
        <v>80</v>
      </c>
      <c r="B66" s="27" t="s">
        <v>258</v>
      </c>
      <c r="C66" s="30">
        <v>35000000</v>
      </c>
      <c r="D66" s="31" t="s">
        <v>139</v>
      </c>
    </row>
    <row r="67" spans="1:4" ht="15" x14ac:dyDescent="0.25">
      <c r="A67" s="35">
        <v>87</v>
      </c>
      <c r="B67" s="27" t="s">
        <v>259</v>
      </c>
      <c r="C67" s="30">
        <v>44450000</v>
      </c>
      <c r="D67" s="31" t="s">
        <v>139</v>
      </c>
    </row>
    <row r="68" spans="1:4" ht="15" x14ac:dyDescent="0.25">
      <c r="A68" s="35">
        <v>76</v>
      </c>
      <c r="B68" s="27" t="s">
        <v>260</v>
      </c>
      <c r="C68" s="30">
        <v>44450000</v>
      </c>
      <c r="D68" s="31" t="s">
        <v>139</v>
      </c>
    </row>
    <row r="69" spans="1:4" ht="15" x14ac:dyDescent="0.25">
      <c r="A69" s="35">
        <v>191</v>
      </c>
      <c r="B69" s="27" t="s">
        <v>261</v>
      </c>
      <c r="C69" s="30">
        <v>938772</v>
      </c>
      <c r="D69" s="31" t="s">
        <v>358</v>
      </c>
    </row>
    <row r="70" spans="1:4" ht="15" x14ac:dyDescent="0.25">
      <c r="A70" s="35">
        <v>191</v>
      </c>
      <c r="B70" s="27" t="s">
        <v>261</v>
      </c>
      <c r="C70" s="30">
        <v>1443598</v>
      </c>
      <c r="D70" s="31" t="s">
        <v>358</v>
      </c>
    </row>
    <row r="71" spans="1:4" ht="15" x14ac:dyDescent="0.25">
      <c r="A71" s="35">
        <v>191</v>
      </c>
      <c r="B71" s="27" t="s">
        <v>261</v>
      </c>
      <c r="C71" s="30">
        <v>286100</v>
      </c>
      <c r="D71" s="31" t="s">
        <v>358</v>
      </c>
    </row>
    <row r="72" spans="1:4" ht="15" x14ac:dyDescent="0.25">
      <c r="A72" s="35">
        <v>191</v>
      </c>
      <c r="B72" s="27" t="s">
        <v>261</v>
      </c>
      <c r="C72" s="30">
        <v>200800</v>
      </c>
      <c r="D72" s="31" t="s">
        <v>358</v>
      </c>
    </row>
    <row r="73" spans="1:4" ht="15" x14ac:dyDescent="0.25">
      <c r="A73" s="35">
        <v>191</v>
      </c>
      <c r="B73" s="27" t="s">
        <v>261</v>
      </c>
      <c r="C73" s="30">
        <v>198600</v>
      </c>
      <c r="D73" s="31" t="s">
        <v>358</v>
      </c>
    </row>
    <row r="74" spans="1:4" ht="15" x14ac:dyDescent="0.25">
      <c r="A74" s="35">
        <v>191</v>
      </c>
      <c r="B74" s="27" t="s">
        <v>261</v>
      </c>
      <c r="C74" s="30">
        <v>95400</v>
      </c>
      <c r="D74" s="31" t="s">
        <v>358</v>
      </c>
    </row>
    <row r="75" spans="1:4" ht="15" x14ac:dyDescent="0.25">
      <c r="A75" s="35">
        <v>191</v>
      </c>
      <c r="B75" s="27" t="s">
        <v>261</v>
      </c>
      <c r="C75" s="30">
        <v>12200</v>
      </c>
      <c r="D75" s="31" t="s">
        <v>358</v>
      </c>
    </row>
    <row r="76" spans="1:4" ht="15" x14ac:dyDescent="0.25">
      <c r="A76" s="35">
        <v>191</v>
      </c>
      <c r="B76" s="27" t="s">
        <v>261</v>
      </c>
      <c r="C76" s="30">
        <v>71700</v>
      </c>
      <c r="D76" s="31" t="s">
        <v>358</v>
      </c>
    </row>
    <row r="77" spans="1:4" ht="15" x14ac:dyDescent="0.25">
      <c r="A77" s="35">
        <v>191</v>
      </c>
      <c r="B77" s="27" t="s">
        <v>261</v>
      </c>
      <c r="C77" s="30">
        <v>12200</v>
      </c>
      <c r="D77" s="31" t="s">
        <v>358</v>
      </c>
    </row>
    <row r="78" spans="1:4" ht="15" x14ac:dyDescent="0.25">
      <c r="A78" s="35">
        <v>191</v>
      </c>
      <c r="B78" s="27" t="s">
        <v>261</v>
      </c>
      <c r="C78" s="30">
        <v>12200</v>
      </c>
      <c r="D78" s="31" t="s">
        <v>358</v>
      </c>
    </row>
    <row r="79" spans="1:4" ht="15" x14ac:dyDescent="0.25">
      <c r="A79" s="35">
        <v>191</v>
      </c>
      <c r="B79" s="27" t="s">
        <v>261</v>
      </c>
      <c r="C79" s="30">
        <v>24400</v>
      </c>
      <c r="D79" s="31" t="s">
        <v>358</v>
      </c>
    </row>
    <row r="80" spans="1:4" ht="15" x14ac:dyDescent="0.25">
      <c r="A80" s="35">
        <v>192</v>
      </c>
      <c r="B80" s="27" t="s">
        <v>262</v>
      </c>
      <c r="C80" s="30">
        <v>128811419</v>
      </c>
      <c r="D80" s="31" t="s">
        <v>358</v>
      </c>
    </row>
    <row r="81" spans="1:4" ht="15" x14ac:dyDescent="0.25">
      <c r="A81" s="35">
        <v>192</v>
      </c>
      <c r="B81" s="27" t="s">
        <v>262</v>
      </c>
      <c r="C81" s="30">
        <v>5603300</v>
      </c>
      <c r="D81" s="31" t="s">
        <v>358</v>
      </c>
    </row>
    <row r="82" spans="1:4" ht="15" x14ac:dyDescent="0.25">
      <c r="A82" s="35">
        <v>192</v>
      </c>
      <c r="B82" s="27" t="s">
        <v>262</v>
      </c>
      <c r="C82" s="30">
        <v>4201000</v>
      </c>
      <c r="D82" s="31" t="s">
        <v>358</v>
      </c>
    </row>
    <row r="83" spans="1:4" ht="15" x14ac:dyDescent="0.25">
      <c r="A83" s="35">
        <v>192</v>
      </c>
      <c r="B83" s="27" t="s">
        <v>262</v>
      </c>
      <c r="C83" s="30">
        <v>696800</v>
      </c>
      <c r="D83" s="31" t="s">
        <v>358</v>
      </c>
    </row>
    <row r="84" spans="1:4" ht="15" x14ac:dyDescent="0.25">
      <c r="A84" s="35">
        <v>192</v>
      </c>
      <c r="B84" s="27" t="s">
        <v>262</v>
      </c>
      <c r="C84" s="30">
        <v>696800</v>
      </c>
      <c r="D84" s="31" t="s">
        <v>358</v>
      </c>
    </row>
    <row r="85" spans="1:4" ht="15" x14ac:dyDescent="0.25">
      <c r="A85" s="35">
        <v>192</v>
      </c>
      <c r="B85" s="27" t="s">
        <v>262</v>
      </c>
      <c r="C85" s="30">
        <v>1399900</v>
      </c>
      <c r="D85" s="31" t="s">
        <v>358</v>
      </c>
    </row>
    <row r="86" spans="1:4" ht="15" x14ac:dyDescent="0.25">
      <c r="A86" s="35">
        <v>196</v>
      </c>
      <c r="B86" s="27" t="s">
        <v>263</v>
      </c>
      <c r="C86" s="30">
        <v>260000</v>
      </c>
      <c r="D86" s="31" t="s">
        <v>358</v>
      </c>
    </row>
    <row r="87" spans="1:4" x14ac:dyDescent="0.2">
      <c r="A87" s="35">
        <v>213</v>
      </c>
      <c r="B87" s="27" t="s">
        <v>264</v>
      </c>
      <c r="C87" s="30">
        <v>5354976</v>
      </c>
      <c r="D87" t="s">
        <v>358</v>
      </c>
    </row>
    <row r="88" spans="1:4" x14ac:dyDescent="0.2">
      <c r="A88" s="35">
        <v>213</v>
      </c>
      <c r="B88" s="27" t="s">
        <v>264</v>
      </c>
      <c r="C88" s="30">
        <v>232100</v>
      </c>
      <c r="D88" t="s">
        <v>358</v>
      </c>
    </row>
    <row r="89" spans="1:4" x14ac:dyDescent="0.2">
      <c r="A89" s="35">
        <v>213</v>
      </c>
      <c r="B89" s="27" t="s">
        <v>264</v>
      </c>
      <c r="C89" s="30">
        <v>174100</v>
      </c>
      <c r="D89" t="s">
        <v>358</v>
      </c>
    </row>
    <row r="90" spans="1:4" x14ac:dyDescent="0.2">
      <c r="A90" s="35">
        <v>213</v>
      </c>
      <c r="B90" s="27" t="s">
        <v>264</v>
      </c>
      <c r="C90" s="30">
        <v>29100</v>
      </c>
      <c r="D90" t="s">
        <v>358</v>
      </c>
    </row>
    <row r="91" spans="1:4" x14ac:dyDescent="0.2">
      <c r="A91" s="35">
        <v>213</v>
      </c>
      <c r="B91" s="27" t="s">
        <v>264</v>
      </c>
      <c r="C91" s="30">
        <v>29100</v>
      </c>
      <c r="D91" t="s">
        <v>358</v>
      </c>
    </row>
    <row r="92" spans="1:4" x14ac:dyDescent="0.2">
      <c r="A92" s="35">
        <v>213</v>
      </c>
      <c r="B92" s="27" t="s">
        <v>264</v>
      </c>
      <c r="C92" s="30">
        <v>58100</v>
      </c>
      <c r="D92" t="s">
        <v>358</v>
      </c>
    </row>
    <row r="93" spans="1:4" x14ac:dyDescent="0.2">
      <c r="A93" s="35">
        <v>213</v>
      </c>
      <c r="B93" s="27" t="s">
        <v>264</v>
      </c>
      <c r="C93" s="30">
        <v>849804</v>
      </c>
      <c r="D93" t="s">
        <v>358</v>
      </c>
    </row>
    <row r="94" spans="1:4" ht="15" x14ac:dyDescent="0.25">
      <c r="A94" s="35">
        <v>86</v>
      </c>
      <c r="B94" s="27" t="s">
        <v>265</v>
      </c>
      <c r="C94" s="30">
        <v>25200000</v>
      </c>
      <c r="D94" s="31" t="s">
        <v>358</v>
      </c>
    </row>
    <row r="95" spans="1:4" ht="15" x14ac:dyDescent="0.25">
      <c r="A95" s="35">
        <v>2024</v>
      </c>
      <c r="B95" s="27" t="s">
        <v>266</v>
      </c>
      <c r="C95" s="30">
        <v>27399755</v>
      </c>
      <c r="D95" s="31" t="s">
        <v>139</v>
      </c>
    </row>
    <row r="96" spans="1:4" ht="15" x14ac:dyDescent="0.25">
      <c r="A96" s="35">
        <v>250</v>
      </c>
      <c r="B96" s="27" t="s">
        <v>267</v>
      </c>
      <c r="C96" s="30">
        <v>40558096</v>
      </c>
      <c r="D96" s="31" t="s">
        <v>139</v>
      </c>
    </row>
    <row r="97" spans="1:4" ht="15" x14ac:dyDescent="0.25">
      <c r="A97" s="35">
        <v>251</v>
      </c>
      <c r="B97" s="27" t="s">
        <v>268</v>
      </c>
      <c r="C97" s="30">
        <v>6682824588</v>
      </c>
      <c r="D97" s="31" t="s">
        <v>139</v>
      </c>
    </row>
    <row r="98" spans="1:4" ht="15" x14ac:dyDescent="0.25">
      <c r="A98" s="35">
        <v>83</v>
      </c>
      <c r="B98" s="27" t="s">
        <v>269</v>
      </c>
      <c r="C98" s="30">
        <v>42000000</v>
      </c>
      <c r="D98" s="31" t="s">
        <v>360</v>
      </c>
    </row>
    <row r="99" spans="1:4" ht="15" x14ac:dyDescent="0.25">
      <c r="A99" s="35">
        <v>266</v>
      </c>
      <c r="B99" s="27" t="s">
        <v>270</v>
      </c>
      <c r="C99" s="30">
        <v>1014000</v>
      </c>
      <c r="D99" s="31" t="s">
        <v>358</v>
      </c>
    </row>
    <row r="100" spans="1:4" ht="15" x14ac:dyDescent="0.25">
      <c r="A100" s="35">
        <v>324</v>
      </c>
      <c r="B100" s="27" t="s">
        <v>271</v>
      </c>
      <c r="C100" s="30">
        <v>1312755</v>
      </c>
      <c r="D100" s="31" t="s">
        <v>358</v>
      </c>
    </row>
    <row r="101" spans="1:4" ht="15" x14ac:dyDescent="0.25">
      <c r="A101" s="35">
        <v>324</v>
      </c>
      <c r="B101" s="27" t="s">
        <v>271</v>
      </c>
      <c r="C101" s="30">
        <v>23712165</v>
      </c>
      <c r="D101" s="31" t="s">
        <v>358</v>
      </c>
    </row>
    <row r="102" spans="1:4" ht="15" x14ac:dyDescent="0.25">
      <c r="A102" s="35">
        <v>324</v>
      </c>
      <c r="B102" s="27" t="s">
        <v>271</v>
      </c>
      <c r="C102" s="30">
        <v>1805900</v>
      </c>
      <c r="D102" s="31" t="s">
        <v>358</v>
      </c>
    </row>
    <row r="103" spans="1:4" ht="15" x14ac:dyDescent="0.25">
      <c r="A103" s="35">
        <v>324</v>
      </c>
      <c r="B103" s="27" t="s">
        <v>271</v>
      </c>
      <c r="C103" s="30">
        <v>1354400</v>
      </c>
      <c r="D103" s="31" t="s">
        <v>358</v>
      </c>
    </row>
    <row r="104" spans="1:4" ht="15" x14ac:dyDescent="0.25">
      <c r="A104" s="35">
        <v>324</v>
      </c>
      <c r="B104" s="27" t="s">
        <v>271</v>
      </c>
      <c r="C104" s="30">
        <v>225800</v>
      </c>
      <c r="D104" s="31" t="s">
        <v>358</v>
      </c>
    </row>
    <row r="105" spans="1:4" ht="15" x14ac:dyDescent="0.25">
      <c r="A105" s="35">
        <v>324</v>
      </c>
      <c r="B105" s="27" t="s">
        <v>271</v>
      </c>
      <c r="C105" s="30">
        <v>225800</v>
      </c>
      <c r="D105" s="31" t="s">
        <v>358</v>
      </c>
    </row>
    <row r="106" spans="1:4" ht="15" x14ac:dyDescent="0.25">
      <c r="A106" s="35">
        <v>324</v>
      </c>
      <c r="B106" s="27" t="s">
        <v>271</v>
      </c>
      <c r="C106" s="30">
        <v>451500</v>
      </c>
      <c r="D106" s="31" t="s">
        <v>358</v>
      </c>
    </row>
    <row r="107" spans="1:4" ht="15" x14ac:dyDescent="0.25">
      <c r="A107" s="35">
        <v>324</v>
      </c>
      <c r="B107" s="27" t="s">
        <v>271</v>
      </c>
      <c r="C107" s="30">
        <v>16505280</v>
      </c>
      <c r="D107" s="31" t="s">
        <v>358</v>
      </c>
    </row>
    <row r="108" spans="1:4" ht="15" x14ac:dyDescent="0.25">
      <c r="A108" s="35">
        <v>325</v>
      </c>
      <c r="B108" s="27" t="s">
        <v>272</v>
      </c>
      <c r="C108" s="30">
        <v>44991900</v>
      </c>
      <c r="D108" s="31" t="s">
        <v>358</v>
      </c>
    </row>
    <row r="109" spans="1:4" ht="15" x14ac:dyDescent="0.25">
      <c r="A109" s="35">
        <v>1936</v>
      </c>
      <c r="B109" s="27" t="s">
        <v>273</v>
      </c>
      <c r="C109" s="30">
        <v>16240000</v>
      </c>
      <c r="D109" s="31" t="s">
        <v>358</v>
      </c>
    </row>
    <row r="110" spans="1:4" ht="15" x14ac:dyDescent="0.25">
      <c r="A110" s="35">
        <v>304</v>
      </c>
      <c r="B110" s="27" t="s">
        <v>274</v>
      </c>
      <c r="C110" s="30">
        <v>22400000</v>
      </c>
      <c r="D110" s="31" t="s">
        <v>359</v>
      </c>
    </row>
    <row r="111" spans="1:4" ht="15" x14ac:dyDescent="0.25">
      <c r="A111" s="35">
        <v>307</v>
      </c>
      <c r="B111" s="27" t="s">
        <v>275</v>
      </c>
      <c r="C111" s="30">
        <v>22400000</v>
      </c>
      <c r="D111" s="31" t="s">
        <v>359</v>
      </c>
    </row>
    <row r="112" spans="1:4" ht="15" x14ac:dyDescent="0.25">
      <c r="A112" s="35">
        <v>294</v>
      </c>
      <c r="B112" s="27" t="s">
        <v>276</v>
      </c>
      <c r="C112" s="30">
        <v>22400000</v>
      </c>
      <c r="D112" s="31" t="s">
        <v>359</v>
      </c>
    </row>
    <row r="113" spans="1:4" ht="15" x14ac:dyDescent="0.25">
      <c r="A113" s="35">
        <v>306</v>
      </c>
      <c r="B113" s="27" t="s">
        <v>277</v>
      </c>
      <c r="C113" s="30">
        <v>22400000</v>
      </c>
      <c r="D113" s="31" t="s">
        <v>359</v>
      </c>
    </row>
    <row r="114" spans="1:4" ht="15" x14ac:dyDescent="0.25">
      <c r="A114" s="35">
        <v>1949</v>
      </c>
      <c r="B114" s="27" t="s">
        <v>278</v>
      </c>
      <c r="C114" s="30">
        <v>24000000</v>
      </c>
      <c r="D114" s="31" t="s">
        <v>358</v>
      </c>
    </row>
    <row r="115" spans="1:4" ht="15" x14ac:dyDescent="0.25">
      <c r="A115" s="35">
        <v>1950</v>
      </c>
      <c r="B115" s="27" t="s">
        <v>278</v>
      </c>
      <c r="C115" s="30">
        <v>18000000</v>
      </c>
      <c r="D115" s="31" t="s">
        <v>358</v>
      </c>
    </row>
    <row r="116" spans="1:4" ht="15" x14ac:dyDescent="0.25">
      <c r="A116" s="35">
        <v>1951</v>
      </c>
      <c r="B116" s="27" t="s">
        <v>278</v>
      </c>
      <c r="C116" s="30">
        <v>70000000</v>
      </c>
      <c r="D116" s="31" t="s">
        <v>358</v>
      </c>
    </row>
    <row r="117" spans="1:4" ht="15" x14ac:dyDescent="0.25">
      <c r="A117" s="35">
        <v>1952</v>
      </c>
      <c r="B117" s="27" t="s">
        <v>278</v>
      </c>
      <c r="C117" s="30">
        <v>29000000</v>
      </c>
      <c r="D117" s="31" t="s">
        <v>358</v>
      </c>
    </row>
    <row r="118" spans="1:4" ht="15" x14ac:dyDescent="0.25">
      <c r="A118" s="35">
        <v>291</v>
      </c>
      <c r="B118" s="27" t="s">
        <v>279</v>
      </c>
      <c r="C118" s="30">
        <v>22400000</v>
      </c>
      <c r="D118" s="31" t="s">
        <v>359</v>
      </c>
    </row>
    <row r="119" spans="1:4" ht="15" x14ac:dyDescent="0.25">
      <c r="A119" s="35">
        <v>305</v>
      </c>
      <c r="B119" s="27" t="s">
        <v>280</v>
      </c>
      <c r="C119" s="30">
        <v>22400000</v>
      </c>
      <c r="D119" s="31" t="s">
        <v>359</v>
      </c>
    </row>
    <row r="120" spans="1:4" ht="15" x14ac:dyDescent="0.25">
      <c r="A120" s="35">
        <v>289</v>
      </c>
      <c r="B120" s="27" t="s">
        <v>281</v>
      </c>
      <c r="C120" s="30">
        <v>22400000</v>
      </c>
      <c r="D120" s="31" t="s">
        <v>359</v>
      </c>
    </row>
    <row r="121" spans="1:4" ht="15" x14ac:dyDescent="0.25">
      <c r="A121" s="35">
        <v>315</v>
      </c>
      <c r="B121" s="27" t="s">
        <v>282</v>
      </c>
      <c r="C121" s="30">
        <v>20000000</v>
      </c>
      <c r="D121" s="31" t="s">
        <v>359</v>
      </c>
    </row>
    <row r="122" spans="1:4" ht="15" x14ac:dyDescent="0.25">
      <c r="A122" s="35">
        <v>296</v>
      </c>
      <c r="B122" s="27" t="s">
        <v>283</v>
      </c>
      <c r="C122" s="30">
        <v>20000000</v>
      </c>
      <c r="D122" s="31" t="s">
        <v>359</v>
      </c>
    </row>
    <row r="123" spans="1:4" ht="15" x14ac:dyDescent="0.25">
      <c r="A123" s="35">
        <v>255</v>
      </c>
      <c r="B123" s="27" t="s">
        <v>284</v>
      </c>
      <c r="C123" s="30">
        <v>22400000</v>
      </c>
      <c r="D123" s="31" t="s">
        <v>359</v>
      </c>
    </row>
    <row r="124" spans="1:4" ht="15" x14ac:dyDescent="0.25">
      <c r="A124" s="35">
        <v>253</v>
      </c>
      <c r="B124" s="27" t="s">
        <v>285</v>
      </c>
      <c r="C124" s="30">
        <v>22400000</v>
      </c>
      <c r="D124" s="31" t="s">
        <v>359</v>
      </c>
    </row>
    <row r="125" spans="1:4" ht="15" x14ac:dyDescent="0.25">
      <c r="A125" s="35">
        <v>257</v>
      </c>
      <c r="B125" s="27" t="s">
        <v>286</v>
      </c>
      <c r="C125" s="30">
        <v>18400000</v>
      </c>
      <c r="D125" s="31" t="s">
        <v>359</v>
      </c>
    </row>
    <row r="126" spans="1:4" ht="15" x14ac:dyDescent="0.25">
      <c r="A126" s="35">
        <v>260</v>
      </c>
      <c r="B126" s="27" t="s">
        <v>287</v>
      </c>
      <c r="C126" s="30">
        <v>22400000</v>
      </c>
      <c r="D126" s="31" t="s">
        <v>359</v>
      </c>
    </row>
    <row r="127" spans="1:4" ht="15" x14ac:dyDescent="0.25">
      <c r="A127" s="35">
        <v>258</v>
      </c>
      <c r="B127" s="27" t="s">
        <v>288</v>
      </c>
      <c r="C127" s="30">
        <v>22400000</v>
      </c>
      <c r="D127" s="31" t="s">
        <v>359</v>
      </c>
    </row>
    <row r="128" spans="1:4" ht="15" x14ac:dyDescent="0.25">
      <c r="A128" s="35">
        <v>259</v>
      </c>
      <c r="B128" s="27" t="s">
        <v>289</v>
      </c>
      <c r="C128" s="30">
        <v>22400000</v>
      </c>
      <c r="D128" s="31" t="s">
        <v>359</v>
      </c>
    </row>
    <row r="129" spans="1:4" ht="15" x14ac:dyDescent="0.25">
      <c r="A129" s="35">
        <v>273</v>
      </c>
      <c r="B129" s="27" t="s">
        <v>290</v>
      </c>
      <c r="C129" s="30">
        <v>28000000</v>
      </c>
      <c r="D129" s="31" t="s">
        <v>143</v>
      </c>
    </row>
    <row r="130" spans="1:4" ht="15" x14ac:dyDescent="0.25">
      <c r="A130" s="35">
        <v>311</v>
      </c>
      <c r="B130" s="27" t="s">
        <v>291</v>
      </c>
      <c r="C130" s="30">
        <v>22400000</v>
      </c>
      <c r="D130" s="31" t="s">
        <v>359</v>
      </c>
    </row>
    <row r="131" spans="1:4" ht="15" x14ac:dyDescent="0.25">
      <c r="A131" s="35">
        <v>262</v>
      </c>
      <c r="B131" s="27" t="s">
        <v>292</v>
      </c>
      <c r="C131" s="30">
        <v>22400000</v>
      </c>
      <c r="D131" s="31" t="s">
        <v>359</v>
      </c>
    </row>
    <row r="132" spans="1:4" ht="15" x14ac:dyDescent="0.25">
      <c r="A132" s="35">
        <v>250</v>
      </c>
      <c r="B132" s="27" t="s">
        <v>293</v>
      </c>
      <c r="C132" s="30">
        <v>22400000</v>
      </c>
      <c r="D132" s="31" t="s">
        <v>359</v>
      </c>
    </row>
    <row r="133" spans="1:4" ht="15" x14ac:dyDescent="0.25">
      <c r="A133" s="35">
        <v>308</v>
      </c>
      <c r="B133" s="27" t="s">
        <v>294</v>
      </c>
      <c r="C133" s="30">
        <v>22400000</v>
      </c>
      <c r="D133" s="31" t="s">
        <v>359</v>
      </c>
    </row>
    <row r="134" spans="1:4" ht="15" x14ac:dyDescent="0.25">
      <c r="A134" s="35">
        <v>252</v>
      </c>
      <c r="B134" s="27" t="s">
        <v>295</v>
      </c>
      <c r="C134" s="30">
        <v>20000000</v>
      </c>
      <c r="D134" s="31" t="s">
        <v>359</v>
      </c>
    </row>
    <row r="135" spans="1:4" ht="15" x14ac:dyDescent="0.25">
      <c r="A135" s="35">
        <v>316</v>
      </c>
      <c r="B135" s="27" t="s">
        <v>296</v>
      </c>
      <c r="C135" s="30">
        <v>22400000</v>
      </c>
      <c r="D135" s="31" t="s">
        <v>359</v>
      </c>
    </row>
    <row r="136" spans="1:4" ht="15" x14ac:dyDescent="0.25">
      <c r="A136" s="35">
        <v>256</v>
      </c>
      <c r="B136" s="27" t="s">
        <v>297</v>
      </c>
      <c r="C136" s="30">
        <v>20000000</v>
      </c>
      <c r="D136" s="31" t="s">
        <v>359</v>
      </c>
    </row>
    <row r="137" spans="1:4" ht="15" x14ac:dyDescent="0.25">
      <c r="A137" s="35">
        <v>254</v>
      </c>
      <c r="B137" s="27" t="s">
        <v>298</v>
      </c>
      <c r="C137" s="30">
        <v>20000000</v>
      </c>
      <c r="D137" s="31" t="s">
        <v>359</v>
      </c>
    </row>
    <row r="138" spans="1:4" ht="15" x14ac:dyDescent="0.25">
      <c r="A138" s="35">
        <v>312</v>
      </c>
      <c r="B138" s="27" t="s">
        <v>299</v>
      </c>
      <c r="C138" s="30">
        <v>22400000</v>
      </c>
      <c r="D138" s="31" t="s">
        <v>359</v>
      </c>
    </row>
    <row r="139" spans="1:4" ht="15" x14ac:dyDescent="0.25">
      <c r="A139" s="35">
        <v>354</v>
      </c>
      <c r="B139" s="27" t="s">
        <v>300</v>
      </c>
      <c r="C139" s="30">
        <v>22400000</v>
      </c>
      <c r="D139" s="31" t="s">
        <v>359</v>
      </c>
    </row>
    <row r="140" spans="1:4" ht="15" x14ac:dyDescent="0.25">
      <c r="A140" s="35">
        <v>261</v>
      </c>
      <c r="B140" s="27" t="s">
        <v>301</v>
      </c>
      <c r="C140" s="30">
        <v>20000000</v>
      </c>
      <c r="D140" s="31" t="s">
        <v>359</v>
      </c>
    </row>
    <row r="141" spans="1:4" ht="15" x14ac:dyDescent="0.25">
      <c r="A141" s="35">
        <v>317</v>
      </c>
      <c r="B141" s="27" t="s">
        <v>302</v>
      </c>
      <c r="C141" s="30">
        <v>22400000</v>
      </c>
      <c r="D141" s="31" t="s">
        <v>359</v>
      </c>
    </row>
    <row r="142" spans="1:4" ht="15" x14ac:dyDescent="0.25">
      <c r="A142" s="35">
        <v>359</v>
      </c>
      <c r="B142" s="27" t="s">
        <v>303</v>
      </c>
      <c r="C142" s="30">
        <v>25200000</v>
      </c>
      <c r="D142" s="31" t="s">
        <v>139</v>
      </c>
    </row>
    <row r="143" spans="1:4" ht="15" x14ac:dyDescent="0.25">
      <c r="A143" s="35">
        <v>2047</v>
      </c>
      <c r="B143" s="27" t="s">
        <v>304</v>
      </c>
      <c r="C143" s="30">
        <v>53978587</v>
      </c>
      <c r="D143" s="31" t="s">
        <v>358</v>
      </c>
    </row>
    <row r="144" spans="1:4" ht="15" x14ac:dyDescent="0.25">
      <c r="A144" s="35">
        <v>266</v>
      </c>
      <c r="B144" s="27" t="s">
        <v>305</v>
      </c>
      <c r="C144" s="30">
        <v>42000000</v>
      </c>
      <c r="D144" s="31" t="s">
        <v>358</v>
      </c>
    </row>
    <row r="145" spans="1:4" ht="15" x14ac:dyDescent="0.25">
      <c r="A145" s="35">
        <v>2057</v>
      </c>
      <c r="B145" s="27" t="s">
        <v>306</v>
      </c>
      <c r="C145" s="30">
        <v>497193490</v>
      </c>
      <c r="D145" s="31" t="s">
        <v>358</v>
      </c>
    </row>
    <row r="146" spans="1:4" ht="15" x14ac:dyDescent="0.25">
      <c r="A146" s="35">
        <v>2057</v>
      </c>
      <c r="B146" s="27" t="s">
        <v>306</v>
      </c>
      <c r="C146" s="30">
        <v>31840581</v>
      </c>
      <c r="D146" s="31" t="s">
        <v>358</v>
      </c>
    </row>
    <row r="147" spans="1:4" ht="15" x14ac:dyDescent="0.25">
      <c r="A147" s="35">
        <v>2057</v>
      </c>
      <c r="B147" s="27" t="s">
        <v>306</v>
      </c>
      <c r="C147" s="30">
        <v>26725352</v>
      </c>
      <c r="D147" s="31" t="s">
        <v>358</v>
      </c>
    </row>
    <row r="148" spans="1:4" ht="15" x14ac:dyDescent="0.25">
      <c r="A148" s="35">
        <v>2057</v>
      </c>
      <c r="B148" s="27" t="s">
        <v>306</v>
      </c>
      <c r="C148" s="30">
        <v>28501000</v>
      </c>
      <c r="D148" s="31" t="s">
        <v>358</v>
      </c>
    </row>
    <row r="149" spans="1:4" ht="15" x14ac:dyDescent="0.25">
      <c r="A149" s="35">
        <v>2057</v>
      </c>
      <c r="B149" s="27" t="s">
        <v>306</v>
      </c>
      <c r="C149" s="30">
        <v>21462800</v>
      </c>
      <c r="D149" s="31" t="s">
        <v>358</v>
      </c>
    </row>
    <row r="150" spans="1:4" ht="15" x14ac:dyDescent="0.25">
      <c r="A150" s="35">
        <v>2057</v>
      </c>
      <c r="B150" s="27" t="s">
        <v>306</v>
      </c>
      <c r="C150" s="30">
        <v>3506900</v>
      </c>
      <c r="D150" s="31" t="s">
        <v>358</v>
      </c>
    </row>
    <row r="151" spans="1:4" ht="15" x14ac:dyDescent="0.25">
      <c r="A151" s="35">
        <v>2057</v>
      </c>
      <c r="B151" s="27" t="s">
        <v>306</v>
      </c>
      <c r="C151" s="30">
        <v>3506900</v>
      </c>
      <c r="D151" s="31" t="s">
        <v>358</v>
      </c>
    </row>
    <row r="152" spans="1:4" ht="15" x14ac:dyDescent="0.25">
      <c r="A152" s="35">
        <v>2057</v>
      </c>
      <c r="B152" s="27" t="s">
        <v>306</v>
      </c>
      <c r="C152" s="30">
        <v>7285800</v>
      </c>
      <c r="D152" s="31" t="s">
        <v>358</v>
      </c>
    </row>
    <row r="153" spans="1:4" ht="15" x14ac:dyDescent="0.25">
      <c r="A153" s="35">
        <v>2059</v>
      </c>
      <c r="B153" s="27" t="s">
        <v>307</v>
      </c>
      <c r="C153" s="30">
        <v>34769709</v>
      </c>
      <c r="D153" s="31" t="s">
        <v>358</v>
      </c>
    </row>
    <row r="154" spans="1:4" ht="15" x14ac:dyDescent="0.25">
      <c r="A154" s="35">
        <v>2059</v>
      </c>
      <c r="B154" s="27" t="s">
        <v>307</v>
      </c>
      <c r="C154" s="30">
        <v>2707070</v>
      </c>
      <c r="D154" s="31" t="s">
        <v>358</v>
      </c>
    </row>
    <row r="155" spans="1:4" ht="15" x14ac:dyDescent="0.25">
      <c r="A155" s="35">
        <v>2059</v>
      </c>
      <c r="B155" s="27" t="s">
        <v>307</v>
      </c>
      <c r="C155" s="30">
        <v>1896379</v>
      </c>
      <c r="D155" s="31" t="s">
        <v>358</v>
      </c>
    </row>
    <row r="156" spans="1:4" ht="15" x14ac:dyDescent="0.25">
      <c r="A156" s="35">
        <v>2059</v>
      </c>
      <c r="B156" s="27" t="s">
        <v>307</v>
      </c>
      <c r="C156" s="30">
        <v>2983000</v>
      </c>
      <c r="D156" s="31" t="s">
        <v>358</v>
      </c>
    </row>
    <row r="157" spans="1:4" ht="15" x14ac:dyDescent="0.25">
      <c r="A157" s="35">
        <v>2059</v>
      </c>
      <c r="B157" s="27" t="s">
        <v>307</v>
      </c>
      <c r="C157" s="30">
        <v>2236700</v>
      </c>
      <c r="D157" s="31" t="s">
        <v>358</v>
      </c>
    </row>
    <row r="158" spans="1:4" ht="15" x14ac:dyDescent="0.25">
      <c r="A158" s="35">
        <v>2059</v>
      </c>
      <c r="B158" s="27" t="s">
        <v>307</v>
      </c>
      <c r="C158" s="30">
        <v>364400</v>
      </c>
      <c r="D158" s="31" t="s">
        <v>358</v>
      </c>
    </row>
    <row r="159" spans="1:4" ht="15" x14ac:dyDescent="0.25">
      <c r="A159" s="35">
        <v>2059</v>
      </c>
      <c r="B159" s="27" t="s">
        <v>307</v>
      </c>
      <c r="C159" s="30">
        <v>364400</v>
      </c>
      <c r="D159" s="31" t="s">
        <v>358</v>
      </c>
    </row>
    <row r="160" spans="1:4" ht="15" x14ac:dyDescent="0.25">
      <c r="A160" s="35">
        <v>2059</v>
      </c>
      <c r="B160" s="27" t="s">
        <v>307</v>
      </c>
      <c r="C160" s="30">
        <v>734700</v>
      </c>
      <c r="D160" s="31" t="s">
        <v>358</v>
      </c>
    </row>
    <row r="161" spans="1:4" ht="15" x14ac:dyDescent="0.25">
      <c r="A161" s="35">
        <v>369</v>
      </c>
      <c r="B161" s="27" t="s">
        <v>308</v>
      </c>
      <c r="C161" s="30">
        <v>1243290479</v>
      </c>
      <c r="D161" s="31" t="s">
        <v>358</v>
      </c>
    </row>
    <row r="162" spans="1:4" ht="15" x14ac:dyDescent="0.25">
      <c r="A162" s="35">
        <v>292</v>
      </c>
      <c r="B162" s="27" t="s">
        <v>309</v>
      </c>
      <c r="C162" s="30">
        <v>18400000</v>
      </c>
      <c r="D162" s="31" t="s">
        <v>359</v>
      </c>
    </row>
    <row r="163" spans="1:4" ht="15" x14ac:dyDescent="0.25">
      <c r="A163" s="35">
        <v>2132</v>
      </c>
      <c r="B163" s="27" t="s">
        <v>310</v>
      </c>
      <c r="C163" s="30">
        <v>142597966</v>
      </c>
      <c r="D163" s="31" t="s">
        <v>358</v>
      </c>
    </row>
    <row r="164" spans="1:4" ht="15" x14ac:dyDescent="0.25">
      <c r="A164" s="35">
        <v>2132</v>
      </c>
      <c r="B164" s="27" t="s">
        <v>310</v>
      </c>
      <c r="C164" s="30">
        <v>16345100</v>
      </c>
      <c r="D164" s="31" t="s">
        <v>358</v>
      </c>
    </row>
    <row r="165" spans="1:4" ht="15" x14ac:dyDescent="0.25">
      <c r="A165" s="35">
        <v>2132</v>
      </c>
      <c r="B165" s="27" t="s">
        <v>310</v>
      </c>
      <c r="C165" s="30">
        <v>11578800</v>
      </c>
      <c r="D165" s="31" t="s">
        <v>358</v>
      </c>
    </row>
    <row r="166" spans="1:4" ht="15" x14ac:dyDescent="0.25">
      <c r="A166" s="35">
        <v>2132</v>
      </c>
      <c r="B166" s="27" t="s">
        <v>310</v>
      </c>
      <c r="C166" s="30">
        <v>11834668</v>
      </c>
      <c r="D166" s="31" t="s">
        <v>358</v>
      </c>
    </row>
    <row r="167" spans="1:4" ht="15" x14ac:dyDescent="0.25">
      <c r="A167" s="35">
        <v>2132</v>
      </c>
      <c r="B167" s="27" t="s">
        <v>310</v>
      </c>
      <c r="C167" s="30">
        <v>5635600</v>
      </c>
      <c r="D167" s="31" t="s">
        <v>358</v>
      </c>
    </row>
    <row r="168" spans="1:4" ht="15" x14ac:dyDescent="0.25">
      <c r="A168" s="35">
        <v>2132</v>
      </c>
      <c r="B168" s="27" t="s">
        <v>310</v>
      </c>
      <c r="C168" s="30">
        <v>673300</v>
      </c>
      <c r="D168" s="31" t="s">
        <v>358</v>
      </c>
    </row>
    <row r="169" spans="1:4" ht="15" x14ac:dyDescent="0.25">
      <c r="A169" s="35">
        <v>2132</v>
      </c>
      <c r="B169" s="27" t="s">
        <v>310</v>
      </c>
      <c r="C169" s="30">
        <v>4226800</v>
      </c>
      <c r="D169" s="31" t="s">
        <v>358</v>
      </c>
    </row>
    <row r="170" spans="1:4" ht="15" x14ac:dyDescent="0.25">
      <c r="A170" s="35">
        <v>2132</v>
      </c>
      <c r="B170" s="27" t="s">
        <v>310</v>
      </c>
      <c r="C170" s="30">
        <v>705200</v>
      </c>
      <c r="D170" s="31" t="s">
        <v>358</v>
      </c>
    </row>
    <row r="171" spans="1:4" ht="15" x14ac:dyDescent="0.25">
      <c r="A171" s="35">
        <v>2132</v>
      </c>
      <c r="B171" s="27" t="s">
        <v>310</v>
      </c>
      <c r="C171" s="30">
        <v>705200</v>
      </c>
      <c r="D171" s="31" t="s">
        <v>358</v>
      </c>
    </row>
    <row r="172" spans="1:4" ht="15" x14ac:dyDescent="0.25">
      <c r="A172" s="35">
        <v>2132</v>
      </c>
      <c r="B172" s="27" t="s">
        <v>310</v>
      </c>
      <c r="C172" s="30">
        <v>1409800</v>
      </c>
      <c r="D172" s="31" t="s">
        <v>358</v>
      </c>
    </row>
    <row r="173" spans="1:4" ht="15" x14ac:dyDescent="0.25">
      <c r="A173" s="35">
        <v>2139</v>
      </c>
      <c r="B173" s="27" t="s">
        <v>311</v>
      </c>
      <c r="C173" s="30">
        <v>13797841029</v>
      </c>
      <c r="D173" s="31" t="s">
        <v>358</v>
      </c>
    </row>
    <row r="174" spans="1:4" ht="15" x14ac:dyDescent="0.25">
      <c r="A174" s="35">
        <v>2139</v>
      </c>
      <c r="B174" s="27" t="s">
        <v>311</v>
      </c>
      <c r="C174" s="30">
        <v>52821351</v>
      </c>
      <c r="D174" s="31" t="s">
        <v>358</v>
      </c>
    </row>
    <row r="175" spans="1:4" ht="15" x14ac:dyDescent="0.25">
      <c r="A175" s="35">
        <v>2139</v>
      </c>
      <c r="B175" s="27" t="s">
        <v>311</v>
      </c>
      <c r="C175" s="30">
        <v>3509919</v>
      </c>
      <c r="D175" s="31" t="s">
        <v>358</v>
      </c>
    </row>
    <row r="176" spans="1:4" ht="15" x14ac:dyDescent="0.25">
      <c r="A176" s="35">
        <v>2139</v>
      </c>
      <c r="B176" s="27" t="s">
        <v>311</v>
      </c>
      <c r="C176" s="30">
        <v>6679800</v>
      </c>
      <c r="D176" s="31" t="s">
        <v>358</v>
      </c>
    </row>
    <row r="177" spans="1:4" ht="15" x14ac:dyDescent="0.25">
      <c r="A177" s="35">
        <v>2139</v>
      </c>
      <c r="B177" s="27" t="s">
        <v>311</v>
      </c>
      <c r="C177" s="30">
        <v>19248493</v>
      </c>
      <c r="D177" s="31" t="s">
        <v>358</v>
      </c>
    </row>
    <row r="178" spans="1:4" ht="15" x14ac:dyDescent="0.25">
      <c r="A178" s="35">
        <v>2139</v>
      </c>
      <c r="B178" s="27" t="s">
        <v>311</v>
      </c>
      <c r="C178" s="30">
        <v>9991628</v>
      </c>
      <c r="D178" s="31" t="s">
        <v>358</v>
      </c>
    </row>
    <row r="179" spans="1:4" ht="15" x14ac:dyDescent="0.25">
      <c r="A179" s="35">
        <v>2139</v>
      </c>
      <c r="B179" s="27" t="s">
        <v>311</v>
      </c>
      <c r="C179" s="30">
        <v>1616652</v>
      </c>
      <c r="D179" s="31" t="s">
        <v>358</v>
      </c>
    </row>
    <row r="180" spans="1:4" ht="15" x14ac:dyDescent="0.25">
      <c r="A180" s="35">
        <v>2139</v>
      </c>
      <c r="B180" s="27" t="s">
        <v>311</v>
      </c>
      <c r="C180" s="30">
        <v>2310</v>
      </c>
      <c r="D180" s="31" t="s">
        <v>358</v>
      </c>
    </row>
    <row r="181" spans="1:4" ht="15" x14ac:dyDescent="0.25">
      <c r="A181" s="35">
        <v>2139</v>
      </c>
      <c r="B181" s="27" t="s">
        <v>311</v>
      </c>
      <c r="C181" s="30">
        <v>137949359</v>
      </c>
      <c r="D181" s="31" t="s">
        <v>358</v>
      </c>
    </row>
    <row r="182" spans="1:4" ht="15" x14ac:dyDescent="0.25">
      <c r="A182" s="35">
        <v>2139</v>
      </c>
      <c r="B182" s="27" t="s">
        <v>311</v>
      </c>
      <c r="C182" s="30">
        <v>18149431</v>
      </c>
      <c r="D182" s="31" t="s">
        <v>358</v>
      </c>
    </row>
    <row r="183" spans="1:4" ht="15" x14ac:dyDescent="0.25">
      <c r="A183" s="35">
        <v>2139</v>
      </c>
      <c r="B183" s="27" t="s">
        <v>311</v>
      </c>
      <c r="C183" s="30">
        <v>604039400</v>
      </c>
      <c r="D183" s="31" t="s">
        <v>358</v>
      </c>
    </row>
    <row r="184" spans="1:4" ht="15" x14ac:dyDescent="0.25">
      <c r="A184" s="35">
        <v>2139</v>
      </c>
      <c r="B184" s="27" t="s">
        <v>311</v>
      </c>
      <c r="C184" s="30">
        <v>453051200</v>
      </c>
      <c r="D184" s="31" t="s">
        <v>358</v>
      </c>
    </row>
    <row r="185" spans="1:4" ht="15" x14ac:dyDescent="0.25">
      <c r="A185" s="35">
        <v>2139</v>
      </c>
      <c r="B185" s="27" t="s">
        <v>311</v>
      </c>
      <c r="C185" s="30">
        <v>75648100</v>
      </c>
      <c r="D185" s="31" t="s">
        <v>358</v>
      </c>
    </row>
    <row r="186" spans="1:4" ht="15" x14ac:dyDescent="0.25">
      <c r="A186" s="35">
        <v>2139</v>
      </c>
      <c r="B186" s="27" t="s">
        <v>311</v>
      </c>
      <c r="C186" s="30">
        <v>75648100</v>
      </c>
      <c r="D186" s="31" t="s">
        <v>358</v>
      </c>
    </row>
    <row r="187" spans="1:4" ht="15" x14ac:dyDescent="0.25">
      <c r="A187" s="35">
        <v>2139</v>
      </c>
      <c r="B187" s="27" t="s">
        <v>311</v>
      </c>
      <c r="C187" s="30">
        <v>151103500</v>
      </c>
      <c r="D187" s="31" t="s">
        <v>358</v>
      </c>
    </row>
    <row r="188" spans="1:4" ht="15" x14ac:dyDescent="0.25">
      <c r="A188" s="35">
        <v>2139</v>
      </c>
      <c r="B188" s="27" t="s">
        <v>311</v>
      </c>
      <c r="C188" s="30">
        <v>17978235</v>
      </c>
      <c r="D188" s="31" t="s">
        <v>358</v>
      </c>
    </row>
    <row r="189" spans="1:4" ht="15" x14ac:dyDescent="0.25">
      <c r="A189" s="35">
        <v>2139</v>
      </c>
      <c r="B189" s="27" t="s">
        <v>311</v>
      </c>
      <c r="C189" s="30">
        <v>94254370</v>
      </c>
      <c r="D189" s="31" t="s">
        <v>358</v>
      </c>
    </row>
    <row r="190" spans="1:4" ht="15" x14ac:dyDescent="0.25">
      <c r="A190" s="35">
        <v>2143</v>
      </c>
      <c r="B190" s="27" t="s">
        <v>312</v>
      </c>
      <c r="C190" s="30">
        <v>992968471</v>
      </c>
      <c r="D190" s="31" t="s">
        <v>358</v>
      </c>
    </row>
    <row r="191" spans="1:4" ht="15" x14ac:dyDescent="0.25">
      <c r="A191" s="35">
        <v>2143</v>
      </c>
      <c r="B191" s="27" t="s">
        <v>312</v>
      </c>
      <c r="C191" s="30">
        <v>5054859</v>
      </c>
      <c r="D191" s="31" t="s">
        <v>358</v>
      </c>
    </row>
    <row r="192" spans="1:4" ht="15" x14ac:dyDescent="0.25">
      <c r="A192" s="35">
        <v>2143</v>
      </c>
      <c r="B192" s="27" t="s">
        <v>312</v>
      </c>
      <c r="C192" s="30">
        <v>8160</v>
      </c>
      <c r="D192" s="31" t="s">
        <v>358</v>
      </c>
    </row>
    <row r="193" spans="1:4" ht="15" x14ac:dyDescent="0.25">
      <c r="A193" s="35">
        <v>2143</v>
      </c>
      <c r="B193" s="27" t="s">
        <v>312</v>
      </c>
      <c r="C193" s="30">
        <v>1792937</v>
      </c>
      <c r="D193" s="31" t="s">
        <v>358</v>
      </c>
    </row>
    <row r="194" spans="1:4" ht="15" x14ac:dyDescent="0.25">
      <c r="A194" s="35">
        <v>2143</v>
      </c>
      <c r="B194" s="27" t="s">
        <v>312</v>
      </c>
      <c r="C194" s="30">
        <v>555478</v>
      </c>
      <c r="D194" s="31" t="s">
        <v>358</v>
      </c>
    </row>
    <row r="195" spans="1:4" ht="15" x14ac:dyDescent="0.25">
      <c r="A195" s="35">
        <v>2143</v>
      </c>
      <c r="B195" s="27" t="s">
        <v>312</v>
      </c>
      <c r="C195" s="30">
        <v>146602</v>
      </c>
      <c r="D195" s="31" t="s">
        <v>358</v>
      </c>
    </row>
    <row r="196" spans="1:4" ht="15" x14ac:dyDescent="0.25">
      <c r="A196" s="35">
        <v>2143</v>
      </c>
      <c r="B196" s="27" t="s">
        <v>312</v>
      </c>
      <c r="C196" s="30">
        <v>356739494</v>
      </c>
      <c r="D196" s="31" t="s">
        <v>358</v>
      </c>
    </row>
    <row r="197" spans="1:4" ht="15" x14ac:dyDescent="0.25">
      <c r="A197" s="35">
        <v>2143</v>
      </c>
      <c r="B197" s="27" t="s">
        <v>312</v>
      </c>
      <c r="C197" s="30">
        <v>44015100</v>
      </c>
      <c r="D197" s="31" t="s">
        <v>358</v>
      </c>
    </row>
    <row r="198" spans="1:4" ht="15" x14ac:dyDescent="0.25">
      <c r="A198" s="35">
        <v>2143</v>
      </c>
      <c r="B198" s="27" t="s">
        <v>312</v>
      </c>
      <c r="C198" s="30">
        <v>58681000</v>
      </c>
      <c r="D198" s="31" t="s">
        <v>358</v>
      </c>
    </row>
    <row r="199" spans="1:4" ht="15" x14ac:dyDescent="0.25">
      <c r="A199" s="35">
        <v>2143</v>
      </c>
      <c r="B199" s="27" t="s">
        <v>312</v>
      </c>
      <c r="C199" s="30">
        <v>7341700</v>
      </c>
      <c r="D199" s="31" t="s">
        <v>358</v>
      </c>
    </row>
    <row r="200" spans="1:4" ht="15" x14ac:dyDescent="0.25">
      <c r="A200" s="35">
        <v>2143</v>
      </c>
      <c r="B200" s="27" t="s">
        <v>312</v>
      </c>
      <c r="C200" s="30">
        <v>7341700</v>
      </c>
      <c r="D200" s="31" t="s">
        <v>358</v>
      </c>
    </row>
    <row r="201" spans="1:4" ht="15" x14ac:dyDescent="0.25">
      <c r="A201" s="35">
        <v>2143</v>
      </c>
      <c r="B201" s="27" t="s">
        <v>312</v>
      </c>
      <c r="C201" s="30">
        <v>14678000</v>
      </c>
      <c r="D201" s="31" t="s">
        <v>358</v>
      </c>
    </row>
    <row r="202" spans="1:4" ht="15" x14ac:dyDescent="0.25">
      <c r="A202" s="35">
        <v>2143</v>
      </c>
      <c r="B202" s="27" t="s">
        <v>312</v>
      </c>
      <c r="C202" s="30">
        <v>1731244</v>
      </c>
      <c r="D202" s="31" t="s">
        <v>358</v>
      </c>
    </row>
    <row r="203" spans="1:4" ht="15" x14ac:dyDescent="0.25">
      <c r="A203" s="35">
        <v>2143</v>
      </c>
      <c r="B203" s="27" t="s">
        <v>312</v>
      </c>
      <c r="C203" s="30">
        <v>19685603</v>
      </c>
      <c r="D203" s="31" t="s">
        <v>358</v>
      </c>
    </row>
    <row r="204" spans="1:4" ht="15" x14ac:dyDescent="0.25">
      <c r="A204" s="35">
        <v>2144</v>
      </c>
      <c r="B204" s="27" t="s">
        <v>313</v>
      </c>
      <c r="C204" s="30">
        <v>1047501429</v>
      </c>
      <c r="D204" s="31" t="s">
        <v>358</v>
      </c>
    </row>
    <row r="205" spans="1:4" ht="15" x14ac:dyDescent="0.25">
      <c r="A205" s="35">
        <v>2144</v>
      </c>
      <c r="B205" s="27" t="s">
        <v>313</v>
      </c>
      <c r="C205" s="30">
        <v>135810068</v>
      </c>
      <c r="D205" s="31" t="s">
        <v>358</v>
      </c>
    </row>
    <row r="206" spans="1:4" ht="15" x14ac:dyDescent="0.25">
      <c r="A206" s="35">
        <v>2144</v>
      </c>
      <c r="B206" s="27" t="s">
        <v>313</v>
      </c>
      <c r="C206" s="30">
        <v>2408060</v>
      </c>
      <c r="D206" s="31" t="s">
        <v>358</v>
      </c>
    </row>
    <row r="207" spans="1:4" ht="15" x14ac:dyDescent="0.25">
      <c r="A207" s="35">
        <v>2144</v>
      </c>
      <c r="B207" s="27" t="s">
        <v>313</v>
      </c>
      <c r="C207" s="30">
        <v>118954800</v>
      </c>
      <c r="D207" s="31" t="s">
        <v>358</v>
      </c>
    </row>
    <row r="208" spans="1:4" ht="15" x14ac:dyDescent="0.25">
      <c r="A208" s="35">
        <v>2144</v>
      </c>
      <c r="B208" s="27" t="s">
        <v>313</v>
      </c>
      <c r="C208" s="30">
        <v>85284700</v>
      </c>
      <c r="D208" s="31" t="s">
        <v>358</v>
      </c>
    </row>
    <row r="209" spans="1:4" ht="15" x14ac:dyDescent="0.25">
      <c r="A209" s="35">
        <v>2144</v>
      </c>
      <c r="B209" s="27" t="s">
        <v>313</v>
      </c>
      <c r="C209" s="30">
        <v>88378390</v>
      </c>
      <c r="D209" s="31" t="s">
        <v>358</v>
      </c>
    </row>
    <row r="210" spans="1:4" ht="15" x14ac:dyDescent="0.25">
      <c r="A210" s="35">
        <v>2144</v>
      </c>
      <c r="B210" s="27" t="s">
        <v>313</v>
      </c>
      <c r="C210" s="30">
        <v>46359200</v>
      </c>
      <c r="D210" s="31" t="s">
        <v>358</v>
      </c>
    </row>
    <row r="211" spans="1:4" ht="15" x14ac:dyDescent="0.25">
      <c r="A211" s="35">
        <v>2144</v>
      </c>
      <c r="B211" s="27" t="s">
        <v>313</v>
      </c>
      <c r="C211" s="30">
        <v>5162900</v>
      </c>
      <c r="D211" s="31" t="s">
        <v>358</v>
      </c>
    </row>
    <row r="212" spans="1:4" ht="15" x14ac:dyDescent="0.25">
      <c r="A212" s="35">
        <v>2144</v>
      </c>
      <c r="B212" s="27" t="s">
        <v>313</v>
      </c>
      <c r="C212" s="30">
        <v>34773400</v>
      </c>
      <c r="D212" s="31" t="s">
        <v>358</v>
      </c>
    </row>
    <row r="213" spans="1:4" ht="15" x14ac:dyDescent="0.25">
      <c r="A213" s="35">
        <v>2144</v>
      </c>
      <c r="B213" s="27" t="s">
        <v>313</v>
      </c>
      <c r="C213" s="30">
        <v>5809000</v>
      </c>
      <c r="D213" s="31" t="s">
        <v>358</v>
      </c>
    </row>
    <row r="214" spans="1:4" ht="15" x14ac:dyDescent="0.25">
      <c r="A214" s="35">
        <v>2144</v>
      </c>
      <c r="B214" s="27" t="s">
        <v>313</v>
      </c>
      <c r="C214" s="30">
        <v>5809000</v>
      </c>
      <c r="D214" s="31" t="s">
        <v>358</v>
      </c>
    </row>
    <row r="215" spans="1:4" ht="15" x14ac:dyDescent="0.25">
      <c r="A215" s="35">
        <v>2144</v>
      </c>
      <c r="B215" s="27" t="s">
        <v>313</v>
      </c>
      <c r="C215" s="30">
        <v>11603500</v>
      </c>
      <c r="D215" s="31" t="s">
        <v>358</v>
      </c>
    </row>
    <row r="216" spans="1:4" ht="15" x14ac:dyDescent="0.25">
      <c r="A216" s="35">
        <v>406</v>
      </c>
      <c r="B216" s="27" t="s">
        <v>314</v>
      </c>
      <c r="C216" s="30">
        <v>26600000</v>
      </c>
      <c r="D216" s="31" t="s">
        <v>139</v>
      </c>
    </row>
    <row r="217" spans="1:4" ht="15" x14ac:dyDescent="0.25">
      <c r="A217" s="35">
        <v>380</v>
      </c>
      <c r="B217" s="27" t="s">
        <v>315</v>
      </c>
      <c r="C217" s="30">
        <v>35000000</v>
      </c>
      <c r="D217" s="31" t="s">
        <v>361</v>
      </c>
    </row>
    <row r="218" spans="1:4" ht="15" x14ac:dyDescent="0.25">
      <c r="A218" s="35">
        <v>381</v>
      </c>
      <c r="B218" s="27" t="s">
        <v>316</v>
      </c>
      <c r="C218" s="30">
        <v>31500000</v>
      </c>
      <c r="D218" s="31" t="s">
        <v>361</v>
      </c>
    </row>
    <row r="219" spans="1:4" ht="15" x14ac:dyDescent="0.25">
      <c r="A219" s="35">
        <v>394</v>
      </c>
      <c r="B219" s="27" t="s">
        <v>317</v>
      </c>
      <c r="C219" s="30">
        <v>18400000</v>
      </c>
      <c r="D219" s="31" t="s">
        <v>359</v>
      </c>
    </row>
    <row r="220" spans="1:4" ht="15" x14ac:dyDescent="0.25">
      <c r="A220" s="35">
        <v>379</v>
      </c>
      <c r="B220" s="27" t="s">
        <v>318</v>
      </c>
      <c r="C220" s="30">
        <v>20000000</v>
      </c>
      <c r="D220" s="31" t="s">
        <v>359</v>
      </c>
    </row>
    <row r="221" spans="1:4" ht="15" x14ac:dyDescent="0.25">
      <c r="A221" s="35">
        <v>407</v>
      </c>
      <c r="B221" s="27" t="s">
        <v>319</v>
      </c>
      <c r="C221" s="30">
        <v>23800000</v>
      </c>
      <c r="D221" s="31" t="s">
        <v>361</v>
      </c>
    </row>
    <row r="222" spans="1:4" ht="15" x14ac:dyDescent="0.25">
      <c r="A222" s="35">
        <v>383</v>
      </c>
      <c r="B222" s="27" t="s">
        <v>320</v>
      </c>
      <c r="C222" s="30">
        <v>21000000</v>
      </c>
      <c r="D222" s="31" t="s">
        <v>361</v>
      </c>
    </row>
    <row r="223" spans="1:4" x14ac:dyDescent="0.2">
      <c r="A223" s="35">
        <v>1415</v>
      </c>
      <c r="B223" s="27" t="s">
        <v>321</v>
      </c>
      <c r="C223" s="30">
        <v>4368715492</v>
      </c>
      <c r="D223" t="s">
        <v>358</v>
      </c>
    </row>
    <row r="224" spans="1:4" x14ac:dyDescent="0.2">
      <c r="A224" s="35">
        <v>1416</v>
      </c>
      <c r="B224" s="27" t="s">
        <v>322</v>
      </c>
      <c r="C224" s="30">
        <v>4381844504</v>
      </c>
      <c r="D224" t="s">
        <v>358</v>
      </c>
    </row>
    <row r="225" spans="1:4" ht="15" x14ac:dyDescent="0.25">
      <c r="A225" s="35">
        <v>634</v>
      </c>
      <c r="B225" s="27" t="s">
        <v>323</v>
      </c>
      <c r="C225" s="30">
        <v>771787882</v>
      </c>
      <c r="D225" s="31" t="s">
        <v>358</v>
      </c>
    </row>
    <row r="226" spans="1:4" ht="15" x14ac:dyDescent="0.25">
      <c r="A226" s="35">
        <v>463</v>
      </c>
      <c r="B226" s="27" t="s">
        <v>324</v>
      </c>
      <c r="C226" s="30">
        <v>38500000</v>
      </c>
      <c r="D226" s="31" t="s">
        <v>361</v>
      </c>
    </row>
    <row r="227" spans="1:4" ht="15" x14ac:dyDescent="0.25">
      <c r="A227" s="35">
        <v>2327</v>
      </c>
      <c r="B227" s="27" t="s">
        <v>325</v>
      </c>
      <c r="C227" s="30">
        <v>25941528</v>
      </c>
      <c r="D227" s="31" t="s">
        <v>358</v>
      </c>
    </row>
    <row r="228" spans="1:4" ht="15" x14ac:dyDescent="0.25">
      <c r="A228" s="35">
        <v>567</v>
      </c>
      <c r="B228" s="27" t="s">
        <v>326</v>
      </c>
      <c r="C228" s="30">
        <v>27200000</v>
      </c>
      <c r="D228" s="31" t="s">
        <v>359</v>
      </c>
    </row>
    <row r="229" spans="1:4" ht="15" x14ac:dyDescent="0.25">
      <c r="A229" s="35">
        <v>2361</v>
      </c>
      <c r="B229" s="27" t="s">
        <v>327</v>
      </c>
      <c r="C229" s="30">
        <v>174000000</v>
      </c>
      <c r="D229" s="31" t="s">
        <v>358</v>
      </c>
    </row>
    <row r="230" spans="1:4" ht="15" x14ac:dyDescent="0.25">
      <c r="A230" s="35">
        <v>566</v>
      </c>
      <c r="B230" s="27" t="s">
        <v>328</v>
      </c>
      <c r="C230" s="30">
        <v>22400000</v>
      </c>
      <c r="D230" s="31" t="s">
        <v>359</v>
      </c>
    </row>
    <row r="231" spans="1:4" ht="15" x14ac:dyDescent="0.25">
      <c r="A231" s="35">
        <v>499</v>
      </c>
      <c r="B231" s="27" t="s">
        <v>329</v>
      </c>
      <c r="C231" s="30">
        <v>59542732</v>
      </c>
      <c r="D231" s="31" t="s">
        <v>358</v>
      </c>
    </row>
    <row r="232" spans="1:4" ht="15" x14ac:dyDescent="0.25">
      <c r="A232" s="35">
        <v>568</v>
      </c>
      <c r="B232" s="27" t="s">
        <v>330</v>
      </c>
      <c r="C232" s="30">
        <v>19600000</v>
      </c>
      <c r="D232" s="31" t="s">
        <v>143</v>
      </c>
    </row>
    <row r="233" spans="1:4" ht="15" x14ac:dyDescent="0.25">
      <c r="A233" s="35">
        <v>792</v>
      </c>
      <c r="B233" s="27" t="s">
        <v>331</v>
      </c>
      <c r="C233" s="30">
        <v>33600000</v>
      </c>
      <c r="D233" s="31" t="s">
        <v>358</v>
      </c>
    </row>
    <row r="234" spans="1:4" ht="15" x14ac:dyDescent="0.25">
      <c r="A234" s="35">
        <v>787</v>
      </c>
      <c r="B234" s="27" t="s">
        <v>332</v>
      </c>
      <c r="C234" s="30">
        <v>22400000</v>
      </c>
      <c r="D234" s="31" t="s">
        <v>139</v>
      </c>
    </row>
    <row r="235" spans="1:4" ht="15" x14ac:dyDescent="0.25">
      <c r="A235" s="35">
        <v>786</v>
      </c>
      <c r="B235" s="27" t="s">
        <v>333</v>
      </c>
      <c r="C235" s="30">
        <v>22400000</v>
      </c>
      <c r="D235" s="31" t="s">
        <v>139</v>
      </c>
    </row>
    <row r="236" spans="1:4" ht="15" x14ac:dyDescent="0.25">
      <c r="A236" s="35">
        <v>905</v>
      </c>
      <c r="B236" s="27" t="s">
        <v>334</v>
      </c>
      <c r="C236" s="30">
        <v>1091800000</v>
      </c>
      <c r="D236" s="31" t="s">
        <v>358</v>
      </c>
    </row>
    <row r="237" spans="1:4" ht="15" x14ac:dyDescent="0.25">
      <c r="A237" s="35">
        <v>783</v>
      </c>
      <c r="B237" s="27" t="s">
        <v>335</v>
      </c>
      <c r="C237" s="30">
        <v>37100000</v>
      </c>
      <c r="D237" s="31" t="s">
        <v>139</v>
      </c>
    </row>
    <row r="238" spans="1:4" ht="15" x14ac:dyDescent="0.25">
      <c r="A238" s="35">
        <v>784</v>
      </c>
      <c r="B238" s="27" t="s">
        <v>336</v>
      </c>
      <c r="C238" s="30">
        <v>28000000</v>
      </c>
      <c r="D238" s="31" t="s">
        <v>139</v>
      </c>
    </row>
    <row r="239" spans="1:4" ht="15" x14ac:dyDescent="0.25">
      <c r="A239" s="35">
        <v>2703</v>
      </c>
      <c r="B239" s="27" t="s">
        <v>337</v>
      </c>
      <c r="C239" s="30">
        <v>1248173573</v>
      </c>
      <c r="D239" s="31" t="s">
        <v>358</v>
      </c>
    </row>
    <row r="240" spans="1:4" ht="15" x14ac:dyDescent="0.25">
      <c r="A240" s="35">
        <v>2703</v>
      </c>
      <c r="B240" s="27" t="s">
        <v>337</v>
      </c>
      <c r="C240" s="30">
        <v>155561235</v>
      </c>
      <c r="D240" s="31" t="s">
        <v>358</v>
      </c>
    </row>
    <row r="241" spans="1:4" ht="15" x14ac:dyDescent="0.25">
      <c r="A241" s="35">
        <v>2703</v>
      </c>
      <c r="B241" s="27" t="s">
        <v>337</v>
      </c>
      <c r="C241" s="30">
        <v>2228480</v>
      </c>
      <c r="D241" s="31" t="s">
        <v>358</v>
      </c>
    </row>
    <row r="242" spans="1:4" ht="15" x14ac:dyDescent="0.25">
      <c r="A242" s="35">
        <v>2703</v>
      </c>
      <c r="B242" s="27" t="s">
        <v>337</v>
      </c>
      <c r="C242" s="30">
        <v>134312900</v>
      </c>
      <c r="D242" s="31" t="s">
        <v>358</v>
      </c>
    </row>
    <row r="243" spans="1:4" ht="15" x14ac:dyDescent="0.25">
      <c r="A243" s="35">
        <v>2703</v>
      </c>
      <c r="B243" s="27" t="s">
        <v>337</v>
      </c>
      <c r="C243" s="30">
        <v>96347500</v>
      </c>
      <c r="D243" s="31" t="s">
        <v>358</v>
      </c>
    </row>
    <row r="244" spans="1:4" ht="15" x14ac:dyDescent="0.25">
      <c r="A244" s="35">
        <v>2703</v>
      </c>
      <c r="B244" s="27" t="s">
        <v>337</v>
      </c>
      <c r="C244" s="30">
        <v>105173903</v>
      </c>
      <c r="D244" s="31" t="s">
        <v>358</v>
      </c>
    </row>
    <row r="245" spans="1:4" ht="15" x14ac:dyDescent="0.25">
      <c r="A245" s="35">
        <v>2703</v>
      </c>
      <c r="B245" s="27" t="s">
        <v>337</v>
      </c>
      <c r="C245" s="30">
        <v>54598800</v>
      </c>
      <c r="D245" s="31" t="s">
        <v>358</v>
      </c>
    </row>
    <row r="246" spans="1:4" ht="15" x14ac:dyDescent="0.25">
      <c r="A246" s="35">
        <v>2703</v>
      </c>
      <c r="B246" s="27" t="s">
        <v>337</v>
      </c>
      <c r="C246" s="30">
        <v>5294500</v>
      </c>
      <c r="D246" s="31" t="s">
        <v>358</v>
      </c>
    </row>
    <row r="247" spans="1:4" ht="15" x14ac:dyDescent="0.25">
      <c r="A247" s="35">
        <v>2703</v>
      </c>
      <c r="B247" s="27" t="s">
        <v>337</v>
      </c>
      <c r="C247" s="30">
        <v>40953800</v>
      </c>
      <c r="D247" s="31" t="s">
        <v>358</v>
      </c>
    </row>
    <row r="248" spans="1:4" ht="15" x14ac:dyDescent="0.25">
      <c r="A248" s="35">
        <v>2703</v>
      </c>
      <c r="B248" s="27" t="s">
        <v>337</v>
      </c>
      <c r="C248" s="30">
        <v>6842200</v>
      </c>
      <c r="D248" s="31" t="s">
        <v>358</v>
      </c>
    </row>
    <row r="249" spans="1:4" ht="15" x14ac:dyDescent="0.25">
      <c r="A249" s="35">
        <v>2703</v>
      </c>
      <c r="B249" s="27" t="s">
        <v>337</v>
      </c>
      <c r="C249" s="30">
        <v>6842200</v>
      </c>
      <c r="D249" s="31" t="s">
        <v>358</v>
      </c>
    </row>
    <row r="250" spans="1:4" ht="15" x14ac:dyDescent="0.25">
      <c r="A250" s="35">
        <v>2703</v>
      </c>
      <c r="B250" s="27" t="s">
        <v>337</v>
      </c>
      <c r="C250" s="30">
        <v>13665400</v>
      </c>
      <c r="D250" s="31" t="s">
        <v>358</v>
      </c>
    </row>
    <row r="251" spans="1:4" ht="15" x14ac:dyDescent="0.25">
      <c r="A251" s="35">
        <v>2707</v>
      </c>
      <c r="B251" s="27" t="s">
        <v>338</v>
      </c>
      <c r="C251" s="30">
        <v>15353260001</v>
      </c>
      <c r="D251" s="31" t="s">
        <v>358</v>
      </c>
    </row>
    <row r="252" spans="1:4" ht="15" x14ac:dyDescent="0.25">
      <c r="A252" s="35">
        <v>2707</v>
      </c>
      <c r="B252" s="27" t="s">
        <v>338</v>
      </c>
      <c r="C252" s="30">
        <v>468634295</v>
      </c>
      <c r="D252" s="31" t="s">
        <v>358</v>
      </c>
    </row>
    <row r="253" spans="1:4" ht="15" x14ac:dyDescent="0.25">
      <c r="A253" s="35">
        <v>2707</v>
      </c>
      <c r="B253" s="27" t="s">
        <v>338</v>
      </c>
      <c r="C253" s="30">
        <v>4336193</v>
      </c>
      <c r="D253" s="31" t="s">
        <v>358</v>
      </c>
    </row>
    <row r="254" spans="1:4" ht="15" x14ac:dyDescent="0.25">
      <c r="A254" s="35">
        <v>2707</v>
      </c>
      <c r="B254" s="27" t="s">
        <v>338</v>
      </c>
      <c r="C254" s="30">
        <v>7473600</v>
      </c>
      <c r="D254" s="31" t="s">
        <v>358</v>
      </c>
    </row>
    <row r="255" spans="1:4" ht="15" x14ac:dyDescent="0.25">
      <c r="A255" s="35">
        <v>2707</v>
      </c>
      <c r="B255" s="27" t="s">
        <v>338</v>
      </c>
      <c r="C255" s="30">
        <v>40196532</v>
      </c>
      <c r="D255" s="31" t="s">
        <v>358</v>
      </c>
    </row>
    <row r="256" spans="1:4" ht="15" x14ac:dyDescent="0.25">
      <c r="A256" s="35">
        <v>2707</v>
      </c>
      <c r="B256" s="27" t="s">
        <v>338</v>
      </c>
      <c r="C256" s="30">
        <v>51876176</v>
      </c>
      <c r="D256" s="31" t="s">
        <v>358</v>
      </c>
    </row>
    <row r="257" spans="1:4" ht="15" x14ac:dyDescent="0.25">
      <c r="A257" s="35">
        <v>2707</v>
      </c>
      <c r="B257" s="27" t="s">
        <v>338</v>
      </c>
      <c r="C257" s="30">
        <v>22236760</v>
      </c>
      <c r="D257" s="31" t="s">
        <v>358</v>
      </c>
    </row>
    <row r="258" spans="1:4" ht="15" x14ac:dyDescent="0.25">
      <c r="A258" s="35">
        <v>2707</v>
      </c>
      <c r="B258" s="27" t="s">
        <v>338</v>
      </c>
      <c r="C258" s="30">
        <v>2310</v>
      </c>
      <c r="D258" s="31" t="s">
        <v>358</v>
      </c>
    </row>
    <row r="259" spans="1:4" ht="15" x14ac:dyDescent="0.25">
      <c r="A259" s="35">
        <v>2707</v>
      </c>
      <c r="B259" s="27" t="s">
        <v>338</v>
      </c>
      <c r="C259" s="30">
        <v>329127338</v>
      </c>
      <c r="D259" s="31" t="s">
        <v>358</v>
      </c>
    </row>
    <row r="260" spans="1:4" ht="15" x14ac:dyDescent="0.25">
      <c r="A260" s="35">
        <v>2707</v>
      </c>
      <c r="B260" s="27" t="s">
        <v>338</v>
      </c>
      <c r="C260" s="30">
        <v>16360334</v>
      </c>
      <c r="D260" s="31" t="s">
        <v>358</v>
      </c>
    </row>
    <row r="261" spans="1:4" ht="15" x14ac:dyDescent="0.25">
      <c r="A261" s="35">
        <v>2707</v>
      </c>
      <c r="B261" s="27" t="s">
        <v>338</v>
      </c>
      <c r="C261" s="30">
        <v>704800400</v>
      </c>
      <c r="D261" s="31" t="s">
        <v>358</v>
      </c>
    </row>
    <row r="262" spans="1:4" ht="15" x14ac:dyDescent="0.25">
      <c r="A262" s="35">
        <v>2707</v>
      </c>
      <c r="B262" s="27" t="s">
        <v>338</v>
      </c>
      <c r="C262" s="30">
        <v>528635900</v>
      </c>
      <c r="D262" s="31" t="s">
        <v>358</v>
      </c>
    </row>
    <row r="263" spans="1:4" ht="15" x14ac:dyDescent="0.25">
      <c r="A263" s="35">
        <v>2707</v>
      </c>
      <c r="B263" s="27" t="s">
        <v>338</v>
      </c>
      <c r="C263" s="30">
        <v>88212000</v>
      </c>
      <c r="D263" s="31" t="s">
        <v>358</v>
      </c>
    </row>
    <row r="264" spans="1:4" ht="15" x14ac:dyDescent="0.25">
      <c r="A264" s="35">
        <v>2707</v>
      </c>
      <c r="B264" s="27" t="s">
        <v>338</v>
      </c>
      <c r="C264" s="30">
        <v>88212000</v>
      </c>
      <c r="D264" s="31" t="s">
        <v>358</v>
      </c>
    </row>
    <row r="265" spans="1:4" ht="15" x14ac:dyDescent="0.25">
      <c r="A265" s="35">
        <v>2707</v>
      </c>
      <c r="B265" s="27" t="s">
        <v>338</v>
      </c>
      <c r="C265" s="30">
        <v>176302000</v>
      </c>
      <c r="D265" s="31" t="s">
        <v>358</v>
      </c>
    </row>
    <row r="266" spans="1:4" ht="15" x14ac:dyDescent="0.25">
      <c r="A266" s="35">
        <v>2707</v>
      </c>
      <c r="B266" s="27" t="s">
        <v>338</v>
      </c>
      <c r="C266" s="30">
        <v>165738298</v>
      </c>
      <c r="D266" s="31" t="s">
        <v>358</v>
      </c>
    </row>
    <row r="267" spans="1:4" ht="15" x14ac:dyDescent="0.25">
      <c r="A267" s="35">
        <v>2707</v>
      </c>
      <c r="B267" s="27" t="s">
        <v>338</v>
      </c>
      <c r="C267" s="30">
        <v>204166768</v>
      </c>
      <c r="D267" s="31" t="s">
        <v>358</v>
      </c>
    </row>
    <row r="268" spans="1:4" ht="15" x14ac:dyDescent="0.25">
      <c r="A268" s="35">
        <v>2708</v>
      </c>
      <c r="B268" s="27" t="s">
        <v>339</v>
      </c>
      <c r="C268" s="30">
        <v>1083176680</v>
      </c>
      <c r="D268" s="31" t="s">
        <v>358</v>
      </c>
    </row>
    <row r="269" spans="1:4" ht="15" x14ac:dyDescent="0.25">
      <c r="A269" s="35">
        <v>2708</v>
      </c>
      <c r="B269" s="27" t="s">
        <v>339</v>
      </c>
      <c r="C269" s="30">
        <v>35950227</v>
      </c>
      <c r="D269" s="31" t="s">
        <v>358</v>
      </c>
    </row>
    <row r="270" spans="1:4" ht="15" x14ac:dyDescent="0.25">
      <c r="A270" s="35">
        <v>2708</v>
      </c>
      <c r="B270" s="27" t="s">
        <v>339</v>
      </c>
      <c r="C270" s="30">
        <v>8085</v>
      </c>
      <c r="D270" s="31" t="s">
        <v>358</v>
      </c>
    </row>
    <row r="271" spans="1:4" ht="15" x14ac:dyDescent="0.25">
      <c r="A271" s="35">
        <v>2708</v>
      </c>
      <c r="B271" s="27" t="s">
        <v>339</v>
      </c>
      <c r="C271" s="30">
        <v>140653</v>
      </c>
      <c r="D271" s="31" t="s">
        <v>358</v>
      </c>
    </row>
    <row r="272" spans="1:4" ht="15" x14ac:dyDescent="0.25">
      <c r="A272" s="35">
        <v>2708</v>
      </c>
      <c r="B272" s="27" t="s">
        <v>339</v>
      </c>
      <c r="C272" s="30">
        <v>2496558</v>
      </c>
      <c r="D272" s="31" t="s">
        <v>358</v>
      </c>
    </row>
    <row r="273" spans="1:4" ht="15" x14ac:dyDescent="0.25">
      <c r="A273" s="35">
        <v>2708</v>
      </c>
      <c r="B273" s="27" t="s">
        <v>339</v>
      </c>
      <c r="C273" s="30">
        <v>1149488</v>
      </c>
      <c r="D273" s="31" t="s">
        <v>358</v>
      </c>
    </row>
    <row r="274" spans="1:4" ht="15" x14ac:dyDescent="0.25">
      <c r="A274" s="35">
        <v>2708</v>
      </c>
      <c r="B274" s="27" t="s">
        <v>339</v>
      </c>
      <c r="C274" s="30">
        <v>375981346</v>
      </c>
      <c r="D274" s="31" t="s">
        <v>358</v>
      </c>
    </row>
    <row r="275" spans="1:4" ht="15" x14ac:dyDescent="0.25">
      <c r="A275" s="35">
        <v>2708</v>
      </c>
      <c r="B275" s="27" t="s">
        <v>339</v>
      </c>
      <c r="C275" s="30">
        <v>65542800</v>
      </c>
      <c r="D275" s="31" t="s">
        <v>358</v>
      </c>
    </row>
    <row r="276" spans="1:4" ht="15" x14ac:dyDescent="0.25">
      <c r="A276" s="35">
        <v>2708</v>
      </c>
      <c r="B276" s="27" t="s">
        <v>339</v>
      </c>
      <c r="C276" s="30">
        <v>49159100</v>
      </c>
      <c r="D276" s="31" t="s">
        <v>358</v>
      </c>
    </row>
    <row r="277" spans="1:4" ht="15" x14ac:dyDescent="0.25">
      <c r="A277" s="35">
        <v>2708</v>
      </c>
      <c r="B277" s="27" t="s">
        <v>339</v>
      </c>
      <c r="C277" s="30">
        <v>8200300</v>
      </c>
      <c r="D277" s="31" t="s">
        <v>358</v>
      </c>
    </row>
    <row r="278" spans="1:4" ht="15" x14ac:dyDescent="0.25">
      <c r="A278" s="35">
        <v>2708</v>
      </c>
      <c r="B278" s="27" t="s">
        <v>339</v>
      </c>
      <c r="C278" s="30">
        <v>8200300</v>
      </c>
      <c r="D278" s="31" t="s">
        <v>358</v>
      </c>
    </row>
    <row r="279" spans="1:4" ht="15" x14ac:dyDescent="0.25">
      <c r="A279" s="35">
        <v>2708</v>
      </c>
      <c r="B279" s="27" t="s">
        <v>339</v>
      </c>
      <c r="C279" s="30">
        <v>16392700</v>
      </c>
      <c r="D279" s="31" t="s">
        <v>358</v>
      </c>
    </row>
    <row r="280" spans="1:4" ht="15" x14ac:dyDescent="0.25">
      <c r="A280" s="35">
        <v>2708</v>
      </c>
      <c r="B280" s="27" t="s">
        <v>339</v>
      </c>
      <c r="C280" s="30">
        <v>10072018</v>
      </c>
      <c r="D280" s="31" t="s">
        <v>358</v>
      </c>
    </row>
    <row r="281" spans="1:4" ht="15" x14ac:dyDescent="0.25">
      <c r="A281" s="35">
        <v>2708</v>
      </c>
      <c r="B281" s="27" t="s">
        <v>339</v>
      </c>
      <c r="C281" s="30">
        <v>30100214</v>
      </c>
      <c r="D281" s="31" t="s">
        <v>358</v>
      </c>
    </row>
    <row r="282" spans="1:4" ht="15" x14ac:dyDescent="0.25">
      <c r="A282" s="35">
        <v>2712</v>
      </c>
      <c r="B282" s="27" t="s">
        <v>340</v>
      </c>
      <c r="C282" s="30">
        <v>141228048</v>
      </c>
      <c r="D282" s="31" t="s">
        <v>358</v>
      </c>
    </row>
    <row r="283" spans="1:4" ht="15" x14ac:dyDescent="0.25">
      <c r="A283" s="35">
        <v>2712</v>
      </c>
      <c r="B283" s="27" t="s">
        <v>340</v>
      </c>
      <c r="C283" s="30">
        <v>16477000</v>
      </c>
      <c r="D283" s="31" t="s">
        <v>358</v>
      </c>
    </row>
    <row r="284" spans="1:4" ht="15" x14ac:dyDescent="0.25">
      <c r="A284" s="35">
        <v>2712</v>
      </c>
      <c r="B284" s="27" t="s">
        <v>340</v>
      </c>
      <c r="C284" s="30">
        <v>11672400</v>
      </c>
      <c r="D284" s="31" t="s">
        <v>358</v>
      </c>
    </row>
    <row r="285" spans="1:4" ht="15" x14ac:dyDescent="0.25">
      <c r="A285" s="35">
        <v>2712</v>
      </c>
      <c r="B285" s="27" t="s">
        <v>340</v>
      </c>
      <c r="C285" s="30">
        <v>11742913</v>
      </c>
      <c r="D285" s="31" t="s">
        <v>358</v>
      </c>
    </row>
    <row r="286" spans="1:4" ht="15" x14ac:dyDescent="0.25">
      <c r="A286" s="35">
        <v>2712</v>
      </c>
      <c r="B286" s="27" t="s">
        <v>340</v>
      </c>
      <c r="C286" s="30">
        <v>5591700</v>
      </c>
      <c r="D286" s="31" t="s">
        <v>358</v>
      </c>
    </row>
    <row r="287" spans="1:4" ht="15" x14ac:dyDescent="0.25">
      <c r="A287" s="35">
        <v>2712</v>
      </c>
      <c r="B287" s="27" t="s">
        <v>340</v>
      </c>
      <c r="C287" s="30">
        <v>693700</v>
      </c>
      <c r="D287" s="31" t="s">
        <v>358</v>
      </c>
    </row>
    <row r="288" spans="1:4" ht="15" x14ac:dyDescent="0.25">
      <c r="A288" s="35">
        <v>2712</v>
      </c>
      <c r="B288" s="27" t="s">
        <v>340</v>
      </c>
      <c r="C288" s="30">
        <v>4193700</v>
      </c>
      <c r="D288" s="31" t="s">
        <v>358</v>
      </c>
    </row>
    <row r="289" spans="1:4" ht="15" x14ac:dyDescent="0.25">
      <c r="A289" s="35">
        <v>2712</v>
      </c>
      <c r="B289" s="27" t="s">
        <v>340</v>
      </c>
      <c r="C289" s="30">
        <v>699600</v>
      </c>
      <c r="D289" s="31" t="s">
        <v>358</v>
      </c>
    </row>
    <row r="290" spans="1:4" ht="15" x14ac:dyDescent="0.25">
      <c r="A290" s="35">
        <v>2712</v>
      </c>
      <c r="B290" s="27" t="s">
        <v>340</v>
      </c>
      <c r="C290" s="30">
        <v>699600</v>
      </c>
      <c r="D290" s="31" t="s">
        <v>358</v>
      </c>
    </row>
    <row r="291" spans="1:4" ht="15" x14ac:dyDescent="0.25">
      <c r="A291" s="35">
        <v>2712</v>
      </c>
      <c r="B291" s="27" t="s">
        <v>340</v>
      </c>
      <c r="C291" s="30">
        <v>1398900</v>
      </c>
      <c r="D291" s="31" t="s">
        <v>358</v>
      </c>
    </row>
    <row r="292" spans="1:4" ht="15" x14ac:dyDescent="0.25">
      <c r="A292" s="35">
        <v>2713</v>
      </c>
      <c r="B292" s="27" t="s">
        <v>341</v>
      </c>
      <c r="C292" s="30">
        <v>3639456</v>
      </c>
      <c r="D292" s="36" t="s">
        <v>358</v>
      </c>
    </row>
    <row r="293" spans="1:4" ht="15" x14ac:dyDescent="0.25">
      <c r="A293" s="35">
        <v>781</v>
      </c>
      <c r="B293" s="27" t="s">
        <v>342</v>
      </c>
      <c r="C293" s="30">
        <v>28000000</v>
      </c>
      <c r="D293" s="36" t="s">
        <v>359</v>
      </c>
    </row>
    <row r="294" spans="1:4" ht="15" x14ac:dyDescent="0.25">
      <c r="A294" s="35">
        <v>785</v>
      </c>
      <c r="B294" s="27" t="s">
        <v>343</v>
      </c>
      <c r="C294" s="30">
        <v>31500000</v>
      </c>
      <c r="D294" s="36" t="s">
        <v>139</v>
      </c>
    </row>
    <row r="295" spans="1:4" ht="15" x14ac:dyDescent="0.25">
      <c r="A295" s="35">
        <v>2760</v>
      </c>
      <c r="B295" s="27" t="s">
        <v>344</v>
      </c>
      <c r="C295" s="30">
        <v>1415624457</v>
      </c>
      <c r="D295" s="36" t="s">
        <v>358</v>
      </c>
    </row>
    <row r="296" spans="1:4" ht="15" x14ac:dyDescent="0.25">
      <c r="A296" s="35">
        <v>2823</v>
      </c>
      <c r="B296" s="27" t="s">
        <v>345</v>
      </c>
      <c r="C296" s="30">
        <v>6145194</v>
      </c>
      <c r="D296" s="36" t="s">
        <v>139</v>
      </c>
    </row>
    <row r="297" spans="1:4" ht="15" x14ac:dyDescent="0.25">
      <c r="A297" s="35">
        <v>2824</v>
      </c>
      <c r="B297" s="27" t="s">
        <v>346</v>
      </c>
      <c r="C297" s="30">
        <v>1012549180</v>
      </c>
      <c r="D297" s="36" t="s">
        <v>139</v>
      </c>
    </row>
    <row r="298" spans="1:4" ht="15" x14ac:dyDescent="0.25">
      <c r="A298" s="35">
        <v>2024</v>
      </c>
      <c r="B298" s="27" t="s">
        <v>347</v>
      </c>
      <c r="C298" s="30">
        <v>4151478</v>
      </c>
      <c r="D298" s="36" t="s">
        <v>139</v>
      </c>
    </row>
    <row r="299" spans="1:4" ht="15" x14ac:dyDescent="0.25">
      <c r="A299" s="35">
        <v>1051</v>
      </c>
      <c r="B299" s="27" t="s">
        <v>348</v>
      </c>
      <c r="C299" s="30">
        <v>17500000</v>
      </c>
      <c r="D299" s="36" t="s">
        <v>139</v>
      </c>
    </row>
    <row r="300" spans="1:4" ht="15" x14ac:dyDescent="0.25">
      <c r="A300" s="35">
        <v>126229</v>
      </c>
      <c r="B300" s="27" t="s">
        <v>349</v>
      </c>
      <c r="C300" s="30">
        <v>14771215</v>
      </c>
      <c r="D300" s="36" t="s">
        <v>358</v>
      </c>
    </row>
    <row r="301" spans="1:4" ht="15" x14ac:dyDescent="0.25">
      <c r="A301" s="35">
        <v>782</v>
      </c>
      <c r="B301" s="27" t="s">
        <v>350</v>
      </c>
      <c r="C301" s="30">
        <v>31500000</v>
      </c>
      <c r="D301" s="32" t="s">
        <v>358</v>
      </c>
    </row>
    <row r="302" spans="1:4" ht="15" x14ac:dyDescent="0.25">
      <c r="A302" s="35">
        <v>2839</v>
      </c>
      <c r="B302" s="27" t="s">
        <v>351</v>
      </c>
      <c r="C302" s="30">
        <v>26000000</v>
      </c>
      <c r="D302" s="31" t="s">
        <v>361</v>
      </c>
    </row>
    <row r="303" spans="1:4" ht="15" x14ac:dyDescent="0.25">
      <c r="A303" s="35">
        <v>1030</v>
      </c>
      <c r="B303" s="27" t="s">
        <v>352</v>
      </c>
      <c r="C303" s="30">
        <v>19600000</v>
      </c>
      <c r="D303" s="31" t="s">
        <v>359</v>
      </c>
    </row>
    <row r="304" spans="1:4" ht="15" x14ac:dyDescent="0.25">
      <c r="A304" s="35">
        <v>1031</v>
      </c>
      <c r="B304" s="27" t="s">
        <v>353</v>
      </c>
      <c r="C304" s="30">
        <v>27000000</v>
      </c>
      <c r="D304" s="31" t="s">
        <v>358</v>
      </c>
    </row>
    <row r="305" spans="1:4" ht="15" x14ac:dyDescent="0.25">
      <c r="A305" s="35">
        <v>1047</v>
      </c>
      <c r="B305" s="27" t="s">
        <v>354</v>
      </c>
      <c r="C305" s="30">
        <v>15600000</v>
      </c>
      <c r="D305" s="31" t="s">
        <v>358</v>
      </c>
    </row>
    <row r="306" spans="1:4" ht="15" x14ac:dyDescent="0.25">
      <c r="A306" s="35">
        <v>1048</v>
      </c>
      <c r="B306" s="27" t="s">
        <v>355</v>
      </c>
      <c r="C306" s="30">
        <v>22400000</v>
      </c>
      <c r="D306" s="31" t="s">
        <v>358</v>
      </c>
    </row>
    <row r="307" spans="1:4" ht="15" x14ac:dyDescent="0.25">
      <c r="A307" s="35">
        <v>1050</v>
      </c>
      <c r="B307" s="27" t="s">
        <v>356</v>
      </c>
      <c r="C307" s="30">
        <v>24000000</v>
      </c>
      <c r="D307" s="31" t="s">
        <v>139</v>
      </c>
    </row>
    <row r="308" spans="1:4" ht="15" x14ac:dyDescent="0.25">
      <c r="A308" s="35">
        <v>1049</v>
      </c>
      <c r="B308" s="27" t="s">
        <v>357</v>
      </c>
      <c r="C308" s="30">
        <v>24000000</v>
      </c>
      <c r="D308" s="31" t="s">
        <v>139</v>
      </c>
    </row>
  </sheetData>
  <autoFilter ref="A3:D308"/>
  <sortState ref="A4:D53">
    <sortCondition ref="C4"/>
  </sortState>
  <mergeCells count="1">
    <mergeCell ref="A2:D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9"/>
  <sheetViews>
    <sheetView zoomScale="110" zoomScaleNormal="110" workbookViewId="0">
      <selection activeCell="I8" sqref="I8"/>
    </sheetView>
  </sheetViews>
  <sheetFormatPr baseColWidth="10" defaultRowHeight="12.75" x14ac:dyDescent="0.2"/>
  <cols>
    <col min="1" max="1" width="5.140625" customWidth="1"/>
    <col min="2" max="2" width="15.28515625" customWidth="1"/>
    <col min="3" max="3" width="16.140625" bestFit="1" customWidth="1"/>
    <col min="4" max="4" width="18.28515625" bestFit="1" customWidth="1"/>
    <col min="5" max="5" width="14.7109375" bestFit="1" customWidth="1"/>
    <col min="6" max="8" width="15.7109375" bestFit="1" customWidth="1"/>
    <col min="9" max="9" width="15.28515625" customWidth="1"/>
    <col min="10" max="10" width="15.7109375" bestFit="1" customWidth="1"/>
    <col min="11" max="11" width="18.28515625" bestFit="1" customWidth="1"/>
    <col min="12" max="12" width="17.140625" customWidth="1"/>
    <col min="13" max="13" width="13.7109375" bestFit="1" customWidth="1"/>
  </cols>
  <sheetData>
    <row r="2" spans="2:13" x14ac:dyDescent="0.2">
      <c r="E2" s="6"/>
    </row>
    <row r="4" spans="2:13" x14ac:dyDescent="0.2">
      <c r="B4" s="8"/>
      <c r="C4" s="14" t="s">
        <v>137</v>
      </c>
      <c r="D4" s="14" t="s">
        <v>138</v>
      </c>
      <c r="E4" s="14" t="s">
        <v>139</v>
      </c>
      <c r="F4" s="14" t="s">
        <v>140</v>
      </c>
      <c r="G4" s="14" t="s">
        <v>141</v>
      </c>
      <c r="H4" s="14" t="s">
        <v>142</v>
      </c>
      <c r="I4" s="14" t="s">
        <v>143</v>
      </c>
      <c r="J4" s="9" t="s">
        <v>173</v>
      </c>
      <c r="K4" s="1"/>
      <c r="L4" s="5"/>
    </row>
    <row r="5" spans="2:13" x14ac:dyDescent="0.2">
      <c r="B5" s="8" t="s">
        <v>209</v>
      </c>
      <c r="C5" s="10">
        <f>+'67 - Modernización'!E38</f>
        <v>223118668626</v>
      </c>
      <c r="D5" s="13">
        <f>+'70- Infraestructura'!E24</f>
        <v>5828533176</v>
      </c>
      <c r="E5" s="13">
        <f>+'66 - PAE'!E24</f>
        <v>22003389258</v>
      </c>
      <c r="F5" s="13">
        <f>+'64 - Acceso Permanencia'!E30</f>
        <v>7974646661</v>
      </c>
      <c r="G5" s="13">
        <f>+'65 - Superior'!E22</f>
        <v>528000000</v>
      </c>
      <c r="H5" s="13">
        <f>+'41- TICS'!E22</f>
        <v>1195354950</v>
      </c>
      <c r="I5" s="13">
        <f>+'63 - Calidad Educativa'!E30</f>
        <v>3521657247</v>
      </c>
      <c r="J5" s="10">
        <f>SUM(C5:I5)</f>
        <v>264170249918</v>
      </c>
      <c r="K5" s="4"/>
      <c r="L5" s="2"/>
      <c r="M5" s="3"/>
    </row>
    <row r="6" spans="2:13" ht="15" x14ac:dyDescent="0.25">
      <c r="B6" s="8" t="s">
        <v>210</v>
      </c>
      <c r="C6" s="10">
        <f>+'67 - Modernización'!E39</f>
        <v>76653523389</v>
      </c>
      <c r="D6" s="13">
        <f>+'70- Infraestructura'!E25</f>
        <v>175800000</v>
      </c>
      <c r="E6" s="13">
        <f>+'66 - PAE'!E25</f>
        <v>8187728291</v>
      </c>
      <c r="F6" s="13">
        <f>+'64 - Acceso Permanencia'!E31</f>
        <v>784850000</v>
      </c>
      <c r="G6" s="13">
        <f>+'65 - Superior'!E23</f>
        <v>0</v>
      </c>
      <c r="H6" s="13">
        <f>+'41- TICS'!E23</f>
        <v>0</v>
      </c>
      <c r="I6" s="13">
        <f>+'63 - Calidad Educativa'!E31</f>
        <v>89600000</v>
      </c>
      <c r="J6" s="10">
        <f>SUM(C6:I6)</f>
        <v>85891501680</v>
      </c>
      <c r="K6" s="11"/>
      <c r="L6" s="4"/>
      <c r="M6" s="3"/>
    </row>
    <row r="7" spans="2:13" x14ac:dyDescent="0.2">
      <c r="B7" s="8" t="s">
        <v>209</v>
      </c>
      <c r="C7" s="12">
        <v>223118668626</v>
      </c>
      <c r="D7" s="24">
        <v>5828533176</v>
      </c>
      <c r="E7" s="12">
        <v>22003389258</v>
      </c>
      <c r="F7" s="12">
        <v>7974646661</v>
      </c>
      <c r="G7" s="12">
        <v>528000000</v>
      </c>
      <c r="H7" s="12">
        <v>1195354950</v>
      </c>
      <c r="I7" s="12">
        <v>3521657247</v>
      </c>
      <c r="J7" s="10">
        <f>SUM(C7:I7)</f>
        <v>264170249918</v>
      </c>
      <c r="K7" s="16">
        <f>+J6/J5</f>
        <v>0.32513692100704461</v>
      </c>
      <c r="L7" s="5"/>
    </row>
    <row r="8" spans="2:13" x14ac:dyDescent="0.2">
      <c r="B8" s="8" t="s">
        <v>210</v>
      </c>
      <c r="C8" s="15">
        <v>76653523389</v>
      </c>
      <c r="D8" s="25">
        <v>175800000</v>
      </c>
      <c r="E8" s="15">
        <v>8187728291</v>
      </c>
      <c r="F8" s="15">
        <v>784850000</v>
      </c>
      <c r="G8" s="23"/>
      <c r="H8" s="12"/>
      <c r="I8" s="15">
        <v>89600000</v>
      </c>
    </row>
    <row r="9" spans="2:13" x14ac:dyDescent="0.2">
      <c r="C9" s="7"/>
      <c r="D9" s="7"/>
      <c r="E9" s="7"/>
      <c r="F9" s="7"/>
      <c r="G9" s="7"/>
      <c r="H9" s="7"/>
      <c r="I9" s="7"/>
    </row>
    <row r="10" spans="2:13" x14ac:dyDescent="0.2">
      <c r="C10" s="7">
        <f>+C5-C7</f>
        <v>0</v>
      </c>
      <c r="D10" s="7">
        <f t="shared" ref="D10:I10" si="0">+D5-D7</f>
        <v>0</v>
      </c>
      <c r="E10" s="7">
        <f t="shared" si="0"/>
        <v>0</v>
      </c>
      <c r="F10" s="7">
        <f t="shared" si="0"/>
        <v>0</v>
      </c>
      <c r="G10" s="7">
        <f t="shared" si="0"/>
        <v>0</v>
      </c>
      <c r="H10" s="7">
        <f t="shared" si="0"/>
        <v>0</v>
      </c>
      <c r="I10" s="7">
        <f t="shared" si="0"/>
        <v>0</v>
      </c>
    </row>
    <row r="11" spans="2:13" x14ac:dyDescent="0.2">
      <c r="C11" s="7">
        <f>+C6-C8</f>
        <v>0</v>
      </c>
      <c r="D11" s="7">
        <f t="shared" ref="D11:I11" si="1">+D6-D8</f>
        <v>0</v>
      </c>
      <c r="E11" s="7">
        <f t="shared" si="1"/>
        <v>0</v>
      </c>
      <c r="F11" s="7">
        <f t="shared" si="1"/>
        <v>0</v>
      </c>
      <c r="G11" s="7">
        <f t="shared" si="1"/>
        <v>0</v>
      </c>
      <c r="H11" s="7">
        <f t="shared" si="1"/>
        <v>0</v>
      </c>
      <c r="I11" s="7">
        <f t="shared" si="1"/>
        <v>0</v>
      </c>
    </row>
    <row r="19" ht="13.15" customHeight="1" x14ac:dyDescent="0.2"/>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67 - Modernización</vt:lpstr>
      <vt:lpstr>70- Infraestructura</vt:lpstr>
      <vt:lpstr>66 - PAE</vt:lpstr>
      <vt:lpstr>65 - Superior</vt:lpstr>
      <vt:lpstr>64 - Acceso Permanencia</vt:lpstr>
      <vt:lpstr>63 - Calidad Educativa</vt:lpstr>
      <vt:lpstr>41- TICS</vt:lpstr>
      <vt:lpstr>Anexos</vt:lpstr>
      <vt:lpstr>Hoja1</vt:lpstr>
    </vt:vector>
  </TitlesOfParts>
  <Company>Alcaldia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dc:creator>
  <cp:lastModifiedBy>ARGENIS01</cp:lastModifiedBy>
  <cp:lastPrinted>2023-10-04T13:38:11Z</cp:lastPrinted>
  <dcterms:created xsi:type="dcterms:W3CDTF">2012-11-22T20:26:13Z</dcterms:created>
  <dcterms:modified xsi:type="dcterms:W3CDTF">2024-07-23T17:21:08Z</dcterms:modified>
</cp:coreProperties>
</file>