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drawings/drawing3.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drawings/drawing4.xml" ContentType="application/vnd.openxmlformats-officedocument.drawing+xml"/>
  <Override PartName="/xl/embeddings/oleObject6.bin" ContentType="application/vnd.openxmlformats-officedocument.oleObject"/>
  <Override PartName="/xl/drawings/drawing5.xml" ContentType="application/vnd.openxmlformats-officedocument.drawing+xml"/>
  <Override PartName="/xl/embeddings/oleObject7.bin" ContentType="application/vnd.openxmlformats-officedocument.oleObject"/>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embeddings/oleObject8.bin" ContentType="application/vnd.openxmlformats-officedocument.oleObject"/>
  <Override PartName="/xl/drawings/drawing8.xml" ContentType="application/vnd.openxmlformats-officedocument.drawing+xml"/>
  <Override PartName="/xl/embeddings/oleObject9.bin" ContentType="application/vnd.openxmlformats-officedocument.oleObject"/>
  <Override PartName="/xl/drawings/drawing9.xml" ContentType="application/vnd.openxmlformats-officedocument.drawing+xml"/>
  <Override PartName="/xl/embeddings/oleObject10.bin" ContentType="application/vnd.openxmlformats-officedocument.oleObject"/>
  <Override PartName="/xl/drawings/drawing10.xml" ContentType="application/vnd.openxmlformats-officedocument.drawing+xml"/>
  <Override PartName="/xl/embeddings/oleObject11.bin" ContentType="application/vnd.openxmlformats-officedocument.oleObject"/>
  <Override PartName="/xl/drawings/drawing11.xml" ContentType="application/vnd.openxmlformats-officedocument.drawing+xml"/>
  <Override PartName="/xl/embeddings/oleObject12.bin" ContentType="application/vnd.openxmlformats-officedocument.oleObject"/>
  <Override PartName="/xl/drawings/drawing12.xml" ContentType="application/vnd.openxmlformats-officedocument.drawing+xml"/>
  <Override PartName="/xl/embeddings/oleObject13.bin" ContentType="application/vnd.openxmlformats-officedocument.oleObject"/>
  <Override PartName="/xl/drawings/drawing13.xml" ContentType="application/vnd.openxmlformats-officedocument.drawing+xml"/>
  <Override PartName="/xl/embeddings/oleObject14.bin" ContentType="application/vnd.openxmlformats-officedocument.oleObject"/>
  <Override PartName="/xl/drawings/drawing14.xml" ContentType="application/vnd.openxmlformats-officedocument.drawing+xml"/>
  <Override PartName="/xl/embeddings/oleObject15.bin" ContentType="application/vnd.openxmlformats-officedocument.oleObject"/>
  <Override PartName="/xl/drawings/drawing15.xml" ContentType="application/vnd.openxmlformats-officedocument.drawing+xml"/>
  <Override PartName="/xl/embeddings/oleObject1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EQUIPO 36\Desktop\PLAN DE ACCIÓN A 30 DE MARZO\"/>
    </mc:Choice>
  </mc:AlternateContent>
  <bookViews>
    <workbookView xWindow="0" yWindow="0" windowWidth="21600" windowHeight="7530" firstSheet="19" activeTab="20"/>
  </bookViews>
  <sheets>
    <sheet name="PRESUPUESTO " sheetId="31" state="hidden" r:id="rId1"/>
    <sheet name="Plan de Desarrollo " sheetId="1" r:id="rId2"/>
    <sheet name="Anexos Plan de Desarrollo " sheetId="46" r:id="rId3"/>
    <sheet name="ASOCENTRO" sheetId="3" r:id="rId4"/>
    <sheet name="CIM" sheetId="32" r:id="rId5"/>
    <sheet name="SMPP" sheetId="33" r:id="rId6"/>
    <sheet name="anexo SMPP" sheetId="45" r:id="rId7"/>
    <sheet name="SISBEN" sheetId="34" r:id="rId8"/>
    <sheet name="anexo sisben " sheetId="50" r:id="rId9"/>
    <sheet name="FORTALECIMIENTO" sheetId="35" r:id="rId10"/>
    <sheet name="Anexo Fortalecimiento " sheetId="47" r:id="rId11"/>
    <sheet name="DIANU" sheetId="36" r:id="rId12"/>
    <sheet name="Anexos DIANU" sheetId="48" r:id="rId13"/>
    <sheet name="D. INSTRUMENTOS NORMATIVOS" sheetId="37" r:id="rId14"/>
    <sheet name="A. ACTUALIZ REVISION Y MODIFIC" sheetId="38" r:id="rId15"/>
    <sheet name="ADOP Y REGLAMENTACION AREAS DEL" sheetId="39" r:id="rId16"/>
    <sheet name="SEGUIMIENTO EXPEDIENTE MUNICIP" sheetId="40" r:id="rId17"/>
    <sheet name="NORMALIZACION Y REGLAMENTACION" sheetId="41" r:id="rId18"/>
    <sheet name="ADOP Y REGLAMENTACION" sheetId="42" r:id="rId19"/>
    <sheet name="SEGUIMIENTO EXPEDIENTE MUNICIPA" sheetId="43" r:id="rId20"/>
    <sheet name="IMPLEMENTAR CATASTRO MULTIPROPO" sheetId="44"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50" l="1"/>
  <c r="E30" i="34"/>
  <c r="F30" i="34" s="1"/>
  <c r="E29" i="34"/>
  <c r="F29" i="34" s="1"/>
  <c r="F28" i="34"/>
  <c r="M27" i="34"/>
  <c r="L27" i="34"/>
  <c r="N27" i="34" s="1"/>
  <c r="F27" i="34"/>
  <c r="F26" i="34"/>
  <c r="M25" i="34"/>
  <c r="L25" i="34"/>
  <c r="N25" i="34" s="1"/>
  <c r="F25" i="34"/>
  <c r="F24" i="34"/>
  <c r="N23" i="34"/>
  <c r="M23" i="34"/>
  <c r="L23" i="34"/>
  <c r="F23" i="34"/>
  <c r="F22" i="34"/>
  <c r="M21" i="34"/>
  <c r="N21" i="34" s="1"/>
  <c r="L21" i="34"/>
  <c r="F21" i="34"/>
  <c r="F20" i="34"/>
  <c r="M19" i="34"/>
  <c r="L19" i="34"/>
  <c r="N19" i="34" s="1"/>
  <c r="F19" i="34"/>
  <c r="F18" i="34"/>
  <c r="M17" i="34"/>
  <c r="L17" i="34"/>
  <c r="N17" i="34" s="1"/>
  <c r="F17" i="34"/>
  <c r="M17" i="44" l="1"/>
  <c r="G20" i="44"/>
  <c r="F20" i="44"/>
  <c r="F17" i="44"/>
  <c r="G18" i="44"/>
  <c r="Z42" i="43" l="1"/>
  <c r="Y42" i="43"/>
  <c r="X37" i="43"/>
  <c r="X42" i="43" s="1"/>
  <c r="F18" i="43" s="1"/>
  <c r="G21" i="43"/>
  <c r="F19" i="43"/>
  <c r="G19" i="43" s="1"/>
  <c r="M18" i="43"/>
  <c r="Z72" i="41"/>
  <c r="X72" i="41"/>
  <c r="V72" i="41"/>
  <c r="X70" i="41"/>
  <c r="Z64" i="41"/>
  <c r="X61" i="41"/>
  <c r="X60" i="41"/>
  <c r="X59" i="41"/>
  <c r="X58" i="41"/>
  <c r="X57" i="41"/>
  <c r="X56" i="41"/>
  <c r="X55" i="41"/>
  <c r="X54" i="41"/>
  <c r="X53" i="41"/>
  <c r="X52" i="41"/>
  <c r="X51" i="41"/>
  <c r="X50" i="41"/>
  <c r="X49" i="41"/>
  <c r="X48" i="41"/>
  <c r="X47" i="41"/>
  <c r="Y46" i="41"/>
  <c r="X46" i="41"/>
  <c r="X45" i="41"/>
  <c r="Y45" i="41" s="1"/>
  <c r="Y64" i="41" s="1"/>
  <c r="F18" i="41" s="1"/>
  <c r="F20" i="41"/>
  <c r="G20" i="41" s="1"/>
  <c r="N19" i="41"/>
  <c r="M19" i="41"/>
  <c r="F19" i="41"/>
  <c r="G19" i="41" s="1"/>
  <c r="M17" i="41"/>
  <c r="AC106" i="40"/>
  <c r="Z101" i="40"/>
  <c r="Y101" i="40"/>
  <c r="X99" i="40"/>
  <c r="X98" i="40"/>
  <c r="X97" i="40"/>
  <c r="X96" i="40"/>
  <c r="X95" i="40"/>
  <c r="X94" i="40"/>
  <c r="X93" i="40"/>
  <c r="X92" i="40"/>
  <c r="X91" i="40"/>
  <c r="X90" i="40"/>
  <c r="X89" i="40"/>
  <c r="X88" i="40"/>
  <c r="X101" i="40" s="1"/>
  <c r="F24" i="40" s="1"/>
  <c r="G24" i="40" s="1"/>
  <c r="Y81" i="40"/>
  <c r="V76" i="40"/>
  <c r="X76" i="40" s="1"/>
  <c r="X75" i="40"/>
  <c r="X74" i="40"/>
  <c r="X81" i="40" s="1"/>
  <c r="F22" i="40" s="1"/>
  <c r="G22" i="40" s="1"/>
  <c r="Z65" i="40"/>
  <c r="X63" i="40"/>
  <c r="X62" i="40"/>
  <c r="X61" i="40"/>
  <c r="X60" i="40"/>
  <c r="X59" i="40"/>
  <c r="X58" i="40"/>
  <c r="X57" i="40"/>
  <c r="Y56" i="40"/>
  <c r="Y65" i="40" s="1"/>
  <c r="F21" i="40" s="1"/>
  <c r="X56" i="40"/>
  <c r="X65" i="40" s="1"/>
  <c r="F20" i="40" s="1"/>
  <c r="G20" i="40" s="1"/>
  <c r="Z50" i="40"/>
  <c r="V46" i="40"/>
  <c r="X46" i="40" s="1"/>
  <c r="X45" i="40"/>
  <c r="X44" i="40"/>
  <c r="X43" i="40"/>
  <c r="F25" i="40"/>
  <c r="N24" i="40" s="1"/>
  <c r="M24" i="40"/>
  <c r="F23" i="40"/>
  <c r="G23" i="40" s="1"/>
  <c r="M22" i="40"/>
  <c r="M20" i="40"/>
  <c r="M18" i="40"/>
  <c r="F20" i="43" l="1"/>
  <c r="G20" i="43" s="1"/>
  <c r="G18" i="43"/>
  <c r="N18" i="43"/>
  <c r="G18" i="41"/>
  <c r="F22" i="41"/>
  <c r="G22" i="41" s="1"/>
  <c r="X64" i="41"/>
  <c r="F17" i="41" s="1"/>
  <c r="N17" i="41" s="1"/>
  <c r="O17" i="41" s="1"/>
  <c r="X50" i="40"/>
  <c r="F18" i="40" s="1"/>
  <c r="N20" i="40"/>
  <c r="O20" i="40" s="1"/>
  <c r="G21" i="40"/>
  <c r="N22" i="40"/>
  <c r="G25" i="40"/>
  <c r="Y43" i="40"/>
  <c r="Y50" i="40" s="1"/>
  <c r="F19" i="40" s="1"/>
  <c r="F21" i="41" l="1"/>
  <c r="G21" i="41" s="1"/>
  <c r="G17" i="41"/>
  <c r="F27" i="40"/>
  <c r="G27" i="40" s="1"/>
  <c r="N18" i="40"/>
  <c r="O18" i="40" s="1"/>
  <c r="G19" i="40"/>
  <c r="F26" i="40"/>
  <c r="G26" i="40" s="1"/>
  <c r="G18" i="40"/>
  <c r="Z95" i="39" l="1"/>
  <c r="Y95" i="39"/>
  <c r="X95" i="39"/>
  <c r="V95" i="39"/>
  <c r="Z86" i="39"/>
  <c r="Y86" i="39"/>
  <c r="X86" i="39"/>
  <c r="V86" i="39"/>
  <c r="Z77" i="39"/>
  <c r="Y77" i="39"/>
  <c r="X77" i="39"/>
  <c r="V77" i="39"/>
  <c r="Z63" i="39"/>
  <c r="X60" i="39"/>
  <c r="X59" i="39"/>
  <c r="X58" i="39"/>
  <c r="X57" i="39"/>
  <c r="Y57" i="39" s="1"/>
  <c r="Y63" i="39" s="1"/>
  <c r="F20" i="39" s="1"/>
  <c r="AA48" i="39"/>
  <c r="Z48" i="39"/>
  <c r="Y48" i="39"/>
  <c r="X48" i="39"/>
  <c r="F17" i="39" s="1"/>
  <c r="X47" i="39"/>
  <c r="X45" i="39"/>
  <c r="X44" i="39"/>
  <c r="M19" i="39"/>
  <c r="G18" i="39"/>
  <c r="M17" i="39"/>
  <c r="G18" i="38"/>
  <c r="G19" i="38"/>
  <c r="G20" i="38"/>
  <c r="G21" i="38"/>
  <c r="G22" i="38"/>
  <c r="G17" i="38"/>
  <c r="F22" i="38"/>
  <c r="F21" i="38"/>
  <c r="AA61" i="38"/>
  <c r="W61" i="38"/>
  <c r="Y57" i="38"/>
  <c r="Y56" i="38"/>
  <c r="Z56" i="38" s="1"/>
  <c r="Y55" i="38"/>
  <c r="Y54" i="38"/>
  <c r="Z54" i="38" s="1"/>
  <c r="Z61" i="38" s="1"/>
  <c r="F20" i="38" s="1"/>
  <c r="AA48" i="38"/>
  <c r="Y44" i="38"/>
  <c r="Y43" i="38"/>
  <c r="Y48" i="38" s="1"/>
  <c r="F17" i="38" s="1"/>
  <c r="M19" i="38"/>
  <c r="M17" i="38"/>
  <c r="X126" i="37"/>
  <c r="X125" i="37"/>
  <c r="X132" i="37" s="1"/>
  <c r="F27" i="37" s="1"/>
  <c r="G27" i="37" s="1"/>
  <c r="Z121" i="37"/>
  <c r="X117" i="37"/>
  <c r="X116" i="37"/>
  <c r="X115" i="37"/>
  <c r="X114" i="37"/>
  <c r="X113" i="37"/>
  <c r="X112" i="37"/>
  <c r="X111" i="37"/>
  <c r="Y110" i="37"/>
  <c r="X110" i="37"/>
  <c r="X109" i="37"/>
  <c r="X108" i="37"/>
  <c r="Y108" i="37" s="1"/>
  <c r="X107" i="37"/>
  <c r="X106" i="37"/>
  <c r="Y106" i="37" s="1"/>
  <c r="Y121" i="37" s="1"/>
  <c r="F26" i="37" s="1"/>
  <c r="X96" i="37"/>
  <c r="X95" i="37"/>
  <c r="X94" i="37"/>
  <c r="X93" i="37"/>
  <c r="X92" i="37"/>
  <c r="X91" i="37"/>
  <c r="Y90" i="37"/>
  <c r="Y99" i="37" s="1"/>
  <c r="F24" i="37" s="1"/>
  <c r="X90" i="37"/>
  <c r="X99" i="37" s="1"/>
  <c r="F23" i="37" s="1"/>
  <c r="G23" i="37" s="1"/>
  <c r="Z84" i="37"/>
  <c r="Y84" i="37"/>
  <c r="X82" i="37"/>
  <c r="X81" i="37"/>
  <c r="X80" i="37"/>
  <c r="X79" i="37"/>
  <c r="X84" i="37" s="1"/>
  <c r="F21" i="37" s="1"/>
  <c r="G21" i="37" s="1"/>
  <c r="Z74" i="37"/>
  <c r="Y74" i="37"/>
  <c r="X72" i="37"/>
  <c r="X71" i="37"/>
  <c r="X70" i="37"/>
  <c r="X69" i="37"/>
  <c r="X74" i="37" s="1"/>
  <c r="F19" i="37" s="1"/>
  <c r="G19" i="37" s="1"/>
  <c r="Z64" i="37"/>
  <c r="Y64" i="37"/>
  <c r="X61" i="37"/>
  <c r="X60" i="37"/>
  <c r="X59" i="37"/>
  <c r="X58" i="37"/>
  <c r="X57" i="37"/>
  <c r="X56" i="37"/>
  <c r="X55" i="37"/>
  <c r="X54" i="37"/>
  <c r="X53" i="37"/>
  <c r="X64" i="37" s="1"/>
  <c r="F17" i="37" s="1"/>
  <c r="X52" i="37"/>
  <c r="X51" i="37"/>
  <c r="M27" i="37"/>
  <c r="M25" i="37"/>
  <c r="M23" i="37"/>
  <c r="G22" i="37"/>
  <c r="F22" i="37"/>
  <c r="N21" i="37" s="1"/>
  <c r="M21" i="37"/>
  <c r="F20" i="37"/>
  <c r="G20" i="37" s="1"/>
  <c r="M19" i="37"/>
  <c r="F18" i="37"/>
  <c r="G18" i="37" s="1"/>
  <c r="M17" i="37"/>
  <c r="G17" i="39" l="1"/>
  <c r="N17" i="39"/>
  <c r="F22" i="39"/>
  <c r="G22" i="39" s="1"/>
  <c r="G20" i="39"/>
  <c r="X63" i="39"/>
  <c r="F19" i="39" s="1"/>
  <c r="G19" i="39" s="1"/>
  <c r="Y61" i="38"/>
  <c r="F19" i="38" s="1"/>
  <c r="N19" i="38"/>
  <c r="O19" i="38" s="1"/>
  <c r="Z43" i="38"/>
  <c r="Z48" i="38" s="1"/>
  <c r="F18" i="38" s="1"/>
  <c r="G26" i="37"/>
  <c r="G17" i="37"/>
  <c r="N17" i="37"/>
  <c r="O17" i="37" s="1"/>
  <c r="N23" i="37"/>
  <c r="O23" i="37" s="1"/>
  <c r="G24" i="37"/>
  <c r="N19" i="37"/>
  <c r="O19" i="37" s="1"/>
  <c r="X121" i="37"/>
  <c r="F25" i="37" s="1"/>
  <c r="G25" i="37" s="1"/>
  <c r="Y125" i="37"/>
  <c r="Y132" i="37" s="1"/>
  <c r="F28" i="37" s="1"/>
  <c r="F21" i="39" l="1"/>
  <c r="G21" i="39" s="1"/>
  <c r="N17" i="38"/>
  <c r="O17" i="38" s="1"/>
  <c r="N27" i="37"/>
  <c r="O27" i="37" s="1"/>
  <c r="G28" i="37"/>
  <c r="F29" i="37"/>
  <c r="G29" i="37" s="1"/>
  <c r="F30" i="37"/>
  <c r="G30" i="37" s="1"/>
  <c r="N25" i="37"/>
  <c r="O25" i="37" s="1"/>
  <c r="D17" i="48" l="1"/>
  <c r="D107" i="48" s="1"/>
  <c r="J4" i="48"/>
  <c r="E28" i="36"/>
  <c r="E27" i="36"/>
  <c r="F26" i="36"/>
  <c r="M25" i="36"/>
  <c r="L25" i="36"/>
  <c r="N25" i="36" s="1"/>
  <c r="F25" i="36"/>
  <c r="I25" i="36" s="1"/>
  <c r="F24" i="36"/>
  <c r="M23" i="36"/>
  <c r="L23" i="36"/>
  <c r="F23" i="36"/>
  <c r="I23" i="36" s="1"/>
  <c r="F22" i="36"/>
  <c r="M21" i="36"/>
  <c r="L21" i="36"/>
  <c r="I21" i="36"/>
  <c r="F21" i="36"/>
  <c r="F20" i="36"/>
  <c r="M19" i="36"/>
  <c r="L19" i="36"/>
  <c r="F19" i="36"/>
  <c r="I19" i="36" s="1"/>
  <c r="F18" i="36"/>
  <c r="F28" i="36" s="1"/>
  <c r="M17" i="36"/>
  <c r="L17" i="36"/>
  <c r="F17" i="36"/>
  <c r="F27" i="36" s="1"/>
  <c r="I17" i="36" l="1"/>
  <c r="D7" i="47" l="1"/>
  <c r="F41" i="35"/>
  <c r="E41" i="35"/>
  <c r="N22" i="35"/>
  <c r="N30" i="35"/>
  <c r="N36" i="35"/>
  <c r="N38" i="35"/>
  <c r="M20" i="35"/>
  <c r="M22" i="35"/>
  <c r="M24" i="35"/>
  <c r="M26" i="35"/>
  <c r="M28" i="35"/>
  <c r="M30" i="35"/>
  <c r="M32" i="35"/>
  <c r="M34" i="35"/>
  <c r="M36" i="35"/>
  <c r="M38" i="35"/>
  <c r="M18" i="35"/>
  <c r="L20" i="35"/>
  <c r="E40" i="35"/>
  <c r="L38" i="35"/>
  <c r="F38" i="35"/>
  <c r="L36" i="35"/>
  <c r="L34" i="35"/>
  <c r="L32" i="35"/>
  <c r="L30" i="35"/>
  <c r="L28" i="35"/>
  <c r="T27" i="35"/>
  <c r="L26" i="35"/>
  <c r="L24" i="35"/>
  <c r="L22" i="35"/>
  <c r="F20" i="35"/>
  <c r="L18" i="35"/>
  <c r="F18" i="35"/>
  <c r="F40" i="35" s="1"/>
  <c r="D6" i="45" l="1"/>
  <c r="D20" i="46"/>
  <c r="L3" i="46"/>
  <c r="K3" i="46"/>
  <c r="H3" i="46"/>
  <c r="G32" i="32"/>
  <c r="G31" i="32"/>
  <c r="F31" i="32"/>
  <c r="G30" i="32"/>
  <c r="N29" i="32"/>
  <c r="M29" i="32"/>
  <c r="G29" i="32"/>
  <c r="G28" i="32"/>
  <c r="N27" i="32"/>
  <c r="M27" i="32"/>
  <c r="G27" i="32"/>
  <c r="G26" i="32"/>
  <c r="N25" i="32"/>
  <c r="M25" i="32"/>
  <c r="G25" i="32"/>
  <c r="G24" i="32"/>
  <c r="N23" i="32"/>
  <c r="M23" i="32"/>
  <c r="G23" i="32"/>
  <c r="G22" i="32"/>
  <c r="N21" i="32"/>
  <c r="M21" i="32"/>
  <c r="G21" i="32"/>
  <c r="G20" i="32"/>
  <c r="N19" i="32"/>
  <c r="M19" i="32"/>
  <c r="G19" i="32"/>
  <c r="F32" i="1" l="1"/>
  <c r="G32" i="1" s="1"/>
  <c r="G31" i="1"/>
  <c r="F31" i="1"/>
  <c r="G30" i="1"/>
  <c r="N29" i="1"/>
  <c r="M29" i="1"/>
  <c r="G29" i="1"/>
  <c r="G28" i="1"/>
  <c r="N27" i="1"/>
  <c r="M27" i="1"/>
  <c r="G27" i="1"/>
  <c r="G26" i="1"/>
  <c r="N25" i="1"/>
  <c r="O25" i="1" s="1"/>
  <c r="M25" i="1"/>
  <c r="G25" i="1"/>
  <c r="G24" i="1"/>
  <c r="N23" i="1" s="1"/>
  <c r="O23" i="1" s="1"/>
  <c r="M23" i="1"/>
  <c r="G23" i="1"/>
  <c r="G22" i="1"/>
  <c r="N21" i="1"/>
  <c r="M21" i="1"/>
  <c r="G21" i="1"/>
  <c r="G20" i="1"/>
  <c r="N19" i="1"/>
  <c r="M19" i="1"/>
  <c r="G19" i="1"/>
  <c r="G18" i="1"/>
  <c r="N17" i="1" s="1"/>
  <c r="O17" i="1" s="1"/>
  <c r="M17" i="1"/>
  <c r="G17" i="1"/>
  <c r="F27" i="33" l="1"/>
  <c r="G17" i="44"/>
  <c r="G19" i="44" s="1"/>
  <c r="X43" i="44"/>
  <c r="Y43" i="44"/>
  <c r="Z43" i="44"/>
  <c r="X49" i="44"/>
  <c r="X50" i="44"/>
  <c r="Y50" i="44"/>
  <c r="Z50" i="44"/>
  <c r="Z62" i="42"/>
  <c r="Y62" i="42"/>
  <c r="V62" i="42"/>
  <c r="X60" i="42"/>
  <c r="X62" i="42" s="1"/>
  <c r="F21" i="42" s="1"/>
  <c r="G21" i="42" s="1"/>
  <c r="Z56" i="42"/>
  <c r="Y56" i="42"/>
  <c r="X56" i="42"/>
  <c r="F19" i="42" s="1"/>
  <c r="G19" i="42" s="1"/>
  <c r="V56" i="42"/>
  <c r="X54" i="42"/>
  <c r="Z50" i="42"/>
  <c r="Y50" i="42"/>
  <c r="F20" i="42" s="1"/>
  <c r="F24" i="42" s="1"/>
  <c r="X50" i="42"/>
  <c r="F17" i="42" s="1"/>
  <c r="X48" i="42"/>
  <c r="M19" i="42"/>
  <c r="M17" i="42"/>
  <c r="F19" i="44" l="1"/>
  <c r="G17" i="42"/>
  <c r="N17" i="42"/>
  <c r="F23" i="42"/>
  <c r="G23" i="42" s="1"/>
  <c r="G26" i="33" l="1"/>
  <c r="F26" i="33"/>
  <c r="N24" i="33"/>
  <c r="M24" i="33"/>
  <c r="G24" i="33"/>
  <c r="N22" i="33"/>
  <c r="M22" i="33"/>
  <c r="G22" i="33"/>
  <c r="N20" i="33"/>
  <c r="M20" i="33"/>
  <c r="G20" i="33"/>
  <c r="N18" i="33"/>
  <c r="M18" i="33"/>
  <c r="G18" i="33"/>
  <c r="F18" i="3" l="1"/>
  <c r="L17" i="3"/>
  <c r="G17" i="31" l="1"/>
  <c r="G20" i="31"/>
  <c r="E24" i="31"/>
  <c r="G24" i="31"/>
  <c r="H24" i="31" s="1"/>
  <c r="I24" i="31" l="1"/>
  <c r="D13" i="31"/>
  <c r="D7" i="31"/>
  <c r="F9" i="31"/>
  <c r="D5" i="31" l="1"/>
  <c r="E6" i="31" s="1"/>
  <c r="F21" i="31"/>
  <c r="G22" i="31" s="1"/>
  <c r="D16" i="31"/>
  <c r="G10" i="31"/>
  <c r="E8" i="31"/>
  <c r="D21" i="31"/>
  <c r="E22" i="31" s="1"/>
  <c r="D18" i="31"/>
  <c r="D9" i="31"/>
  <c r="F5" i="31"/>
  <c r="D11" i="31"/>
  <c r="F7" i="31"/>
  <c r="I7" i="31" s="1"/>
  <c r="E14" i="31"/>
  <c r="I5" i="31" l="1"/>
  <c r="F11" i="31"/>
  <c r="I20" i="31"/>
  <c r="E20" i="31"/>
  <c r="H20" i="31" s="1"/>
  <c r="H5" i="31"/>
  <c r="G6" i="31"/>
  <c r="I22" i="31"/>
  <c r="E25" i="31"/>
  <c r="F13" i="31"/>
  <c r="I17" i="31"/>
  <c r="E17" i="31"/>
  <c r="H17" i="31" s="1"/>
  <c r="G25" i="31"/>
  <c r="H22" i="31"/>
  <c r="I11" i="31"/>
  <c r="E12" i="31"/>
  <c r="G8" i="31"/>
  <c r="H7" i="31"/>
  <c r="I9" i="31"/>
  <c r="E10" i="31"/>
  <c r="H9" i="31" s="1"/>
  <c r="E15" i="31" l="1"/>
  <c r="E26" i="31" s="1"/>
  <c r="G12" i="31"/>
  <c r="H11" i="31"/>
  <c r="G14" i="31"/>
  <c r="H13" i="31"/>
  <c r="I13" i="31"/>
  <c r="G15" i="31" l="1"/>
  <c r="H15" i="31" s="1"/>
  <c r="I15" i="31" l="1"/>
  <c r="I26" i="31" s="1"/>
  <c r="F17" i="3"/>
  <c r="F19" i="3" s="1"/>
  <c r="F20" i="3" l="1"/>
  <c r="E20" i="3"/>
  <c r="M17" i="3"/>
  <c r="E19" i="3" l="1"/>
</calcChain>
</file>

<file path=xl/comments1.xml><?xml version="1.0" encoding="utf-8"?>
<comments xmlns="http://schemas.openxmlformats.org/spreadsheetml/2006/main">
  <authors>
    <author>ELVIRA_DURAN</author>
  </authors>
  <commentList>
    <comment ref="H2" authorId="0" shapeId="0">
      <text>
        <r>
          <rPr>
            <b/>
            <sz val="9"/>
            <color indexed="81"/>
            <rFont val="Tahoma"/>
            <family val="2"/>
          </rPr>
          <t>ELVIRA_DURAN:</t>
        </r>
        <r>
          <rPr>
            <sz val="9"/>
            <color indexed="81"/>
            <rFont val="Tahoma"/>
            <family val="2"/>
          </rPr>
          <t xml:space="preserve">
1) Realizar las visitas para efectuar las encuestas a demanda de las solicitudes SISBEN IV ( operativo, coordinedores, supervisores, encuestadores)</t>
        </r>
      </text>
    </comment>
    <comment ref="I2" authorId="0" shapeId="0">
      <text>
        <r>
          <rPr>
            <b/>
            <sz val="9"/>
            <color indexed="81"/>
            <rFont val="Tahoma"/>
            <family val="2"/>
          </rPr>
          <t>ELVIRA_DURAN:</t>
        </r>
        <r>
          <rPr>
            <sz val="9"/>
            <color indexed="81"/>
            <rFont val="Tahoma"/>
            <family val="2"/>
          </rPr>
          <t xml:space="preserve">
3) Orientar a los ciudadanos con respecto a los trámites ante el Sisbén para solicitud lde la encuesta nueva y/o modificación de la Ficha, vivienda,  verificaciones, reencuestas, inclusiones, retiros, y asesoria  de información socio económica</t>
        </r>
      </text>
    </comment>
    <comment ref="J2" authorId="0" shapeId="0">
      <text>
        <r>
          <rPr>
            <b/>
            <sz val="9"/>
            <color indexed="81"/>
            <rFont val="Tahoma"/>
            <family val="2"/>
          </rPr>
          <t>ELVIRA_DURAN:</t>
        </r>
        <r>
          <rPr>
            <sz val="9"/>
            <color indexed="81"/>
            <rFont val="Tahoma"/>
            <family val="2"/>
          </rPr>
          <t xml:space="preserve">
4) Realizar jornadas   SOCIALIZACION y sencibilizacion  del Sisbén IV en la zona urbana y rural del municipio de Ibagué </t>
        </r>
      </text>
    </comment>
    <comment ref="K2" authorId="0" shapeId="0">
      <text>
        <r>
          <rPr>
            <b/>
            <sz val="9"/>
            <color indexed="81"/>
            <rFont val="Tahoma"/>
            <family val="2"/>
          </rPr>
          <t>ELVIRA_DURAN:</t>
        </r>
        <r>
          <rPr>
            <sz val="9"/>
            <color indexed="81"/>
            <rFont val="Tahoma"/>
            <family val="2"/>
          </rPr>
          <t xml:space="preserve">
5) Realizar Mantenimiento de DMC, Equipos de Oficina.</t>
        </r>
      </text>
    </comment>
    <comment ref="L2" authorId="0" shapeId="0">
      <text>
        <r>
          <rPr>
            <b/>
            <sz val="9"/>
            <color indexed="81"/>
            <rFont val="Tahoma"/>
            <family val="2"/>
          </rPr>
          <t>ELVIRA_DURAN:</t>
        </r>
        <r>
          <rPr>
            <sz val="9"/>
            <color indexed="81"/>
            <rFont val="Tahoma"/>
            <family val="2"/>
          </rPr>
          <t xml:space="preserve">
6) Respuesta  a PROCESOS  Jurídicos, contractuales  y de apopyo.
</t>
        </r>
      </text>
    </comment>
  </commentList>
</comments>
</file>

<file path=xl/sharedStrings.xml><?xml version="1.0" encoding="utf-8"?>
<sst xmlns="http://schemas.openxmlformats.org/spreadsheetml/2006/main" count="1926" uniqueCount="809">
  <si>
    <r>
      <rPr>
        <b/>
        <sz val="10"/>
        <rFont val="Arial"/>
        <family val="2"/>
      </rPr>
      <t>PROCESO:</t>
    </r>
    <r>
      <rPr>
        <sz val="10"/>
        <rFont val="Arial"/>
        <family val="2"/>
      </rPr>
      <t xml:space="preserve"> PLANEACION ESTRATEGICA Y TERRITORIAL</t>
    </r>
  </si>
  <si>
    <r>
      <t xml:space="preserve">Codigo: </t>
    </r>
    <r>
      <rPr>
        <sz val="10"/>
        <rFont val="Arial"/>
        <family val="2"/>
      </rPr>
      <t>FOR-08-PRO-PET-01</t>
    </r>
  </si>
  <si>
    <r>
      <t>Version:</t>
    </r>
    <r>
      <rPr>
        <sz val="10"/>
        <rFont val="Arial"/>
        <family val="2"/>
      </rPr>
      <t xml:space="preserve"> 01</t>
    </r>
  </si>
  <si>
    <r>
      <rPr>
        <b/>
        <sz val="10"/>
        <rFont val="Arial"/>
        <family val="2"/>
      </rPr>
      <t>FORMATO:</t>
    </r>
    <r>
      <rPr>
        <sz val="10"/>
        <rFont val="Arial"/>
        <family val="2"/>
      </rPr>
      <t xml:space="preserve"> PLAN DE ACCION</t>
    </r>
  </si>
  <si>
    <r>
      <t xml:space="preserve">Fecha: </t>
    </r>
    <r>
      <rPr>
        <sz val="10"/>
        <rFont val="Arial"/>
        <family val="2"/>
      </rPr>
      <t>31/08/2017</t>
    </r>
  </si>
  <si>
    <r>
      <t xml:space="preserve">Pagina: </t>
    </r>
    <r>
      <rPr>
        <sz val="10"/>
        <rFont val="Arial"/>
        <family val="2"/>
      </rPr>
      <t>1 de  1</t>
    </r>
  </si>
  <si>
    <t>SECRETARÍA / ENTIDAD: PLANEACIÓN                                       DIRECCIÓN DE PLANEACIÓN DEL DESARROLLO  - GRUPO: PLAN DE DESARROLLO Y POLÍTICAS PÚBLICAS</t>
  </si>
  <si>
    <t>DIMENSION:  IBAGUÉ NUESTRO COMPROMISO INSTITUCIONAL</t>
  </si>
  <si>
    <t>Objetivos: Mejorar la gestión de la administración pública territorial</t>
  </si>
  <si>
    <t xml:space="preserve">RELACION DE CONTRATOS Y CONVENIOS </t>
  </si>
  <si>
    <t>SECTOR: FORTALECIMIENTO INSTITUCIONAL</t>
  </si>
  <si>
    <t>No</t>
  </si>
  <si>
    <t>OBJETO</t>
  </si>
  <si>
    <t>VALOR</t>
  </si>
  <si>
    <t>PROGRAMA: FORTALECIMIENTO DE LA GESTIÓN Y DIRECCIÓN DE LA ADMINISTRACIÓN PÚBLICA TERRITORIAL
(Código KPT: 4599) / SUBPROGRAMA: Planificación, Gestión y Desarrollo Territorial</t>
  </si>
  <si>
    <t>Ver anexo pagina siguiente en excel.</t>
  </si>
  <si>
    <t>NOMBRE  DEL PROYECTO POAI: FORTALECIMIENTO DE LA PLANIFICACION Y GESTION PARA EL DESARROLLO DEL MUNICIPIO DE IBAGUE</t>
  </si>
  <si>
    <t>CODIGO BPPIM: 2020730010027</t>
  </si>
  <si>
    <t>PRINCIPALES ACTIVIDADES</t>
  </si>
  <si>
    <t>UNIDAD DE MEDIDA</t>
  </si>
  <si>
    <t>CANT</t>
  </si>
  <si>
    <t>COSTO TOTAL</t>
  </si>
  <si>
    <t xml:space="preserve">FUENTES DE FINANCIACIÓN </t>
  </si>
  <si>
    <t>PROGRAMACION (dd/mm/aa)</t>
  </si>
  <si>
    <t>INDICADORES DE GESTION</t>
  </si>
  <si>
    <t>INDICE FISICO</t>
  </si>
  <si>
    <t>INDICE INVERSION</t>
  </si>
  <si>
    <t>EFICIENCIA</t>
  </si>
  <si>
    <t>MPIO</t>
  </si>
  <si>
    <t>SGP</t>
  </si>
  <si>
    <t>REGALIAS</t>
  </si>
  <si>
    <t>OTROS</t>
  </si>
  <si>
    <t xml:space="preserve">INICIO </t>
  </si>
  <si>
    <t>TERMINACION</t>
  </si>
  <si>
    <t xml:space="preserve">realizar mesas de trabajo de seguimiento al plan de desarrollo en las diferentes dependencias </t>
  </si>
  <si>
    <t>P</t>
  </si>
  <si>
    <t xml:space="preserve">Numero de mesas realizadas </t>
  </si>
  <si>
    <t>E</t>
  </si>
  <si>
    <t>Instrumentos elaborados</t>
  </si>
  <si>
    <t>Servicios logisticos, suministro de material publicitario, elementos y apoyo para el fortalecimiento de la Secretaría de Planeación.</t>
  </si>
  <si>
    <t>Secretaría fortalecida</t>
  </si>
  <si>
    <t>Realizar comites de Políticas públicas del Municipio</t>
  </si>
  <si>
    <t>número de actas</t>
  </si>
  <si>
    <t xml:space="preserve">Apoyar el cronograma a las actividades y eventos del Consejo Territorial de Planeacion </t>
  </si>
  <si>
    <t>numero de informes realizados</t>
  </si>
  <si>
    <t>TOTAL  PLAN  DE  ACCIÓN</t>
  </si>
  <si>
    <t>METAS DE RESULTADO</t>
  </si>
  <si>
    <t>METAS DE PRODUCTO</t>
  </si>
  <si>
    <t>INDICADORES</t>
  </si>
  <si>
    <t>SECRETARIO DESPACHO / GERENTE</t>
  </si>
  <si>
    <t>Número de Secretarías fortalecidas y modernizadas</t>
  </si>
  <si>
    <t xml:space="preserve">NOMBRE: LEANDRO VERA ROJAS </t>
  </si>
  <si>
    <t>FIRMA</t>
  </si>
  <si>
    <t xml:space="preserve">OBSERVACIONES: </t>
  </si>
  <si>
    <t xml:space="preserve">FIRMA: </t>
  </si>
  <si>
    <t>No CTO</t>
  </si>
  <si>
    <t xml:space="preserve">OBJETO </t>
  </si>
  <si>
    <t>TOTAL</t>
  </si>
  <si>
    <t>CANT.</t>
  </si>
  <si>
    <t xml:space="preserve">COSTO TOTAL </t>
  </si>
  <si>
    <t xml:space="preserve">FUENTES DE FINANCIACION </t>
  </si>
  <si>
    <t>Fortalecer el proceso de asociatividad Municipal</t>
  </si>
  <si>
    <t>Proceso Asociativo Fortalecido</t>
  </si>
  <si>
    <t>Aumentar el índice de desempeño institucional</t>
  </si>
  <si>
    <t xml:space="preserve"> Fortalecer el esquema de asociatividad municipal Asocentro</t>
  </si>
  <si>
    <t>Esquema de asociatividad fortalecido</t>
  </si>
  <si>
    <t xml:space="preserve">OBSERVACIONES:  </t>
  </si>
  <si>
    <t>EJECUTADO</t>
  </si>
  <si>
    <t>GRAN TOTAL</t>
  </si>
  <si>
    <t xml:space="preserve">               TOTAL RUBRO</t>
  </si>
  <si>
    <t>SUB TOTAL RUBRO</t>
  </si>
  <si>
    <r>
      <rPr>
        <b/>
        <sz val="12"/>
        <rFont val="Arial"/>
        <family val="2"/>
      </rPr>
      <t>S</t>
    </r>
    <r>
      <rPr>
        <b/>
        <sz val="11"/>
        <rFont val="Arial"/>
        <family val="2"/>
      </rPr>
      <t xml:space="preserve">ERVICIOS DE ALOJAMIENTO; SERVICIOS DE SUMINISTRO DE COMIDAS Y BEBIDAS; SERVICIOS DE TRANSPORTE; Y SERVICIOS DE DISTRIBUCCION DE ELECTRICIDAD. GAS Y AGUA </t>
    </r>
  </si>
  <si>
    <t>Normalizacion y reglamentacion de desarrollos urbaniticos irregualares.</t>
  </si>
  <si>
    <t>SUB TOTAL  RUBRO</t>
  </si>
  <si>
    <t>Normalizacion y reglamentacion de herramientas de planeación orientadas para el Ordenamiento Territorial en el municipio de Ibagué.</t>
  </si>
  <si>
    <t xml:space="preserve">Implementacion de instrumentos de planeación para el ordenamiento territorial en el municipio de Ibagué.                           OBJETO DEL GASTO: investigación y desarrollo                                                                                                                                                    </t>
  </si>
  <si>
    <t>2053201010050                        201</t>
  </si>
  <si>
    <t xml:space="preserve">Adopción y/o reglamentación  de áreas delimitadas para la incorporación de la gestión del riesgo </t>
  </si>
  <si>
    <t>Implementacion de instrumentos de planeación para el ordenamiento territorial en el municipio de Ibagué.                           OBJETO DEL GASTO: productos metálicos y paquetes de software</t>
  </si>
  <si>
    <t>Seguimiento, Implementación y actualización del Expediente Municipal</t>
  </si>
  <si>
    <t xml:space="preserve"> TOTAL RUBRO</t>
  </si>
  <si>
    <t>Implementar sistema de catastro multipropósito</t>
  </si>
  <si>
    <t>Actualización, revisión y/o  modificación  territorial para el desarrollo municipal integrado</t>
  </si>
  <si>
    <t>Implementacion de instrumentos de planeación para el ordenamiento territorial en el municipio de Ibagué.                                                                                                                                                                                             OBJETO DEL GASTO: Servicios para la comunidadad sociales y personales</t>
  </si>
  <si>
    <t xml:space="preserve">Desarrollar de forma integral los Instrumentos normativos, de planificación, de gestión y financiación del territorio </t>
  </si>
  <si>
    <t>EJECUTAR</t>
  </si>
  <si>
    <t xml:space="preserve">VALOR </t>
  </si>
  <si>
    <t xml:space="preserve">  RUBRO:</t>
  </si>
  <si>
    <t>CODIGO PRESUPUESTAL</t>
  </si>
  <si>
    <t xml:space="preserve">NOMBRE HOJA </t>
  </si>
  <si>
    <t xml:space="preserve">SALDO  POR </t>
  </si>
  <si>
    <t>% EJECUTADO</t>
  </si>
  <si>
    <t>RUBROS PRESUPUESTALES DIRECCION - OTS</t>
  </si>
  <si>
    <t xml:space="preserve">FECHA DE  SEGUIMIENTO:  </t>
  </si>
  <si>
    <t xml:space="preserve">Ejecutar los procesos, procedimientos y actividades necesarias para el fortalecimiento del grupo de banco de proyectos de inversión según las exigencias del orden nacional y normatividad vigente, todo mediante mesas de trabajo de acompañamiento, revision y evaluacion de proyectos de inversion </t>
  </si>
  <si>
    <t>FECHA DE PROGRAMACION: 15-12-2023</t>
  </si>
  <si>
    <r>
      <t xml:space="preserve">DIMENSIÓN: </t>
    </r>
    <r>
      <rPr>
        <sz val="10"/>
        <color theme="1"/>
        <rFont val="Arial"/>
        <family val="2"/>
      </rPr>
      <t>Ibagué nuestro compromiso institucional</t>
    </r>
  </si>
  <si>
    <r>
      <t xml:space="preserve">Objetivos:  </t>
    </r>
    <r>
      <rPr>
        <sz val="10"/>
        <color theme="1"/>
        <rFont val="Arial"/>
        <family val="2"/>
      </rPr>
      <t>Generar y disponer de la información estadística con eficiencia y calidad para la toma de desiciones en el desarrollo del Municipio.</t>
    </r>
  </si>
  <si>
    <t xml:space="preserve">RELACIÓN DE CONTRATOS Y CONVENIOS </t>
  </si>
  <si>
    <r>
      <t xml:space="preserve">SECTOR:  </t>
    </r>
    <r>
      <rPr>
        <sz val="10"/>
        <color theme="1"/>
        <rFont val="Arial"/>
        <family val="2"/>
      </rPr>
      <t>Fortalecimiento institucional</t>
    </r>
  </si>
  <si>
    <r>
      <t xml:space="preserve">PROGRAMA:  </t>
    </r>
    <r>
      <rPr>
        <sz val="10"/>
        <color theme="1"/>
        <rFont val="Arial"/>
        <family val="2"/>
      </rPr>
      <t xml:space="preserve">Fortalecimiento de la gestión y dirección de la administración pública territorial </t>
    </r>
    <r>
      <rPr>
        <b/>
        <sz val="10"/>
        <color theme="1"/>
        <rFont val="Arial"/>
        <family val="2"/>
      </rPr>
      <t>Subprograma:</t>
    </r>
    <r>
      <rPr>
        <sz val="10"/>
        <color theme="1"/>
        <rFont val="Arial"/>
        <family val="2"/>
      </rPr>
      <t xml:space="preserve"> Planificación, gestión y desarrollo territorial</t>
    </r>
  </si>
  <si>
    <r>
      <t xml:space="preserve">NOMBRE DEL PROYECTO POAI: </t>
    </r>
    <r>
      <rPr>
        <sz val="10"/>
        <color theme="1"/>
        <rFont val="Arial"/>
        <family val="2"/>
      </rPr>
      <t>Generación y consolidación de información estadística del municipio de Ibagué.</t>
    </r>
  </si>
  <si>
    <r>
      <t xml:space="preserve">CÓDIGO BPPIM: </t>
    </r>
    <r>
      <rPr>
        <sz val="10"/>
        <color theme="1"/>
        <rFont val="Arial"/>
        <family val="2"/>
      </rPr>
      <t>2020730010045</t>
    </r>
  </si>
  <si>
    <r>
      <t>PROG</t>
    </r>
    <r>
      <rPr>
        <b/>
        <sz val="10"/>
        <color theme="1"/>
        <rFont val="Arial"/>
        <family val="2"/>
      </rPr>
      <t xml:space="preserve">  EJEC</t>
    </r>
  </si>
  <si>
    <t>COSTO TOTAL (MILES DE PESOS)</t>
  </si>
  <si>
    <t>FUENTES DE FINANCIACIÓN</t>
  </si>
  <si>
    <t>PROGRAMACIÓN (dd/mm/aa)</t>
  </si>
  <si>
    <t>INDICADORES DE GESTIÓN</t>
  </si>
  <si>
    <t>ÍNDICE FÍSICO</t>
  </si>
  <si>
    <t>ÍNDICE INVERSIÓN</t>
  </si>
  <si>
    <t>REGALÍAS</t>
  </si>
  <si>
    <t>TERMINACIÓN</t>
  </si>
  <si>
    <t>Documentar los procedimientos y fichas técnicas de los indicadores,
y registros administrativos.</t>
  </si>
  <si>
    <t xml:space="preserve">Número de Documentos </t>
  </si>
  <si>
    <t>Recopilar, procesar y actualizar información para el Anuario Estadístico Municipal.</t>
  </si>
  <si>
    <t>Anuario Actualizado</t>
  </si>
  <si>
    <t>Elaborar y socializar boletínes técnicos, coyunturales y cápsulas con información estadística que contribuya a la toma de desiciones</t>
  </si>
  <si>
    <t>Boletines y cápsulas elaborados</t>
  </si>
  <si>
    <t>Coordinar y liderar reuniones del Comité Estadístico Municipal.</t>
  </si>
  <si>
    <t>Reuniones realizadas</t>
  </si>
  <si>
    <t>Realizar seguimiento y monitoreo de los Observatorios del Municipio.</t>
  </si>
  <si>
    <t>Observatorios actualizados</t>
  </si>
  <si>
    <t>Implementar proceso de gestión y administración de la página web del Centro Información Municipal.</t>
  </si>
  <si>
    <t>Página administrada</t>
  </si>
  <si>
    <t>TOTAL PLAN DE ACCIÓN</t>
  </si>
  <si>
    <r>
      <rPr>
        <b/>
        <sz val="10"/>
        <color theme="1"/>
        <rFont val="Arial"/>
        <family val="2"/>
      </rPr>
      <t>META DE RESULTADO No. 1:</t>
    </r>
    <r>
      <rPr>
        <sz val="10"/>
        <color theme="1"/>
        <rFont val="Arial"/>
        <family val="2"/>
      </rPr>
      <t xml:space="preserve">  </t>
    </r>
  </si>
  <si>
    <r>
      <t xml:space="preserve">META DE PRODUCTO No. 1: </t>
    </r>
    <r>
      <rPr>
        <sz val="10"/>
        <color theme="1"/>
        <rFont val="Arial"/>
        <family val="2"/>
      </rPr>
      <t>Fortalecer el centro de información municipal</t>
    </r>
  </si>
  <si>
    <t>Centro de información municipal fortalecido</t>
  </si>
  <si>
    <t>SECRETARÍA / ENTIDAD: PLANEACIÓN MUNICIPAL               / GRUPO: DIRECCIÓN DE PLANEACIÓN DEL DESARROLLO</t>
  </si>
  <si>
    <t xml:space="preserve">FECHA DE PROGRAMACION: </t>
  </si>
  <si>
    <t xml:space="preserve">DIMENSION:  </t>
  </si>
  <si>
    <t>IBAGUÉ NUESTRO COMPROMISO INSTITUCIONAL</t>
  </si>
  <si>
    <r>
      <t xml:space="preserve">Objetivos: </t>
    </r>
    <r>
      <rPr>
        <sz val="16"/>
        <rFont val="Arial Narrow"/>
        <family val="2"/>
      </rPr>
      <t/>
    </r>
  </si>
  <si>
    <t>SECTOR:</t>
  </si>
  <si>
    <t>JUSTICIA, SEGURIDAD Y CONVIVENCIA</t>
  </si>
  <si>
    <t xml:space="preserve">PROGRAMA:  </t>
  </si>
  <si>
    <t>PARTICIPACIÓN CIUDADANA Y POLÍTICA Y RESPETO POR LOS DERECHOS HUMANOS Y DIVERSIDAD DE CREENCIAS</t>
  </si>
  <si>
    <t xml:space="preserve">NOMBRE  DEL PROYECTO POAI: </t>
  </si>
  <si>
    <t>CONSOLIDACIÓN DEL SISTEMA MUNICIPAL Y PRESUPUESTO PARTICIPATIVO EN EL MUNICIPIO DE IBAGUÉ</t>
  </si>
  <si>
    <t xml:space="preserve">CODIGO BPPIM: </t>
  </si>
  <si>
    <t xml:space="preserve">FUENTES DE FINANCIACION                            </t>
  </si>
  <si>
    <t xml:space="preserve">Actividad 1 articular y armonizar los planes de desarrollo locales de las 13 comunas y 17 corregimientos del municipio de ibague. </t>
  </si>
  <si>
    <t xml:space="preserve">planes de desarrollo locales  armonizados </t>
  </si>
  <si>
    <t xml:space="preserve">Actividad 2. Realizar encuentros ciudadanos vinculandos al sistema municipal de los presupuestos participativos. </t>
  </si>
  <si>
    <t xml:space="preserve">Número de encuentros ciudadanos realizados </t>
  </si>
  <si>
    <t>Actividad 3. Mejorar los procesos administrativos que garanticen el funcionamiento adecuado y óptimo del Sistema Municiapal de Planeación y Presupuesto Participativo</t>
  </si>
  <si>
    <t xml:space="preserve">Número de Actas de reunión con soportes. </t>
  </si>
  <si>
    <t>actividad 4. Diseñar estrategia educativa que incida en el aumento de la participacion de las instancias de los procesos del SMPP.</t>
  </si>
  <si>
    <t xml:space="preserve">Estrategia Diseñada </t>
  </si>
  <si>
    <t>META DE RESULTADO  No. Incrementar el numero de ciudadanos formados para impactar el desarrollo de sus comunidades</t>
  </si>
  <si>
    <t>META DE PRODUCTO No. 1: Fortalecer la participación ciudadana a través del sistema de Planeación y presupuestos participativos</t>
  </si>
  <si>
    <t>Fortalecer la participación ciudadana con presupuesto participativo</t>
  </si>
  <si>
    <t>NOMBRE: LEANDRO VERA ROJAS</t>
  </si>
  <si>
    <t>DIRECTOR: CARLOS JAVIER CERON CALDERON</t>
  </si>
  <si>
    <t xml:space="preserve"> institucionalidad para la seguridad integral y la paz.</t>
  </si>
  <si>
    <t>FORTALECIMIENTO INSTITUCIONAL</t>
  </si>
  <si>
    <t>Fortalecimiento de la Gestión y Dirección de la Administración Pública Territorial.</t>
  </si>
  <si>
    <t>“ACTUALIZACION DE LOS INSTRUMENTOS DE FOCALIZACION DE LOS SERVICIOS SOCIALES DEL MUNICIPIO DE IBAGUE (SISBEN) 2020 – 2023.”</t>
  </si>
  <si>
    <t>CODIGO BPPIM: 2020730010044</t>
  </si>
  <si>
    <t>COSTO TOTAL ( MILES DE PESOS)</t>
  </si>
  <si>
    <t>% de personas atendidas</t>
  </si>
  <si>
    <t>N° de jornadas realizadas</t>
  </si>
  <si>
    <t xml:space="preserve">META DE RESULTADO  No. </t>
  </si>
  <si>
    <t xml:space="preserve">META DE PRODUCTO No. 1: </t>
  </si>
  <si>
    <t xml:space="preserve">  </t>
  </si>
  <si>
    <t>META DE RESULTADO No.</t>
  </si>
  <si>
    <t>META DE PRODUCTO No. 2:</t>
  </si>
  <si>
    <t xml:space="preserve">META DE RESULTADO No. </t>
  </si>
  <si>
    <t>META DE PRODUCTO No. 3:</t>
  </si>
  <si>
    <t>SECRETARÍA / ENTIDAD: Secretaria de Planeacion Municipal                          / DIRECCIÓN: Fortalecimiento Institucional</t>
  </si>
  <si>
    <t>DIMENSION: Ibague, nuestro compromiso Institucional</t>
  </si>
  <si>
    <t>Objetivos: Fortalecer la capacidad institucional en la implementación, evaluación y mejora continua de MIPG Y SIGAMI en la Alcaldía de Ibagué.</t>
  </si>
  <si>
    <t>FUENTES DE FINANCIACION (EN MILES DE $)</t>
  </si>
  <si>
    <t> Realizar Auditoria de seguimiento a las certificaciones</t>
  </si>
  <si>
    <t xml:space="preserve"> Auditoria realizada </t>
  </si>
  <si>
    <t>Establecer publicidad</t>
  </si>
  <si>
    <t>Asesorar la implementación del Sistema de Gestión Antisoborno</t>
  </si>
  <si>
    <t xml:space="preserve">Sistema de Gestión Antisoborno Fortalecido </t>
  </si>
  <si>
    <t>Asesorar la implementación del Sistema  de Gestión Ambiental</t>
  </si>
  <si>
    <t xml:space="preserve">Sistema de Gestión Ambiental Fortalecido </t>
  </si>
  <si>
    <t>Asesorar y Apoyar  la implementación del Sistema de Gestión de Calidad</t>
  </si>
  <si>
    <t xml:space="preserve">Sistema de Gestión de calidad Fortalecido </t>
  </si>
  <si>
    <t>Asesorar la implementación del Sistema de Gestión de Seguridad y Salud en el Trabajo</t>
  </si>
  <si>
    <t xml:space="preserve">Sistema de Gestión de seguridad y salud en el trabajo Fortalecido </t>
  </si>
  <si>
    <t>Asesorar la implementación de la Norma Técnica Sectorial de Turismo Sostenible</t>
  </si>
  <si>
    <t xml:space="preserve">Sistema de Gestión de la norma tecnica sectorial de turismo sostenible  Fortalecido </t>
  </si>
  <si>
    <t xml:space="preserve"> Asesorar la Construcción, monitoreo y seguimiento a los riesgos de Corrupción y Gestión</t>
  </si>
  <si>
    <t xml:space="preserve">Riesgos de corrupción y gestion Fortalecido </t>
  </si>
  <si>
    <t>Realizar el desarrollo del sotfware</t>
  </si>
  <si>
    <t>sotfware desarrollado</t>
  </si>
  <si>
    <t>Realizar el Diálogo rendicion de cuentas</t>
  </si>
  <si>
    <t>Audiencia de rendición de cuentas realizada</t>
  </si>
  <si>
    <t>Asesorar y liderar la implmentación de las políticas de MIPG, en especial la política de Transparencia y Acceso a la Información Pública; para el óptimo funcionamiento del Modelo Integrado de Planeación y Gestión en la Administración Municipal</t>
  </si>
  <si>
    <t>Mode Integrado de Planeación y Gestión  fortalecido</t>
  </si>
  <si>
    <t>METAS DE BIENESTAR</t>
  </si>
  <si>
    <t>META DE  BIENESTAR No. 1: incrementar el INDICE DE DESEMPEÑO INSTITUCIONAL</t>
  </si>
  <si>
    <t>META DE PRODUCTO No. 1: Cumplir con el 100% de las actvidades de rendición de cuentas</t>
  </si>
  <si>
    <t xml:space="preserve">Porcentaje de las Actividades cumplidas </t>
  </si>
  <si>
    <t>META DE  BIENESTAR No. 2: Aumentar el índice de desempeño Institucional</t>
  </si>
  <si>
    <t>META DE PRODUCTO No. 2: Actualizar el Sistema Integrado de Gestión de la Alcaldía Municipal de Ibagué SIGAMI</t>
  </si>
  <si>
    <t>Numero Sistema Integrado de Gestión de la Alcaldía Municipal de Ibagué SIGAMI actualizado</t>
  </si>
  <si>
    <t>FIRMA:</t>
  </si>
  <si>
    <t>META DE  BIENESTAR No. 3 Aumentar el índice de desempeño Institucional</t>
  </si>
  <si>
    <t>META DE PRODUCTO No. 3: Mantener 4 Sistemas de Gestión Certificados</t>
  </si>
  <si>
    <t>Sistema de Gestión certificados</t>
  </si>
  <si>
    <t>META DE  BIENESTAR No. 4 Aumentar el índice de desempeño Institucional</t>
  </si>
  <si>
    <t>META DE PRODUCTO No. 4: Ejecutar 100% de las actividades estrategia de transparencia y acceso a la información pública</t>
  </si>
  <si>
    <t>Actividades estrategia de transparencia y acceso a la información pública ejecutadas</t>
  </si>
  <si>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</si>
  <si>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</si>
  <si>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</si>
  <si>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</si>
  <si>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Fecha: </t>
    </r>
    <r>
      <rPr>
        <sz val="12"/>
        <rFont val="Arial"/>
        <family val="2"/>
      </rPr>
      <t>31/08/2017</t>
    </r>
  </si>
  <si>
    <r>
      <t xml:space="preserve">Pagina: </t>
    </r>
    <r>
      <rPr>
        <sz val="12"/>
        <rFont val="Arial"/>
        <family val="2"/>
      </rPr>
      <t>1 de  1</t>
    </r>
  </si>
  <si>
    <t>SECRETARÍA / ENTIDAD:  Secretaria de Planeación  / GRUPO: Direccion de Informacion y Aplicacion de la Norma Urbanistica</t>
  </si>
  <si>
    <r>
      <t xml:space="preserve">DIMENSION:  </t>
    </r>
    <r>
      <rPr>
        <sz val="12"/>
        <rFont val="Arial"/>
        <family val="2"/>
      </rPr>
      <t>IV Ibagué Nuestro Institucional</t>
    </r>
  </si>
  <si>
    <r>
      <t xml:space="preserve">Objetivos: </t>
    </r>
    <r>
      <rPr>
        <sz val="12"/>
        <rFont val="Arial"/>
        <family val="2"/>
      </rPr>
      <t xml:space="preserve">Incrementar el nivel de conformidad de los ciudadanos y de los entes territoriales en los tiempos de respuesta del Sistema de Informacion Geografica de la Administracion central </t>
    </r>
  </si>
  <si>
    <r>
      <t>SECTOR:</t>
    </r>
    <r>
      <rPr>
        <sz val="12"/>
        <rFont val="Arial"/>
        <family val="2"/>
      </rPr>
      <t xml:space="preserve"> Fortalecimiento Institucional</t>
    </r>
  </si>
  <si>
    <r>
      <t xml:space="preserve">PROGRAMA:   </t>
    </r>
    <r>
      <rPr>
        <sz val="12"/>
        <rFont val="Arial"/>
        <family val="2"/>
      </rPr>
      <t>Fortalecimiento de la Gestiòn y Direccion de la Administraciòn Pùblica Territorial</t>
    </r>
  </si>
  <si>
    <r>
      <t xml:space="preserve">NOMBRE  DEL PROYECTO: </t>
    </r>
    <r>
      <rPr>
        <sz val="12"/>
        <rFont val="Arial"/>
        <family val="2"/>
      </rPr>
      <t>FORTALECIMIENTO DE LOS SISTEMAS DE INFORMACIÓN GEOGRÁFICA DEL MUNICIPIO DE IBAGUE</t>
    </r>
  </si>
  <si>
    <r>
      <t xml:space="preserve">CODIGO BPPIM: </t>
    </r>
    <r>
      <rPr>
        <sz val="12"/>
        <rFont val="Arial"/>
        <family val="2"/>
      </rPr>
      <t>2020730010015</t>
    </r>
  </si>
  <si>
    <r>
      <t xml:space="preserve">CODIGO PRESUPUESTAL:  </t>
    </r>
    <r>
      <rPr>
        <sz val="12"/>
        <rFont val="Arial"/>
        <family val="2"/>
      </rPr>
      <t xml:space="preserve">205300901016          </t>
    </r>
    <r>
      <rPr>
        <b/>
        <sz val="12"/>
        <rFont val="Arial"/>
        <family val="2"/>
      </rPr>
      <t xml:space="preserve">  </t>
    </r>
  </si>
  <si>
    <t>FUENTES DE FINANCIACION                             ( EN MILLONES DE $)</t>
  </si>
  <si>
    <t>Realizar intervencion de la documentación del archivo de gestion año 2023</t>
  </si>
  <si>
    <t>intervencion de documentacion por años</t>
  </si>
  <si>
    <t>Número de carpetas digitalizadas</t>
  </si>
  <si>
    <t>Realizar la digitalizacion de acervo documental del archivo urbanistico (licencias expedidas por curadurias)</t>
  </si>
  <si>
    <t>numero de carpetas digitalizadas</t>
  </si>
  <si>
    <t>Realizar la Digitalización de la Cartografia y Cargue de Información en plataformas digitales (Ventanilla Unica del Constructor - MIVUC)</t>
  </si>
  <si>
    <t xml:space="preserve">porcentaje (%) de avance de digitalizacion cartografica </t>
  </si>
  <si>
    <t>Realizar la Expedición de Tramites de Acuerdo al Plan de Ordenamiento Terrirorial del Municipio de Ibagué (PQRS)</t>
  </si>
  <si>
    <t xml:space="preserve"> (%) de PQRS contestados </t>
  </si>
  <si>
    <t xml:space="preserve">SECRETARIO DE PLANEACION </t>
  </si>
  <si>
    <r>
      <t>META DE RESULTADO  No.</t>
    </r>
    <r>
      <rPr>
        <sz val="12"/>
        <rFont val="Arial"/>
        <family val="2"/>
      </rPr>
      <t>1 Aumentar el índice de desempeño Institucional</t>
    </r>
  </si>
  <si>
    <r>
      <t xml:space="preserve">META DE PRODUCTO No. 1:  </t>
    </r>
    <r>
      <rPr>
        <sz val="12"/>
        <rFont val="Arial"/>
        <family val="2"/>
      </rPr>
      <t>Desarrollar la estrategia de gestión documental digital para la preservación histórica</t>
    </r>
  </si>
  <si>
    <r>
      <t xml:space="preserve">META DE RESULTADO No. </t>
    </r>
    <r>
      <rPr>
        <sz val="12"/>
        <rFont val="Arial"/>
        <family val="2"/>
      </rPr>
      <t>Aumentar el índice de desempeño Institucional</t>
    </r>
  </si>
  <si>
    <r>
      <t xml:space="preserve">META DE PRODUCTO No. 2:  </t>
    </r>
    <r>
      <rPr>
        <sz val="12"/>
        <rFont val="Arial"/>
        <family val="2"/>
      </rPr>
      <t>Actualizar e Implementar el sistema de información geográfico SIG.</t>
    </r>
  </si>
  <si>
    <t>DIRECTOR DIANU</t>
  </si>
  <si>
    <t>OBSERVACIONES: PRESUPUESTO INICIAL $1,400,000,000,oo</t>
  </si>
  <si>
    <t>FECHA DE PROGRAMACION: 18 de Diciembre 2023</t>
  </si>
  <si>
    <t>SECRETARÍA / ENTIDAD: Secretarìa de planeación     / GRUPO:   Direccion de ortenamiento territorial Sostenoble - DOTS</t>
  </si>
  <si>
    <t xml:space="preserve">  
CODIGO BPPIM: 2020730010017 </t>
  </si>
  <si>
    <t xml:space="preserve">
CODIGO PRESUPUESTAL: 205320202009</t>
  </si>
  <si>
    <t>PROG  EJEC</t>
  </si>
  <si>
    <t>FUENTES DE FINANCIACION ( EN MILES DE $)</t>
  </si>
  <si>
    <t>PROGRAMACION                    (dd/mm/aa)</t>
  </si>
  <si>
    <t>Reglamentacion del  procedimiento para revisión, ajuste o  adopción de normas urbanisticas ( Expedición de Nomativa )</t>
  </si>
  <si>
    <t># de documentos</t>
  </si>
  <si>
    <t>Implementar la participacion de la plusvalía (liquidación y cobro de plusvalía)</t>
  </si>
  <si>
    <t>% de solcitudes</t>
  </si>
  <si>
    <t>Revision y  aprobacion -viabilidad de planes maestros formulados por las dependencias de la alcaldia.</t>
  </si>
  <si>
    <t># de planes maestros formulados</t>
  </si>
  <si>
    <t xml:space="preserve">Caracterizacion de los centros poblados </t>
  </si>
  <si>
    <t>Realizar la implementación del POT (revisión y aprobación de planes parciales y expedición de reglamentación -UAU -Planes de implantación)</t>
  </si>
  <si>
    <t xml:space="preserve">Actualizar las fichas normativas - </t>
  </si>
  <si>
    <t>TOTAL  PLAN  DE  ACCION</t>
  </si>
  <si>
    <t>Número de instrumentos desarrollados</t>
  </si>
  <si>
    <t xml:space="preserve">DIRECTORA DE DOTS </t>
  </si>
  <si>
    <t>OBSERVACIONES: presupuesto definitivo $1.587.360.000</t>
  </si>
  <si>
    <t>ELABORO: GLORIA CONSTNZA HOYOS TRUJILLO</t>
  </si>
  <si>
    <t>PROFESIONAL UNIVERSITARIO</t>
  </si>
  <si>
    <t>1.1.1. Reglamentacion del  procedimiento para revisión, ajuste o  adopción de normas urbanisticas - expedicion normativa</t>
  </si>
  <si>
    <t>CDP</t>
  </si>
  <si>
    <t>CONTRATO N°</t>
  </si>
  <si>
    <t>REGISTRO N°</t>
  </si>
  <si>
    <t>FECHA REGISTRO</t>
  </si>
  <si>
    <t xml:space="preserve">VALOR MES </t>
  </si>
  <si>
    <t xml:space="preserve">CONTRATISTA </t>
  </si>
  <si>
    <t>VALOR PROGRAMADO</t>
  </si>
  <si>
    <t>SALDO</t>
  </si>
  <si>
    <t>OK</t>
  </si>
  <si>
    <t>1.1.2. IMPLEMENTAR LA PARTICIPACION DE LA PLUSVALIA</t>
  </si>
  <si>
    <t>VALOR  MES</t>
  </si>
  <si>
    <t>1.1.3. REVISION  DE PLANES MAESTROS FORMULADOS POR LAS DIFERENTESDEPENDENCIAS DE LA ALCALDI</t>
  </si>
  <si>
    <t>VALOR CONTRATADO</t>
  </si>
  <si>
    <t>1.1.5. Realizar la implementación del POT (revisión y aprobación deplanes parciales, planes de implantacion y expedicion de reglamentacion )</t>
  </si>
  <si>
    <t>1.1.6. Actualizar las fichas normativas</t>
  </si>
  <si>
    <t xml:space="preserve">SECTOR: </t>
  </si>
  <si>
    <t>Fortalecimiento Institucional</t>
  </si>
  <si>
    <t>Fortalecimiento de la Gestiòn y Direccion de la Administraciòn Pùblica Territorial</t>
  </si>
  <si>
    <t>NOMBRE  DEL PROYECTO POAI:</t>
  </si>
  <si>
    <t xml:space="preserve">  
CODIGO BPPIM: 2020730010017  </t>
  </si>
  <si>
    <t>PROGRAMACION                                     (dd/mm/aa)</t>
  </si>
  <si>
    <t>Proyeccion y revisión de los Instrumentos de planeación para el municipio de ibague</t>
  </si>
  <si>
    <t>Identificar y reglamentar las áreas de claradas receptoras de espacio publico</t>
  </si>
  <si>
    <t>Número de Actualizaciones, revisiones y/o  modificaciones</t>
  </si>
  <si>
    <t xml:space="preserve">P </t>
  </si>
  <si>
    <t>2.1.2. PROYECCION Y REVISION DE LOS INSTRUMENTOS DE PLANEACION PARA EL MUNICIPIO DE IBAGUE</t>
  </si>
  <si>
    <t>2.1.3. Identificar y reglamentar areas declaradas receptoras de espacio publico ( expedición de normativa)</t>
  </si>
  <si>
    <t>ok</t>
  </si>
  <si>
    <t>PROCESO: PLANEACION ESTRATEGICA Y TERRITORIAL</t>
  </si>
  <si>
    <t>FORMATO: PLAN DE ACCION</t>
  </si>
  <si>
    <t>SECRETARÍA / ENTIDAD: Secretaria de  Planeación     / GRUPO:   Direccion de ortenamiento territorial Sostenoble - DOTS</t>
  </si>
  <si>
    <t>PROGRAMA: Fortalecimiento de la Gestiòn y Direccion de la Administraciòn Pùblica Territorial</t>
  </si>
  <si>
    <t>NOMBRE  DEL PROYECTO POAI: IMPLEMENTACIÓN DE INSTRUMENTOS DE PLANEACIÓN PARA EL ORDENAMIENTO TERRITORIAL EN EL MUNICIPIO DE IBAGUÉ</t>
  </si>
  <si>
    <t xml:space="preserve">  
CODIGO BPPIM:  FF: 2020730010017</t>
  </si>
  <si>
    <t>Adopción de areas delimitadas y  zonificadas en el suelo urbano para la incorporación del riesgo</t>
  </si>
  <si>
    <t xml:space="preserve"> N° de Actos Administrativos</t>
  </si>
  <si>
    <t>Adopción de areas delimitadas y  zonificadas en el suelo rural  para la incorporación del riesgo</t>
  </si>
  <si>
    <t xml:space="preserve"> N° de Acto Administrativos</t>
  </si>
  <si>
    <t>Número de Adopciones y/o reglamentaciones</t>
  </si>
  <si>
    <t>3.1.3. ADOPCION DE AREAS DELIMITADAS Y ZOIFICADAS  EN EL SUELO URBANO PARA LA INCORPORACION DEL RIESGO</t>
  </si>
  <si>
    <t>CONTRATISTA</t>
  </si>
  <si>
    <t>EN POAI</t>
  </si>
  <si>
    <t>3.1.4. ADOPCION DE AREAS DELIMITADAS Y ZONIFICADAS  EN EL SUELO RURAL PARA LA INCORPORACION DEL RIESGO</t>
  </si>
  <si>
    <t>Objetivos:  Mejorar la gestion territorial para el desarrollo de instrumentos normativos asociados al POT.</t>
  </si>
  <si>
    <t xml:space="preserve">  
CODIGO BPPIM: 2020730010017</t>
  </si>
  <si>
    <t>restaciÓn de servicios de apoyo a la gestiÓn para la ejecuciÓn de los procesos orientados al plan de mejoramiento del archivo urbanistico, atenciÓn y orientaciÓn al ciudadano de la direccion informacion y aplicaciÓn a la norma urbanÍstica, de la secretaria de planeacion ;</t>
  </si>
  <si>
    <t>Implementación y actualización del Expediente Municipal</t>
  </si>
  <si>
    <t>expediente  actualizado</t>
  </si>
  <si>
    <t xml:space="preserve">Actualizacion de la cartografica integral del plan de ordenamiento territorial </t>
  </si>
  <si>
    <t>actualizacion cartografia</t>
  </si>
  <si>
    <t>Gerencia administración ,evaluación seguimiento ,monitoreo y control decalidad</t>
  </si>
  <si>
    <t>informe evaluacion seguimiento</t>
  </si>
  <si>
    <t xml:space="preserve">Apoyo a los procesos de Gestion Documental derivados al seguimiento del Pot </t>
  </si>
  <si>
    <t>% solicitudes</t>
  </si>
  <si>
    <t>Número de Seguimientos, Implementaciones y actualizaciones</t>
  </si>
  <si>
    <t>4.1.1. Implementación y actualización del Expediente Municipal</t>
  </si>
  <si>
    <t>VALOR CONTRATADO MES</t>
  </si>
  <si>
    <t xml:space="preserve">4.1.2. Actualizacion de la cartografica integral del plan de ordenamiento territorial </t>
  </si>
  <si>
    <t xml:space="preserve">4.1.3. GERENCIA,ADMINISTRACION,EVALUACION,SEGUIMIENTO,MONITOREO Y CONTROL DE CALIDAD </t>
  </si>
  <si>
    <t xml:space="preserve">4.1.4. Apoyo a los procesos de Gestion Documental derivados al seguimiento del Pot </t>
  </si>
  <si>
    <t>VALOR  CONTRATADO  MES</t>
  </si>
  <si>
    <t>NUEVO</t>
  </si>
  <si>
    <t xml:space="preserve">Implementar sistema de catastro multipropósito </t>
  </si>
  <si>
    <t xml:space="preserve"> Legalizacion urbanistica de asentamientos de origen informal</t>
  </si>
  <si>
    <t># de Barrios reglamentados</t>
  </si>
  <si>
    <t xml:space="preserve">mantenimiento de equipos de topografía y compra de equipos tecnologicos ( impresora y escanner) </t>
  </si>
  <si>
    <t># de Equipos</t>
  </si>
  <si>
    <t>Número de normalizaciones y/o reglamentaciones</t>
  </si>
  <si>
    <t>META DE PRODUCTO No. 1:</t>
  </si>
  <si>
    <t xml:space="preserve">1.1.2. Legalizacion urbanistica de asentamientos de origen informal </t>
  </si>
  <si>
    <t>1.1.3. Compra y mantenimiento de equipos y herramietas para la legalizacion de asentamientos de origen informal.</t>
  </si>
  <si>
    <t>MANTENIMIENTO  DE EQUIPOS TOPOGRAFICOS Y COMPRA DE EQUIPOS TECNOLOGICOS</t>
  </si>
  <si>
    <t>Realizacion de estudios de detalle en el suelo urbano para la incorporación del riesgo</t>
  </si>
  <si>
    <t xml:space="preserve"> N° de Estudios</t>
  </si>
  <si>
    <t>Realizacion de estudios basicos  en el suelo rural  para la incorporación del riesgo</t>
  </si>
  <si>
    <t>Realizacion de estudios de estabilidad de taludes ( escarpes), cimentaciones y estudios geotécnicos</t>
  </si>
  <si>
    <t># de estudios</t>
  </si>
  <si>
    <t>3.1.1 Realización de estudios de detalle ambientales y de gestion del riesgo en el suelo urbano</t>
  </si>
  <si>
    <t>ESTUDIO</t>
  </si>
  <si>
    <t>3.1.2 Realización de estudios básicos ambientales y de gestion del riesgo en suelo rural</t>
  </si>
  <si>
    <t>3.1.3 Realización de estudios de estabilidad de taludes (escarpes), cimentaciones y estudios geotecnicos</t>
  </si>
  <si>
    <t xml:space="preserve">PROGRAMA: </t>
  </si>
  <si>
    <t>Compra de equipos tecnológicos para el expediente municipal</t>
  </si>
  <si>
    <t>4.1.5 Compra de equipos tecnológicos para el expediente municipal</t>
  </si>
  <si>
    <t># sistema implementado</t>
  </si>
  <si>
    <t>Número de Sistema Implementado</t>
  </si>
  <si>
    <t xml:space="preserve">5.1.1. Implementar sistema de catastro multipropósito </t>
  </si>
  <si>
    <t>5.1.1.IMPLEMENTAR EL SISTEMA DEL CATASTRO MULTIPROPOSITO REALTIX</t>
  </si>
  <si>
    <t>REALTIX</t>
  </si>
  <si>
    <t>IMPLEMENTACIÓN DE INSTRUMENTOS DE PLANEACIÓN PARA EL ORDENAMIENTO TERRITORIAL EN EL MUNICIPIO DE IBAGUÉ</t>
  </si>
  <si>
    <t xml:space="preserve"> IV Ibaguè Nuestro Institucional</t>
  </si>
  <si>
    <t xml:space="preserve">DIMENSION: </t>
  </si>
  <si>
    <t xml:space="preserve">Directora de  Planeacion Multipropoasito </t>
  </si>
  <si>
    <t>SECRETARÍA / ENTIDAD: Secretarìa de planeación     / DIRECCION : Planeacion Multiproposito</t>
  </si>
  <si>
    <t xml:space="preserve">realizar mesas de trabajo de elaboracion del plan de desarrollo con las diferentes dependencias </t>
  </si>
  <si>
    <t>FECHA DE  SEGUIMIENTO:  31 de marzo de 2024</t>
  </si>
  <si>
    <t>NOMBRE: DANIELA CABRERA VELOSA</t>
  </si>
  <si>
    <t>DIRECTOR :  Juan Pablo Yáñez Puentes</t>
  </si>
  <si>
    <t>DIRECTOR : JUAN PABLO YAÑES PUENTES</t>
  </si>
  <si>
    <t xml:space="preserve">FECHA DE  SEGUIMIENTO:  31 de Marzo de 2024 </t>
  </si>
  <si>
    <r>
      <t xml:space="preserve">CÓDIGO PRESUPUESTAL: </t>
    </r>
    <r>
      <rPr>
        <sz val="10"/>
        <color theme="1"/>
        <rFont val="Arial"/>
        <family val="2"/>
      </rPr>
      <t>205311901725</t>
    </r>
    <r>
      <rPr>
        <b/>
        <sz val="10"/>
        <color theme="1"/>
        <rFont val="Arial"/>
        <family val="2"/>
      </rPr>
      <t xml:space="preserve"> RUBRO: </t>
    </r>
    <r>
      <rPr>
        <sz val="10"/>
        <color theme="1"/>
        <rFont val="Arial"/>
        <family val="2"/>
      </rPr>
      <t>Generación y consolidación de información estadística del municipio de Ibagué.</t>
    </r>
  </si>
  <si>
    <r>
      <t>NOMBRE:</t>
    </r>
    <r>
      <rPr>
        <b/>
        <sz val="10"/>
        <color theme="1"/>
        <rFont val="Arial"/>
        <family val="2"/>
      </rPr>
      <t xml:space="preserve"> DANIELA CABRERA VELOSA
                Secetaria de Planeación Municipal</t>
    </r>
  </si>
  <si>
    <r>
      <t xml:space="preserve">NOMBRE:  </t>
    </r>
    <r>
      <rPr>
        <b/>
        <sz val="10"/>
        <color theme="1"/>
        <rFont val="Arial"/>
        <family val="2"/>
      </rPr>
      <t>JUAN PABLO YAÑEZ PUENTES
                 Director de Planeación del Desarrollo</t>
    </r>
  </si>
  <si>
    <r>
      <t xml:space="preserve">OBSERVACIONES: </t>
    </r>
    <r>
      <rPr>
        <sz val="12"/>
        <color theme="1"/>
        <rFont val="Arial"/>
        <family val="2"/>
      </rPr>
      <t xml:space="preserve"> </t>
    </r>
  </si>
  <si>
    <t>CTO</t>
  </si>
  <si>
    <t>Objeto CTO</t>
  </si>
  <si>
    <t>Valor Total CTO</t>
  </si>
  <si>
    <t xml:space="preserve">Actividad N°1 </t>
  </si>
  <si>
    <t>Actividad N°2</t>
  </si>
  <si>
    <t xml:space="preserve">Actividad N°3 </t>
  </si>
  <si>
    <t xml:space="preserve">Actividad N°4 </t>
  </si>
  <si>
    <t xml:space="preserve">Actividad N°5 </t>
  </si>
  <si>
    <t xml:space="preserve">Actividad N°6 </t>
  </si>
  <si>
    <t xml:space="preserve">Actividad N°7 </t>
  </si>
  <si>
    <t>689/2024</t>
  </si>
  <si>
    <t>PL:204 CONTRATAR A MONTO AGOTABLE LA PRESTACIÓN DE SERVICIOS LOGÍSTICOS PARA EL FORTALECIMIENTO DE LA GESTIÓN DE LA SECRETARÍA DE PLANEACIÓN MUNICIPAL DEL MUNICIPIO DE IBAGUÉ.</t>
  </si>
  <si>
    <t>101/2024</t>
  </si>
  <si>
    <t>PL217 PRESTACION DE SERVICIOS PROFESIONALES ESPECIALIZADOS PARA LA ORIENTACION Y SEGUIMIENTO DEL PLAN DE DESARROLLO MUNICIPAL EN EL MARCO DEL PROYECTO FORTALECIMIENTO DE LA PLANIFICACION Y GESTION PARA EL DESARROLLO DEL MUNICIPIO DE IBAGUE</t>
  </si>
  <si>
    <t>102/2024</t>
  </si>
  <si>
    <t>PL219 PRESTACION DE SERVICIOS PROFESIONALES PARA LA ORIENTACION Y APOYO TECNICO EN LA ELABORACION Y SEGUIMIENTO DEL PLAN DE DESARROLLO MUNICIPAL A CARGO DE LA SECRETARIA DE PLANEACION MUNICIPAL EN EL MARCO DEL PROYECTO FORTALECIMIENTO DE LA PLANIFICACION Y GESTION PARA EL DESARROLLO DEL MUNICIPIO DE IBAGUE</t>
  </si>
  <si>
    <t>117/2024</t>
  </si>
  <si>
    <t>PL 216 - PRESTACIÓN DE SERVICIOS PROFESIONALES ESPECIALIZADOS PARA LA ORIENTACIÓN Y SEGUIMIENTO DEL PLAN DE DESARROLLO MUNICIPAL EN. EL MARCO DEL PROYECTO FORTALECIMIENTO DE LA PLANIFICACIÓN - Y GESTIÓN PARA EL DESARROLLO DEL MUNICIPIO DE IBAGUÉ</t>
  </si>
  <si>
    <t>272/2024</t>
  </si>
  <si>
    <t>PL 287 CONTRATAR LA PRESTACION DE SERVICIOS PROFESIONALES PARA EL FORTALECIMIENTO DE LA ESTRATEGIA DE COMUNICACIONES DEL PLAN DE DESARROLLO MUNICIPAL Y LOS PROGRAMAS DE LA SECRETARIA DE PLANEACION</t>
  </si>
  <si>
    <t>356/2024</t>
  </si>
  <si>
    <t>PL:292 PRESTACION DE SERVICIOS PROFESIONALES PARA BRINDAR ACOMPAÑAMIENTO A LA SECRETARIA DE PLANEACION MUNICIPAL EN EL MARCO DEL PROYECTO FORTALECIMIENTO DE LA PLANEACION MUNICIPAL EN EL MARCO DEL PROYECTO FORTALECIMIENTO DE LA PLANIFICACION Y GESTION PARA EL DESARROLLO DEL MUNICIPIO DE IBAGUE</t>
  </si>
  <si>
    <t>349/2024</t>
  </si>
  <si>
    <t>PL:214 PRESTACION DE SERVICIOS PROFESIONALES PARA LA ORIENTACION Y APOYO TECNICO, EN LA IMPLEMENTACION Y SEGUIMIENTO DEL PLAN DE DESARROLLO MUNICIPAL EN EL MARCO DEL PROYECTO FORTALECIMIENTO DE LA PLANIFICACION Y GESTION PARA EL DESARROLLO DEL MUNIICPIO DE IBAGUE</t>
  </si>
  <si>
    <t>483/2024</t>
  </si>
  <si>
    <t>PL:197 PRESTACIÓN DE SERVICIO PROFESIONAL EN COMERCIO INTERNACIONAL PARA BRINDAR ORIENTACIÓN Y APOYO TÉCNICO, EN LA IMPLEMENTACIÓN Y SEGUIMIENTO DEL PLAN DE DESARROLLO MUNICIPAL EN EL MARCO DEL PROYECTO DE FORTALECIMIENTO DE LA PLANIFICACIÓN Y GESTIÓN PARA EL DESARROLLO DEL MUNICIPIO DE IBAGUÉ</t>
  </si>
  <si>
    <t>524/2024</t>
  </si>
  <si>
    <t>PL311: PRESTACIÓN DE SERVICIOS DE APOYO A LA GESTIÓN PARA APOYAR LA ACTIVIDADES RELACIONADAS CON EL PROYECTO FORTALECIMIENTO A LA PLANIFICACIÓN Y GESTIÓN PARA EL DESARROLLO DE MUNICIPIO DE IBAGUÉ</t>
  </si>
  <si>
    <t>694/2024</t>
  </si>
  <si>
    <t>PL 303 PRESTACIÓN DE SERVICIOS PROFESIONALES DE UN
ECONOMISTA PARA LA ORIENTACIÓN Y APOYO TÉCNICO, EN LA
IMPLEMENTACIÓN Y SEGUIMIENTO DEL PLAN DE DESARROLLO
MUNICIPAL A CARGO DE LA SECRETARIA DE PLANEACIÓN MUNICIPAL
EN EL MARCO DEL PROYECTO FORTALECIMIENTO DE LA
PLANIFICACIÓN Y GESTIÓN PARA EL DESARROLLO DEL MUNICIPIO</t>
  </si>
  <si>
    <t>703/2024</t>
  </si>
  <si>
    <t>PL 295 PRESTACIÓN DE SERVICIOS PROFESIONALES DE UN INGENIERO CIVIL ESPECIALISTA EN DISEÑO Y CONSTRUCCION DE PAVIMENTOS PARA BRINDAR ACOMPAÑAMIENTO TECNICO AL BANCO DE PROYECTOS DE INVERSIÓN, DE LA SECRETARÍA DE PLANEACIÓN MUNICIPAL EN EL MARCO DEL PROYECTO FORTALECIMIENTO DE LA PLANIFÍCACIÓN Y GESTION PARA EL DESARROLLO DEL MUNICIPIO DE IBAGUE</t>
  </si>
  <si>
    <t>576/2024</t>
  </si>
  <si>
    <t>PL 312 PRESTACIÓN DE SERVICIOS DE APOYO A LA GESTION DE PARA EL ACOMPAÑAMIENTO DE LOS PROCESOS Y TRAMITES ADELANTADOS AL INTERIOR DE LA DIRECCION DE PLANEACION DEL DESARROLLO Y DE LA SECRETARIA DE PLANEACION MUNICIPAL,EL MARCO DEL PROYECTO FORTALECIMIENTO DE LA PLANIFICACION Y GESTION PARA EL DESARROLLO DEL MUNICIPIO DE IBAGUE</t>
  </si>
  <si>
    <t>776/2024</t>
  </si>
  <si>
    <t>PL:210 PRESTACIÓN DE SERVICIOS PROFESIONALES DE UN ADMINISTRADOR FINANCIERO PARA LA ORIENTACIÓN Y APOYO TÉCNICO EN LA IMPLEMENTACION Y SEGUIMIENTO DEL PLAN DE DESARROLLO MUNICIPAL Y ACOMPAÑAMIENTO A LAS ACTIVIDADES DEL BANCO DE PROYECTOS A CARGO DE LA SECRETARIA DE PLANEACIÓN MUNICIPAL EN EL MARCO DEL PROYECTO FORTALECIMIENTO DE LA PLANEACION Y GESTIÓN PARA EL DEJAR LO DEL MUNICIPIO DE IBAGUÉ</t>
  </si>
  <si>
    <t>829/2024</t>
  </si>
  <si>
    <t>PL302 PRESTACIÓN DE SERVICIOS PROFESIONALES DE UN ABOGADO PARA BRINDAR ACOMPAÑAMIENTO JURÍDICO AL DESARROLLO DE LOS PROCESOS RELACIONADOS CON LA DIRECCIÓN DE PLANEACIÓN DEL DESARROLLO EN EL MARCO DEL PROYECTO FORTALECIMIENTO DE LA PLANIFICACIÓN Y GESTIÓN PARA EL DESARROLLO DEL MUNICIPIO DE IBAGUÉ.</t>
  </si>
  <si>
    <t>702/2024</t>
  </si>
  <si>
    <t>PL 309 PRESTACIÓN DE SERVICIOS PROFESIONALES DE UN ABOGADO ESPECIALISTA EN CONTRATACIÓN ESTATAL PARA BRINDAR ACOMPAÑAMIENTO JURÍDICO AL DESARROLLO DE LOS PROCESOS CONTRACTUALES RELACIONADOS CON LA DIRECCIÓN DE PLANEACIÓN DEL DESARROLLO EN EL MARCO DEL PROYECTO FORTALECIMIENTO DE LA PLANIFICACIÓN Y GESTIÓN PARA EL DESARROLLO DEL MUNICIPIO DE IBAGUÉ</t>
  </si>
  <si>
    <t>877/2024</t>
  </si>
  <si>
    <t>PL308 PRESTACIÓN DE SERVICIOS PROFESIONALES DE UN ABOGADO PARA BRINDAR ACOMPAÑAMIENTO JURÍDICO AL DESARROLLO DE LOS PROCESOS RELACIONADOS CON LA DIRECCIÓN DE PLANEACIÓN DEL DESARROLLO EN EL MARCO DEL PROYECTO FORTALECIMIENTO DE LA PLANIFICACIÓN Y GESTIÓN PARA EL DESARROLLO DEL MUNICIPIO DE IBAGUÉ</t>
  </si>
  <si>
    <t>711/2024</t>
  </si>
  <si>
    <t>PL 294 PRESTACIÓN DE SERVICIOS PROFESIONALES DE UN ADMINISTRADOR PUBLICO PARA EL FORTALECIMIENTO DE LAS ACTIVIDADES DEL BANCO DE PROYECTOS DE INVERSIÓN, DE LA SECRETARIA DE PLANEACIÓN MUNICIPAL EN EL MARCO DEL PROYECTO FORTALECIMIENTO DE LA PLANIFÍCACIÓN Y GESTION PARA EL DESARROLLO DEL MUNICIPIO DE !BAGUE</t>
  </si>
  <si>
    <t>847/2024</t>
  </si>
  <si>
    <t>768/2024</t>
  </si>
  <si>
    <t>SECRETARÍA / ENTIDAD:  Planeación Municipal                                                     Direccion: Administración del Sisbén</t>
  </si>
  <si>
    <t xml:space="preserve">Ver Hoja Anexos </t>
  </si>
  <si>
    <t>1) Realizar las visitas para efectuar las Encuestas (Encuesta nueva, , vivienda,  verificaciones, reencuestas, inconformidades). a demanda de las solicitudes SISBEN IV ( operativo, coordinedores, supervisores, encuestadores)</t>
  </si>
  <si>
    <t xml:space="preserve">N° de visitas Realizadas </t>
  </si>
  <si>
    <t>2) Efectuar  el inventario y trasladar las fichas del archivo SISBEN III,Y IV actualizar el archivo de gestión ( archivo, enlace)</t>
  </si>
  <si>
    <t>% de fichas inventariadas</t>
  </si>
  <si>
    <t xml:space="preserve">3) Orientar a los ciudadanos con  los trámites ante el Sisbén, para solicitud de encuesta nueva y/o modificación de la Ficha.  </t>
  </si>
  <si>
    <t xml:space="preserve">4) Realizar jornadas de socializacion y sencibilizacion  del Sisbén IV, en el municipio de Ibagué </t>
  </si>
  <si>
    <t xml:space="preserve">5) procesos adelantados para equipos y material logístico.    </t>
  </si>
  <si>
    <t xml:space="preserve">N° de procesos adelantados </t>
  </si>
  <si>
    <t>6)  PROCESOS  Jurídicos, contractuales  y de apopyo.</t>
  </si>
  <si>
    <t xml:space="preserve">%° de PQR  contestados en tiempos </t>
  </si>
  <si>
    <t>NOMBRE:  DANIELA CABRERA VELOSA</t>
  </si>
  <si>
    <t>Director: NELSON FERNANDO HURTADO ACOSTA</t>
  </si>
  <si>
    <t>FECHA DE PROGRAMACION: 18 DE DICIEMBRE DE 2022</t>
  </si>
  <si>
    <t xml:space="preserve"> 
  RUBRO:     205320201004 Productos metálicos, maquinaria y equipo.
205320202006 Comercio y distribución; alojamiento; servicios de suministro de comidas y bebidas; servicios de transporte; y servicios de distribución de electricidad, gas y agua.
205320202009 Servicios para la Comunidad Sociales y Personales.
</t>
  </si>
  <si>
    <t>Publicidad establecida</t>
  </si>
  <si>
    <t>DIRECTOR: DANIEL GUILLERMO JARAMILLO AYALA</t>
  </si>
  <si>
    <t xml:space="preserve">Ver Hoja de Anexos </t>
  </si>
  <si>
    <t>FECHA DE  SEGUIMIENTO:   31 DE MARZO DE 2024</t>
  </si>
  <si>
    <t>846 / 2024</t>
  </si>
  <si>
    <t>PL:72 PRESTACIÓN DE SERVICIOS PROFESIONALES PARA BRINDAR ACOMPAÑAMIENTO AL PROCESO DE ACTUALIZACIÓN Y SEGUIMIENTO DEL SISTEMA INTEGRADO DE GESTIÓN DE LA ALCALDIA DE IBAGUE CON ENFASIS EN LAS NORMAS NTS-TS001-01, EN EL MARCO DEL PROYECTO DE CONSOLIDACIÓN DEL MODELO INTEGRADO DE  PLANEACIÓN Y GESTIÓN - MIPG EN ARMONÍA CON EL SISTEMA INTEGRADO DE GESTIÓN DE LA ALCALDÍA MUNICIPAL DE IBAGUÉ - SIGAMI".</t>
  </si>
  <si>
    <t>$24.000.000,00</t>
  </si>
  <si>
    <t>646 / 2024</t>
  </si>
  <si>
    <t xml:space="preserve">PL:78PRESTACIÓN DE SERVICIOS PROFESIONALES DE UN ABOGADO PARA BRINDAR ACOMPAÑAMIENTO JURÍDICO Y CONTRACTUAL EN LA DIRECCIÓN DE FORTALECIMIENTO INSTITUCIONAL Y APOYAR A LA SECRETARIA DE PLANEACIÓN MUNICIPAL EN EL PROCESO DE ACTUALIZACIÓN, IMPLEMENTACIÓN Y SEGUIMIENTO DEL SISTEMA INTEGRADO DE GESTIÓN DE LA ALCALDÍA MUNICIPAL DE IBAGUÉ SIGAMI CON ÉNFASIS EN EL SISTEMA DE GESTIÓN ANTISOBORNO
</t>
  </si>
  <si>
    <t>$22.400.000</t>
  </si>
  <si>
    <t>160/2024</t>
  </si>
  <si>
    <t>PL:81 PRESTACIÓN DE SERVICIOS PROFESIONALES PARA REALIZAR DESARROLLO DE UN SOFTWARE PARA EL SEGUIMIENTO DEL SISTEMA INTEGRADO DE GESTIÓN DE LA ALCALDIA DE IBAGUE  EN EL MARCO DEL PROYECTO DE CONSOLIDACIÓN DEL MODELO INTEGRADO DE PLANEACIÓN Y GESTIÓN - MIPG EN ARMONÍA CON EL SISTEMA INTEGRADO DE GESTIÓN DE LA ALCALDÍA MUNICIPAL DE IBAGUÉ – SIGAMI”.</t>
  </si>
  <si>
    <t>N° CONTRATO</t>
  </si>
  <si>
    <t xml:space="preserve">TOTAL </t>
  </si>
  <si>
    <r>
      <t xml:space="preserve">FECHA DE  SEGUIMIENTO: </t>
    </r>
    <r>
      <rPr>
        <sz val="12"/>
        <rFont val="Arial"/>
        <family val="2"/>
      </rPr>
      <t>31 de Marzo de 2024</t>
    </r>
  </si>
  <si>
    <r>
      <t xml:space="preserve">RUBRO: </t>
    </r>
    <r>
      <rPr>
        <sz val="12"/>
        <rFont val="Arial"/>
        <family val="2"/>
      </rPr>
      <t>FORTALECIMIENTO DE LOS SISTEMAS DE INFORMACIÓN GEOGRÁFICA DEL MUNICIPIO DE IBAGUE</t>
    </r>
  </si>
  <si>
    <r>
      <t>PROG</t>
    </r>
    <r>
      <rPr>
        <b/>
        <sz val="12"/>
        <rFont val="Arial"/>
        <family val="2"/>
      </rPr>
      <t xml:space="preserve">  EJEC</t>
    </r>
  </si>
  <si>
    <t>Realizar la digitalizacion de acervo documental del archivo urbanistico por carpetas</t>
  </si>
  <si>
    <t xml:space="preserve">DANIELA CABRERA VELOSA </t>
  </si>
  <si>
    <t>Ing. Oscar Javier Arango Gómez</t>
  </si>
  <si>
    <r>
      <t xml:space="preserve">FECHA DE PROGRAMACION: </t>
    </r>
    <r>
      <rPr>
        <sz val="12"/>
        <rFont val="Arial"/>
        <family val="2"/>
      </rPr>
      <t>02 de Enero de 2024</t>
    </r>
  </si>
  <si>
    <t>CTO N°</t>
  </si>
  <si>
    <t>Objeto</t>
  </si>
  <si>
    <t>Valor</t>
  </si>
  <si>
    <t>126 / 2024</t>
  </si>
  <si>
    <t>Pl 111 - prestaciÓn de servicios profesionales especializados de un arquitecto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</si>
  <si>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 xml:space="preserve">Actividad N°2 </t>
  </si>
  <si>
    <t>Actividad N°5</t>
  </si>
  <si>
    <t>128 / 2024</t>
  </si>
  <si>
    <t>Pl110 prestaciÓn de servicios profesionales especializados de un arquitecto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</si>
  <si>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549/2024</t>
  </si>
  <si>
    <t>PL85: PRESTACIÓN DE SERVICIOS PROFESIONALES DE UN INGENIERO CIVIL PARA EL ACOMPAÑAMIENTO DEL PROCESO DE ESTRATIFICACIÓN SOCIOECONÓMICA DEL MUNICIPIO DE IBAGUÉ Y EL APOYO EN LAS ACTIVIDADES A CARGO DE LA DIRECCIÓN DE INFORMACION Y APLICACIÓN DE LA NORMA URBANÍSTICA EN EL MARCO DEL PROYECTO FORTALECIMIENTO DE LOS SISTEMAS DE INFORMACIÓN GEOGRAFICA DEL MUNICIPIO DE IBAGUÉ.;</t>
  </si>
  <si>
    <t>729 / 2024</t>
  </si>
  <si>
    <t>Pl 108: prestaciÓn de servicios profesionales de un abogado para el acompaÑamiento en los asuntos judiciales y administrativos que se adelantan en la direcciÓn de informacion y aplicaciÓn de la norma urbanÍstica en el marco del proyecto fortalecimiento de los sistemas de informaciÓn geogrÁfica del municipio de ibaguÉ.</t>
  </si>
  <si>
    <t>772 / 2024</t>
  </si>
  <si>
    <t>Pl112 prestacion de servicios de apoyo a la gestion para el acompaÑamiento en los procesos de uso del suelo de la direcciÓn de informaciÓn y aplicaciÓn de la norma urbanÍstica en el marco del proyecto fortalecimiento de los sistemas de informaciÓn geogrÁfica del municipio de ibaguÉ.;</t>
  </si>
  <si>
    <t>833 / 2024</t>
  </si>
  <si>
    <t>pl113: prestaciÓn de servicios profesionales de un arquitecto para brindar acompaÑamiento al proceso de viabilidad de infraestructura de telecomunicaciones y realizar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</si>
  <si>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774 / 2024</t>
  </si>
  <si>
    <t>Pl. 109: prestacion de servicios profesionales de un arquitecto para acompaÑar el proceso de expediciÓn de licencias de intervenciÓn ce espacio pÚblico y brindar apoyo a las demÁs actividades a cargo de la direcciÓn de informacion y aplicaciÓn de la norma urbanÍstica en el marco del proyecto de fortalecimiento de los sistemas de informaciÓn geogrÁfica del municipio de ibaguÉ;</t>
  </si>
  <si>
    <t>551 / 2024</t>
  </si>
  <si>
    <t>Pl323 prestaciÓn de servicios profesionales de un arquitecto para acompaÑar el proceso de expediciÓn de licencias de intervenciÓn de espacio pÚblico y brindar apoyo a las demÁs actividades a cargo de la direcciÓn de informacion y aplicaciÓn de la norma urbanÍstica en el marco del proyecto de fortalecimiento de los sistemas de informaciÓn geogrÁfica del municipio de ibaguÉ.;</t>
  </si>
  <si>
    <t>881 / 2024</t>
  </si>
  <si>
    <t>“pl: 121 prestaciÓn de servicios profesionales de un arquitecto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</si>
  <si>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836 / 2024</t>
  </si>
  <si>
    <t>Pl 123 prestaciÓn de servicios profesionales de un arquitecto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</si>
  <si>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900 / 2024</t>
  </si>
  <si>
    <t>Pl87: prestaciÓn de servicios profesionales de un ingeniero civil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</si>
  <si>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730 / 2024</t>
  </si>
  <si>
    <t>pl119: prestaciÓn de servicios profesionales de un ingeniero civil para apoyar el proceso de expediciÓn de certificado de niveles y paramentos y las demÁs actividades a cargo de la direcciÓn de aplicaciÓn de la norma urbanÍstica en el marco del proyecto fortalecimiento de los sistemas de informaciÓn geogrÁfica del municipio de !baguÉ</t>
  </si>
  <si>
    <t xml:space="preserve"> </t>
  </si>
  <si>
    <t>902 / 2024</t>
  </si>
  <si>
    <t>Pl83: prestacion de servicios de apoyo a la gestion para el acompaÑamiento de los procesos de organizaciÓn, documentaciÓn a cargo de la direcciÓn de aplicaciÓn de la norma urbanÍstica en el marco del proyecto fortalecimiento de los sistemas de informaciÓn geogrÁfica del municipio de ibaguÉ;</t>
  </si>
  <si>
    <t>Total</t>
  </si>
  <si>
    <t>PL:130 CONTRATAR LA PRESTACIÓN DE SERVICIOS PROFESIONALES DE UN ABOGADO PARA EL ACOMPAÑAMIENTO JURÍDICO  DE LOS PROCESOS QUE SE ADELANTAN EN LA DIRECCIÓN DE ORDENAMIENTO TERRITORIAL SOSTENIBLE CON ENFASIS EN LA REGLAMENTACION DEL PROCEDIMIENTO PARA LA REVISION AJUSTE O ADOPCION DE LAS NORMAS URBANISTICAS,  EN EL MARCO DEL PROYECTO IMPLEMENTACIÒN DE INSTRUMENTOS DE PLANEACIÒN PARA EL ORDENAMIENTO TERRITORIAL EN EL MUNICIPIO DE IBAGUÉ.</t>
  </si>
  <si>
    <t xml:space="preserve">PL:128 CONTRATAR LA PRESTACIÓN DE SERVICIOS PROFESIONALES DE UN ABOGADO ESPECIALISTA PARA EL ACOMPAÑAMIENTO JURÍDICO DE LOS PROCESOS QUE SE ADELANTAN EN LA DIRECCIÓN DE ORDENAMIENTO TERRITORIAL SOSTENIBLE EN EL MARCO DEL PROYECTO IMPLEMENTACIÒN DE INSTRUMENTOS DE PLANEACIÒN PARA EL ORDENAMIENTO TERRITORIAL EN EL MUNICIPIO DE IBAGUÉ" </t>
  </si>
  <si>
    <t>PL:138 CONTRATAR LA PRESTACION DE SERVICIOS PROFESIONALES DE UN ARQUITECTO PARA ACOMPAÑAR LOS PROCESOS QUE SE ADELANTAN EN LA DIRECCIÓN DE ORDENAMIENTO TERRITORIAL SOSTENIBLE CON ENFASIS EN LA ADOPCION DE NORMATIVA GENERAL, ACTUALIZACION Y CARACTERIZACION DE LOS CENTROS POBLADOS EN EL MARCO DEL PROYECTO IMPLEMENTACION DE INSTRUMENTOS DE PLANEACION PARA EL ORDENAMIENTO TERRITORIAL EN EL MUNICIPIO DE IBAGUE</t>
  </si>
  <si>
    <t>PL:135 CONTRATAR LA PRESTACIÓN DE SERVICIOS PROFESIONALES DE UN ABOGADO PARA BRINDAR ACOMPAÑAMIENTO A LOS PROCESOS QUE SE ADELANTAN EN LA DIRECCIÓN DE ORDENAMIENTO TERRITORIAL SOSTENIBLE DE LA SECRETARÍA DE PLANEACIÓN MUNICIPAL CON ÉNFASIS EN LOS ASUNTOS RELACIONADOS CON LA IMPLEMENTACION DE LA PARTICIPACION DE LA PLUSVALIA</t>
  </si>
  <si>
    <t xml:space="preserve">DIRECTOR DE DOTS </t>
  </si>
  <si>
    <t>FECHA CONTRATO</t>
  </si>
  <si>
    <t>1310-182  27/01/2024</t>
  </si>
  <si>
    <t>1310-154  31/01/2024</t>
  </si>
  <si>
    <t>JUAN CAMILO LOZANO CHACON                                            ABOGADO                                        ( 7 MESES)</t>
  </si>
  <si>
    <t>ADICION AL CONTRATO NUEVO</t>
  </si>
  <si>
    <t>JUAN CAMILO LOZANO CHACON                                            ABOGADO                                        ( 4 MESES)</t>
  </si>
  <si>
    <t>ARTURO HERNANDEZ PEREIRA                                          ABOGADO ESPECIALIZADO                (5 MESES)</t>
  </si>
  <si>
    <t>ARTURO HERNANDEZ PEREIRA                                          ABOGADO ESPECIALIZADO                (3 MESES)</t>
  </si>
  <si>
    <t>1310-1167     02/03/2024</t>
  </si>
  <si>
    <t>1310-3043 04/04/2024</t>
  </si>
  <si>
    <t>PL328 CONTRATAR LA PRESTACIÓN DE SERVICIOS PROFESIONALES DE UN ABOGADO PARA EL ACOMPAÑAMIENTO JURÍDICO  DE LOS PROCESOS QUE SE ADELANTAN EN LA DIRECCIÓN DE ORDENAMIENTO TERRITORIAL SOSTENIBLE CON ENFASIS EN LA REGLAMENTACION DEL PROCEDIMIENTO PARA LA REVISION AJUSTE O ADOPCION DE LAS NORMAS URBANISTICAS,  EN EL MARCO DEL PROYECTO IMPLEMENTACIÒN DE INSTRUMENTOS DE PLANEACIÒN PARA EL ORDENAMIENTO TERRITORIAL EN EL MUNICIPIO DE IBAGUÉ.</t>
  </si>
  <si>
    <t>ANGIE VIVIANA LUGO                  ABOGADA                                                   (7 MESES)</t>
  </si>
  <si>
    <t>ANGIE VIVIANA LUGO                  ABOGADA                                                   (2 MESES)</t>
  </si>
  <si>
    <t>1310-1213 04/03/2024</t>
  </si>
  <si>
    <t>1310-2880  01/04/2024</t>
  </si>
  <si>
    <t>PL329 CONTRATAR LA PRESTACIÓN DE SERVICIOS PROFESIONALES DE UN ARQUITECTO PARA EL ACOMPAÑAMIENTO DE LOS PROCESOS DE REVISION, AJUSTE O ADOPCION DE INSTRUMENTOS DE PLANEACIÓN DEL PLAN DE ORDENAMIENTO TERRITORIAL DEL MUNICIPIO DE IBAGUÉ</t>
  </si>
  <si>
    <t>LESLY GYSED PEREZ VALENCIA                  ARQUITECTA                      (6 MESES)</t>
  </si>
  <si>
    <t>LESLY GYSED PEREZ VALENCIA                  ARQUITECTA                      (3 MESES)</t>
  </si>
  <si>
    <t>PL318 CONTRATAR LA PRESTACIÓN DE SERVICIOS PROFESIONALES DE UN ARQUITECTO PARA EL ACOMPAÑAMIENTO DE LOS PROCESOS DE REVISION, AJUSTE O ADOPCION DE NORMAS URBANISTICAS QUE SE ADELANTAN EN LA DIRECCIÓN DE ORDENAMIENTO TERRITORIAL SOSTENIBLE EN EL MARCO DEL PROYECTO IMPLEMENTACIÒN DE INSTRUMENTOS DE PLANEACIÒN PARA EL ORDENAMIENTO TERRITORIAL EN EL MUNICIPIO DE IBAGUÉ”</t>
  </si>
  <si>
    <t>JULIANA CARDONA                                          ( se encuentra en pausa)         ARQUITECTA                                      (7 MESES)</t>
  </si>
  <si>
    <t>1310-492  13/02/2024</t>
  </si>
  <si>
    <t>1310-2032  21/02/2024</t>
  </si>
  <si>
    <t>LEIDY YOHANA PRECIADO BARRAGAN                           ABOGADA ESPECIALIZADA           (7 MESES)</t>
  </si>
  <si>
    <t>LEIDY YOHANA PRECIADO BARRAGAN                           ABOGADA ESPECIALIZADA           (3 MESES)</t>
  </si>
  <si>
    <t>DIEGO ANDRES TRIANA TRUJILLO                                          ABOGADO ESPECIALIZADO FINANCIERO                                          (6 MESES)</t>
  </si>
  <si>
    <t>DIEGO ANDRES TRIANA TRUJILLO                                          ABOGADO ESPECIALIZADO FINANCIERO                                          (2 MESES)</t>
  </si>
  <si>
    <t>1310-803   20/02/2024</t>
  </si>
  <si>
    <t xml:space="preserve">1310-2316  04/03/2024		</t>
  </si>
  <si>
    <t>27/0272024</t>
  </si>
  <si>
    <t>DANIEL MONTEALEGRE                ABOGADO                                           (6 MESES)</t>
  </si>
  <si>
    <t>DANIEL MONTEALEGRE                ABOGADO                                           (4 MESES)</t>
  </si>
  <si>
    <t>VALOR MES</t>
  </si>
  <si>
    <t>1310-1126 03/03/2024</t>
  </si>
  <si>
    <t>PL:137 CONTRATAR LA PRESTACIÓN DE SERVICIOS PROFESIONALES DE UN ARQUITECTO PARA REVISAR, AJUSTAR Y DEFINIR EL COMPONENTE TÉCNICO NECESARIO PARA LA REVISION DE LOS PLANES MAESTROS EN EL MUNICIPIO DE IBAGUÉ, A TRAVES DE LA DIRECCIÓN DE ORDENAMIENTO TERRITORIAL SOSTENIBLE DE LA SECRETARIA DE PLANEACIÓN EN EL MARCO DEL PROYECTO IMPLEMENTACIÓN DE INSTRUMENTOS DE PLANEACIÓN PARA EL ORDENAMIENTO TERRITORIAL EN EL MUNICIPIO DE IBAGUÉ"</t>
  </si>
  <si>
    <t>SANTIAGO MUÑOZ*                                    ARQUITECTO                                                         (7 MESES)</t>
  </si>
  <si>
    <t>SANTIAGO MUÑOZ*                                    ARQUITECTO                                                         (1 MESES)</t>
  </si>
  <si>
    <t>1310-1597        20/03/2024</t>
  </si>
  <si>
    <t>PL: 105 CONTRATAR LA PRESTACIÓN DE SERVICIOS PROFESIONALES DE UN INGENIERO CIVIL PARA REVISAR, AJUSTAR Y DEFINIR EL COMPONENTE TÉCNICO NECESARIO PARA LA REVISION DE LOS PLANES MAESTROS EN EL MUNICIPIO DE IBAGUÉ, A TRAVES DE LA DIRECCIÓN DE ORDENAMIENTO TERRITORIAL SOSTENIBLE DE LA SECRETARIA DE PLANEACIÓN EN EL MARCO DEL PROYECTO IMPLEMENTACIÓN DE INSTRUMENTOS DE PLANEACIÓN PARA EL ORDENAMIENTO TERRITORIAL EN EL MUNICIPIO DE IBAGUÉ"</t>
  </si>
  <si>
    <t>DIANA CAROLINA GOMEZ LUENGAS                                          ARQUITECTA                                    (7 MESES)</t>
  </si>
  <si>
    <t>DIANA CAROLINA GOMEZ LUENGAS                                          ARQUITECTA                                    (2 MESES)</t>
  </si>
  <si>
    <t xml:space="preserve"> 1.1.4. CARACTERIZACION DE CENTROS POBLADOS - REGLAMENTACION DE CENTROS POBLADOS</t>
  </si>
  <si>
    <t>FECHA  CONTRATO</t>
  </si>
  <si>
    <t>1310-916  23/02/2024</t>
  </si>
  <si>
    <t xml:space="preserve">1310-2721  19/03/2024
</t>
  </si>
  <si>
    <t>WILLIAN GUALTEROS *                    ARQUITECTO                                    (7 MESES)</t>
  </si>
  <si>
    <t>ADICION AL CONTRATO</t>
  </si>
  <si>
    <t>WILLIAN GUALTEROS *                    ARQUITECTO                                    ( 2 MESES)</t>
  </si>
  <si>
    <t>1310-1638     21/03/2024</t>
  </si>
  <si>
    <t>PL: 181 CONTRATAR LA PRESTACION DE SERVICIOS PROFESIONALES DE UN ARQUITECTO PARA ACOMPAÑAR LOS PROCESOS QUE SE ADELANTAN EN LA DIRECCIÓN DE ORDENAMIENTO TERRITORIAL SOSTENIBLE CON ENFASIS EN LA ADOPCION DE NORMATIVA GENERAL, ACTUALIZACION Y CARACTERIZACION DE LOS CENTROS POBLADOS EN EL MARCO DEL PROYECTO IMPLEMENTACION DE INSTRUMENTOS DE PLANEACION PARA EL ORDENAMIENTO TERRITORIAL EN EL MUNICIPIO DE IBAGUE.</t>
  </si>
  <si>
    <t>CARLOS PRADA                                 ARQUITECTO                                (7 MESES)</t>
  </si>
  <si>
    <t>CARLOS PRADA                                 ARQUITECTO                                (2 MESES)</t>
  </si>
  <si>
    <t>PAOLA CASTELLANOS                ARQUITECTA                                      (7 MESES)</t>
  </si>
  <si>
    <t>PAOLA CASTELLANOS                ARQUITECTA                                      (1 MESES)</t>
  </si>
  <si>
    <t>DIBUJANTE CON EXPERIENCIA EN SIG Y MANEJO DE DATOS GEOGRAFICOS EXPERIENCIA MINIMO 48 MESES                                       (6 MESES)</t>
  </si>
  <si>
    <t>1310-890 23 /02/ 2024</t>
  </si>
  <si>
    <t>1310-2556 13/03/2024</t>
  </si>
  <si>
    <t>PL:146CONTRATAR LA PRESTACIÓN DE SERVICIOS PROFESIONALES DE UN INGENIERO CIVIL PARA ACOMPAÑAR EN LOS PROCESOS QUE SE ADELANTAN EN LA DIRECCION DE ORDENAMIENTO TERRITORIAL SOSTENIBLE DE LA SECRETARIA DE PLANEACION MUNICIPAL CON ENFASIS EN LA REVISION Y APROBACION DE PLANES PARCIALES Y EXPEDICION DE REGLAMENTACION EN EL MARCO DEL PROYECTO DE IMPLEMENTACIÓN DE INSTRUMENTOS DE PLANEACIÓN PARA EL ORDENAMIENTO TERRITORIAL EN EL MUNICIPIO DE IBAGUÉ</t>
  </si>
  <si>
    <t>HERNAN MARTINEZ*                    INGENIERO CIVIL                              (6 MESES)</t>
  </si>
  <si>
    <t>0K</t>
  </si>
  <si>
    <t>HERNAN MARTINEZ*                    INGENIERO CIVIL                              (4 MESES)</t>
  </si>
  <si>
    <t>1310-1038.   28/02/2024</t>
  </si>
  <si>
    <t>1310-2726  19/03/204</t>
  </si>
  <si>
    <t>Pl:143 contr,4.tar la prestaciÓn de servicios profesionales de un abogado para acompaÑar en los procesos juridicos que se adelantan en la direccion de ordenamiento territorial sostenible de la secretaria de planeacion municipal con enfasis en la revision y aprobacion de planes parciales y expedicion de reglamentacion en el marco oel proyecto de implementaciÓn de instrumentos de planeaciÓn para el ordenamiento territorial en el
municipio de !baguÉ;</t>
  </si>
  <si>
    <t>CRISTIAN DUQUE*                                      ABOGADO ESPECIALIZADO                       ADMINISTRATIVISTA                         (7 MESES)</t>
  </si>
  <si>
    <t>CRISTIAN DUQUE*                                      ABOGADO ESPECIALIZADO                       ADMINISTRATIVISTA                         (2 MESES)</t>
  </si>
  <si>
    <t>`1310-1409 13/03/2024</t>
  </si>
  <si>
    <t>1310-2777 21/03/2024</t>
  </si>
  <si>
    <t>PL:142 CONTRATAR LA PRESTACIÓN DE SERVICIOS PROFESIONALES DE UN ARQUITECTO ESPECIALZADO PARA ACOMPAÑAR EN LOS PROCESOS QUE SE ADELANTAN EN LA DIRECCION DE ORDENAMIENTO TERRITORIAL SOSTENIBLE DE LA SECRETARIA DE PLANEACION MUNICIPAL CON ENFASIS EN LA REVISION Y APROBACION DE PLANES PARCIALES Y EXPEDICION DE REGLAMENTACION EN EL MARCO DEL PROYECTO DE IMPLEMENTACIÓN DE INSTRUMENTOS DE PLANEACIÓN PARA EL ORDENAMIENTO TERRITORIAL EN EL MUNICIPIO DE IBAGUÉ</t>
  </si>
  <si>
    <t>FRANCISCO JOSE HERNANDEZ VILLALBA                ARQUITECTO ESPECILISTA       (6 MESES)</t>
  </si>
  <si>
    <t>FRANCISCO JOSE HERNANDEZ VILLALBA                ARQUITECTO ESPECILISTA       (3 MESES)</t>
  </si>
  <si>
    <t xml:space="preserve">MARTIN ALBERTO GONZALEZ   ARQUITECTO                                   (5 MESES) </t>
  </si>
  <si>
    <t xml:space="preserve">MARTIN ALBERTO GONZALEZ   ARQUITECTO                                   (3 MESES) </t>
  </si>
  <si>
    <t>CAMILO HERRERA                               ARQUITECTO                                         (5 MESES)</t>
  </si>
  <si>
    <t>CAMILO HERRERA                               ARQUITECTO                                         (3 MESES)</t>
  </si>
  <si>
    <t>JORGE ENRIQUE RODRIGUEZ                                    CONTADOR PUBLICO                      (7 MESES)</t>
  </si>
  <si>
    <t>JORGE ENRIQUE RODRIGUEZ                                    CONTADOR PUBLICO                      (1 MES)</t>
  </si>
  <si>
    <t>1310-799  20/02/2024</t>
  </si>
  <si>
    <t>1310-2634 15/03/2024</t>
  </si>
  <si>
    <t>PL:148 CONTRATAR LA PRESTACIÓN DE SERVICIOS DE UN ARQUITECTO ESPECIALISTA PARA APOYAR EL PROCESO DE REVISIÓN, AJUSTES Y DEFINICIÓN DEL COMPONENTE TÉCNICO NECESARIO PARA LA ADOPCIÓN DE LAS FICHAS NORMATIVAS EN EL MUNICIPIO DE IBAGUÉ, Y PARA ACOMPAÑAR LOS PROCESOS PROPIOS DE LA DIRECCIÓN DE ORDENAMIENTO TERRITORIAL SOSTENIBLE DE LA SECRETARÍA DE PLANEACIÓN EN EL MARCO DEL PROYECTO IMPLEMENTACIÓN DE INSTRUMENTOS DE PLANEACIÓN PARA EL ORDENAMIENTO TERRITORIAL EN EL MUNICIPIO DE IBAGUÉ.</t>
  </si>
  <si>
    <t>DANIEL GERARDO GUTIERREZ                                             ARQUITECTO ESPECIALISTA   (6 MESES)</t>
  </si>
  <si>
    <t>DANIEL GERARDO GUTIERREZ                                             ARQUITECTO ESPECIALISTA   (3 MESES)</t>
  </si>
  <si>
    <t>PL:149 CONTRATAR LA PRESTACIÓN DE SERVICIOS PROFESIONALES DE UN ARQUITECTO PARA BRINDAR ACOMPAÑAMIENTO A LOS PROCESOS QUE SE ADELANTAN EN LA DIRECCIÓN DE ORDENAMIENTO TERRITORIAL CON ENFASIS DE PROYECCION Y REVISION DE LOS INSTRUMENTOS DE PLANEACION EN EL MARCO DEL PROYECTO IMPLEMENTACIÒN DE INSTRUMENTOS DE PLANEACIÒN PARA EL ORDENAMIENTO TERRITORIAL EN EL MUNICIPIO DE IBAGUÉ</t>
  </si>
  <si>
    <t>PL:1 CONTRATAR LA PRESTACIÓN DE SERVICIOS PROFESIONALES DE UN ARQUITECTO PARA BRINDAR ACOMPAÑAMIENTO A LOS PROCESOS QUE SE ADELANTAN EN LA DIRECCIÓN DE ORDENAMIENTO TERRITORIAL CON ENFASIS EN IDENTIFICAR Y REGLAMENTAR AREAS DECLARADAS RECEPTORAS DE ESPACIO PUBLICO EN EL MARCO DEL PROYECTO IMPLEMENTACIÒN DE INSTRUMENTOS DE PLANEACIÒN PARA EL ORDENAMIENTO TERRITORIAL EN EL MUNICIPIO DE IBAGUÉ</t>
  </si>
  <si>
    <t>PL320 CONTRATAR LA PRESTACIÓN DE SERVICIOS PROFESIONALES DE UN ARQUITECTO PARA BRINDAR ACOMPAÑAMIENTO A LOS PROCESOS QUE SE ADELANTAN EN LA DIRECCIÓN DE ORDENAMIENTO TERRITORIAL CON ENFASIS EN IDENTIFICAR Y REGLAMENTAR AREAS DECLARADAS RECEPTORAS DE ESPACIO PUBLICO EN EL MARCO DEL PROYECTO IMPLEMENTACIÒN DE INSTRUMENTOS DE PLANEACIÒN PARA EL ORDENAMIENTO TERRITORIAL EN EL MUNICIPIO DE IBAGUÉ</t>
  </si>
  <si>
    <t>1310-802  20/02/2024</t>
  </si>
  <si>
    <t>1310-2331  05/03/2024</t>
  </si>
  <si>
    <t>PL:149CONTRATAR LA PRESTACIÓN DE SERVICIOS PROFESIONALES DE UN ARQUITECTO PARA BRINDAR ACOMPAÑAMIENTO A LOS PROCESOS QUE SE ADELANTAN EN LA DIRECCIÓN DE ORDENAMIENTO TERRITORIAL CON ENFASIS DE PROYECCION Y REVISION DE LOS INSTRUMENTOS DE PLANEACION EN EL MARCO DEL PROYECTO IMPLEMENTACIÒN DE INSTRUMENTOS DE PLANEACIÒN PARA EL ORDENAMIENTO TERRITORIAL EN EL MUNICIPIO DE IBAGUÉ</t>
  </si>
  <si>
    <t>ALEJANDRA SANCHEZ *                            ARQUITECTO                                              (6 MESES)</t>
  </si>
  <si>
    <t>ALEJANDRA SANCHEZ *                            ARQUITECTO                                              (4 MESES)</t>
  </si>
  <si>
    <t>1310-810.    20/02/2024</t>
  </si>
  <si>
    <t>1310-2369 06/03/2024</t>
  </si>
  <si>
    <t>SERGIO SILVA *                                  ARQUITECTO                                      (6 MESES)</t>
  </si>
  <si>
    <t>SERGIO SILVA *                                  ARQUITECTO                                      (4 MESES)</t>
  </si>
  <si>
    <t>1310-1169    02/03/2024</t>
  </si>
  <si>
    <t>1310-2622  15/03/2024</t>
  </si>
  <si>
    <t>PAULA RODRIGUEZ*                    ARQUITECTA                                        (6 MESES)</t>
  </si>
  <si>
    <t>PAULA RODRIGUEZ*                    ARQUITECTA                                        (3 MESES)</t>
  </si>
  <si>
    <t>"PL319 CONTRATAR LA PRESTACIÓN DE SERVICIOS PROFESIONALES DE UN BIOLOGO PARA APOYAR EN LA ADOPCION DE AREAS DELIMITADAS Y ZONIFICADAS DEL SUELO URBANO PARA LA INCORPORACION DEL RIESGO DE LA DIRECCIÓN DE ORDENAMIENTO TERRITORIAL SOSTENIBLE DE LA SECRETARIA DE PLANEACIÓN MUNICIPAL EN EL MARCO DEL PROYECTO DE IMPLEMENTACION DE INSTRUMENTOS DE PLANEACION PARA EL ORDENAMIENTO TERRITORIAL EN EL MUNICIPIO DE IBAGUE"</t>
  </si>
  <si>
    <t>1310-1610    20/03/2024</t>
  </si>
  <si>
    <t>1310 - 3237 09/04/2024</t>
  </si>
  <si>
    <t>PL:151 CONTRATAR LA PRESTACIÓN DE SERVICIOS PROFESIONALES DE UN ARQUITECTO PARA APOYAR EN LA ADOPCION DE AREAS DELIMITADAS Y ZONIFICADAS DEL SUELO URBANO PARA LA INCORPORACION DEL RIESGO DE LA DIRECCIÓN DE ORDENAMIENTO TERRITORIAL SOSTENIBLE DE LA SECRETARIA DE PLANEACIÓN MUNICIPAL EN EL MARCO DEL PROYECTO DE IMPLEMENTACION DE INSTRUMENTOS DE PLANEACION PARA EL ORDENAMIENTO TERRITORIAL EN EL MUNICIPIO DE IBAGUE</t>
  </si>
  <si>
    <t>SANDRA PATRICIA RODRIGUEZ PEREZ                        ARQUITECTA                                       (7 MESES)</t>
  </si>
  <si>
    <t>SANDRA PATRICIA RODRIGUEZ PEREZ                        ARQUITECTA                                       (1 MES)</t>
  </si>
  <si>
    <t>INGENIERO NUEVO              (5 MESES)</t>
  </si>
  <si>
    <t>1310-1211  04/03/2024</t>
  </si>
  <si>
    <t>1310-2676  18/03/2024</t>
  </si>
  <si>
    <t>YEIMY LASTRA                                   BIOLOGA                                              (6 MESES)</t>
  </si>
  <si>
    <t>YEIMY LASTRA                                   BIOLOGA                                              (3 MESES)</t>
  </si>
  <si>
    <t>OMAR STIVEN CORTES APONTE                                                INGENIERO                                         (6 MESES)</t>
  </si>
  <si>
    <t>OMAR STIVEN CORTES APONTE                                                INGENIERO                                         (2 MESES)</t>
  </si>
  <si>
    <t>SECRETARÍA DE PLANEACIÓN</t>
  </si>
  <si>
    <t xml:space="preserve"> NOMBRE:DANIELA CABRERA VELOSA</t>
  </si>
  <si>
    <t>PL:155 CONTRATAR LA PRESTACIÓN DE SERVICIOS PROFESIONALES  DE UN ECONOMISTA PARA ACOMPAÑAR LOS PROCESOS QUE SE ADELANTAN EN LA DIRECCIÓN DE ORDENAMIENTO TERRITORIAL SOSTENIBLE CON ENFASIS EN LA IMPLEMENTACION Y ACTUALIZACION DEL EXPEDIENTE MUNICIPAL EN EL MARCO DEL PROYECTO IMPLEMENTACIÒN DE INSTRUMENTOS DE PLANEACIÒN PARA EL ORDENAMIENTO TERRITORIAL EN EL MUNICIPIO DE IBAGUÉ</t>
  </si>
  <si>
    <t>PL:157CONTRATAR LA PRESTACIÓN DE SERVICIOS DE APOYO A LA GESTIÓN PARA ACOMPAÑAR LA ACTUALIZACIÓN DE LA CARTOGRAFIA INTEGRAL DEL PLAN DE ORDENAMIENTO TERRITORIAL EN EL MARCO DEL PROYECTO IMPLEMENTACIÓN DE INSTRUMENTOS DE PLANEACIÓN PARA EL ORDENAMIENTO TERRITORIAL EN EL MUNICIPIO DE IBAGUÉ</t>
  </si>
  <si>
    <t>PL:160 CONTRATAR LA PRESTACIÓN DE SERVICIOS DE APOYO A LA GESTIÓN PARA ACOMPAÑAR LA ACTUALIZACIÓN DE LA CARTOGRAFIA INTEGRAL DEL PLAN DE ORDENAMIENTO TERRITORIAL ASÍ COMO EN LOS DEMÁS PROCESOS QUE ADELANTE LA DIRECCIÓN DE ORDENAMIENTO TERRITORIAL SOSTENIBLE DE LA SECRETARÍA DE PLANEACIÓN EN EL MARCO DEL PROYECTO IMPLEMENTACIÓN DE INSTRUMENTOS DE PLANEACIÓN PARA EL ORDENAMIENTO TERRITORIAL EN EL MUNICIPIO DE IBAGUÉ.</t>
  </si>
  <si>
    <t>PL:165 CONTRATAR LA PRESTACION DE SERVICIOS DE APOYO A LA GESTION PARA EL ACOMPANAMIENTO DE LOS TRAMITES Y PROCESOS PROPIOS DE LA DIRECCION DE ORDENAMIENTO TERRITORIAL SOSTENIBLE DE LA SECRETARIA DE PLANEACION MUNICIPAL DEL MUNICIPIO DE IBAGUE EN EL MARCO DEL PROYECTO IMPLEMENTACION DE INSTRUMENTOS DE PIANEACION PARA EL ORDENAMIENTO TERRITORIAL EN EL MUNICIPIO DE IBAGUE</t>
  </si>
  <si>
    <t>DIRECTOR DE DOTS</t>
  </si>
  <si>
    <t>1310-1220  04/03/2024</t>
  </si>
  <si>
    <t xml:space="preserve">1310-2998  03/04/2024
</t>
  </si>
  <si>
    <t>LAURA AMEZQUITA*                           ECONOMISTA                                           (6 MESES)</t>
  </si>
  <si>
    <t>LAURA AMEZQUITA*                           ECONOMISTA                                           (3 MESES)</t>
  </si>
  <si>
    <t>1310-1722     03/04/2024</t>
  </si>
  <si>
    <t>PL: 331 CONTRATAR LA PRESTACIÓN DE SERVICIOS PROFESIONALES DE UN INGENIERO CIVIL ESPECIALIZADO EN GERENCIA DE EMPRESAS CONSTRUCTORAS PARA ACOMPAÑAR LOS PROCESOS QUE SE ADELANTAN EN LA DIRECCIÓN DE ORDENAMIENTO TERRITORIAL SOSTENIBLE CON ENFASIS EN LA IMPLEMENTACION Y ACTUALIZACION DEL EXPEDIENTE MUNICIPAL EN EL MARCO DEL PROYECTO IMPLEMENTACIÒN DE INSTRUMENTOS DE PLANEACIÒN PARA EL ORDENAMIENTO TERRITORIAL EN EL MUNICIPIO DE IBAGUÉ.</t>
  </si>
  <si>
    <t>LUZ MARINA AYALA CASTAÑEDA  INGENIERA CIVIL ESPECIALISTA                                                                 (7 MESES)</t>
  </si>
  <si>
    <t>LUZ MARINA AYALA CASTAÑEDA  INGENIERA CIVIL ESPECIALISTA                                                                 (1 MESES)</t>
  </si>
  <si>
    <t>1310-945.     26/02/2024</t>
  </si>
  <si>
    <t xml:space="preserve">1310-2488  12/03/2024
</t>
  </si>
  <si>
    <t>EDNA ALEJANDRA DIAZ GUTIERREZ                                          DIBUJANTE CON EXPERIENCIA EN SIG Y MANEJO DE DATOS GEOGRAFICOS MINIMO 48 MESES                                                                   (7 MESES)</t>
  </si>
  <si>
    <t>EDNA ALEJANDRA DIAZ GUTIERREZ                                          DIBUJANTE CON EXPERIENCIA EN SIG Y MANEJO DE DATOS GEOGRAFICOS MINIMO 48 MESES                                                                   (2 MESES)</t>
  </si>
  <si>
    <t>1310-1199  04-03-24</t>
  </si>
  <si>
    <t xml:space="preserve">1310-2958 02/04/2024
</t>
  </si>
  <si>
    <t>LUISA CALDERON GUAYARA * DIBUJANTE                                (6 MESES)</t>
  </si>
  <si>
    <t>LUISA CALDERON GUAYARA * DIBUJANTE                                (3 MESES)</t>
  </si>
  <si>
    <t>PAULA DANIELA YEPES                        ARQUITECTA                                       (6 MESES)</t>
  </si>
  <si>
    <t>PAULA DANIELA YEPES                        ARQUITECTA                                       (2 MESES)</t>
  </si>
  <si>
    <t>DIBUJANTE CON EXPERIENCIA EN SIG Y MANEJO DE DATOS GEOGRAFICOS MINIMO 48 MESES                                                          (5 MESES)</t>
  </si>
  <si>
    <t>INGENIERA INDUSTRIAL                     (5 MESES)</t>
  </si>
  <si>
    <t>JOSE HERNANDO REINOSO                   ADMINISTRADOR FINANCIERO                 (6 MESES)</t>
  </si>
  <si>
    <t>JOSE HERNANDO REINOSO                   ADMINISTRADOR FINANCIERO                 (2 MESES)</t>
  </si>
  <si>
    <t>1310-1172 02/03/2024</t>
  </si>
  <si>
    <t>1310-2881 01/04/2024</t>
  </si>
  <si>
    <t xml:space="preserve">JORGE EDISSON LACHE CORTES                                       TECNOLOGO                               (7 MESES)
</t>
  </si>
  <si>
    <t xml:space="preserve">JORGE EDISSON LACHE CORTES                                       TECNOLOGO                               (1 MES)
</t>
  </si>
  <si>
    <t>1310 - 1196 04/03/2024</t>
  </si>
  <si>
    <t>1310 - 3307 10/04/2024</t>
  </si>
  <si>
    <t>PL:172CONTRATAR LA PRESTACIÓN DE SERVICIOS DE APOYO A LA GESTION PARA EL ACOMPAÑAMIENTO DE LOS PROCESOS DE GESTION DOCUMENTAL DERIVADOS AL SEGUIMIENTO DEL POT QUE SE ADELANTAN EN LA DIRECCIÓN DE ORDENAMIENTO TERRITORIAL SOSTENIBLE DE LA SECRETARÍA DE PLANEACIÓN MUNICIPAL EN EL MARCO DEL PROYECTO IMPLEMENTACIÓN DE INSTRUMENTOS DE PLANEACIÓN PARA EL ORDENAMIENTO TERRITORIAL EN EL MUNICIPIO DE IBAGUÉ</t>
  </si>
  <si>
    <t>JOSE VICENTE CASTAÑEDA* BACHILLER                                        (6 MESES)</t>
  </si>
  <si>
    <t>JOSE VICENTE CASTAÑEDA* BACHILLER                                        (1 MES)</t>
  </si>
  <si>
    <t>1310-1518 18/03/2024</t>
  </si>
  <si>
    <t>1310 - 3183 08/04/2024</t>
  </si>
  <si>
    <t>PL:166 CONTRATAR LA PRESTACIÓN DE SERVICIOS DE APOYO A LA GESTION PARA EL ACOMPAÑAMIENTO DE LOS PROCESOS QUE SE ADELANTAN EN LA DIRECCIÓN DE ORDENAMIENTO TERRITORIAL SOSTENIBLE DE LA SECRETARÍA DE PLANEACIÓN MUNICIPAL EN EL MARCO DEL PROYECTO IMPLEMENTACIÓN DE INSTRUMENTOS DE PLANEACIÓN PARA EL ORDENAMIENTO TERRITORIAL EN EL MUNICIPIO DE IBAGUÉ</t>
  </si>
  <si>
    <t>RAMIRO ZEA                           BACHILLER                                 (6 MESES)</t>
  </si>
  <si>
    <t>RAMIRO ZEA                           BACHILLER                                 (2 MESES)</t>
  </si>
  <si>
    <t>1310-1760 04/04/2024</t>
  </si>
  <si>
    <t>PL:168 CONTRATAR LA PRESTACIÓN DE SERVICIOS DE APOYO A LA GESTION PARA EL ACOMPAÑAMIENTO DE LOS PROCESOS DE GESTION DOCUMENTAL DERIVADOS AL SEGUIMIENTO DEL POT QUE SE ADELANTAN EN LA DIRECCIÓN DE ORDENAMIENTO TERRITORIAL SOSTENIBLE DE LA SECRETARÍA DE PLANEACIÓN MUNICIPAL EN EL MARCO DEL PROYECTO IMPLEMENTACIÓN DE INSTRUMENTOS DE PLANEACIÓN PARA EL ORDENAMIENTO TERRITORIAL EN EL MUNICIPIO DE IBAGUÉ</t>
  </si>
  <si>
    <t>JOHN SANTIGO GUZMAN            BACHILLER                             (6 MESES)</t>
  </si>
  <si>
    <t>JOHN SANTIGO GUZMAN            BACHILLER                             (2 MESES)</t>
  </si>
  <si>
    <t>PROFESIONAL                        ( 6 MESES)</t>
  </si>
  <si>
    <t>TECNOLOGO                                   (6 MESES)</t>
  </si>
  <si>
    <t>TECNICO                                       (5 MESES)</t>
  </si>
  <si>
    <t>ASISTENCIAL                        (5 MESES)</t>
  </si>
  <si>
    <t>EXCEDENTE</t>
  </si>
  <si>
    <t>PL:180 CONTRATAR LA PRESTACIÓN DE SERVICIOS PROFESIONALES DE UN ADMINISTRADOR PUBLICO ESPECIALISTA PARA BRINDAR ACOMPAÑAMIENTO A LOS PROCESOS QUE SE ADELANTAN EN LA DIRECCIÓN DE ORDENAMIENTO TERRITORIAL SOSTENIBLE, EN EL MARCO DEL PROYECTO NORMALIZACION Y LEGALIZACION DE HERRAMIENTAS DE PLANEACIÓN ORIENTADAS PARA EL ORDENAMIENTO TERRITORIAL EN EL MUNICIPIO DE !BAGUÉ DE !BAGUÉ</t>
  </si>
  <si>
    <t xml:space="preserve">PL321 CONTRATAR LA PRESTACIÓN DE SERVICIOS PROFESIONALES DE UN ABOGADO PARA BRINDAR ACOMPAÑAMIENTO A LOS PROCESOS QUE SE ADELANTAN EN LA DIRECCIÓN DE ORDENAMIENTO TERRITORIAL SOSTENIBLE, EN EL MARCO DEL PROYECTO NORMALIZACION Y LEGALIZACION DE HERRAMIENTAS DE PLANEACIÓN ORIENTADAS PARA EL ORDENAMIENTO TERRITORIAL EN EL MUNICIPIO DE IBAGUÉ </t>
  </si>
  <si>
    <t xml:space="preserve">
CODIGO BPPIM: FF 2020730010016</t>
  </si>
  <si>
    <t xml:space="preserve">    
CODIGO PRESUPUESTAL:205320202009 </t>
  </si>
  <si>
    <t xml:space="preserve">DIRECTOR DE OTS </t>
  </si>
  <si>
    <t xml:space="preserve">OBSERVACIONES:  PRESUPUESTO INICIAL  $ </t>
  </si>
  <si>
    <t>ELABORO: GLORIA CONSTANZA HOYOS TRUJILLO</t>
  </si>
  <si>
    <t>1310-291 DEL 05/02/2024</t>
  </si>
  <si>
    <t>1310 - 1928 DEL 16/02/2024</t>
  </si>
  <si>
    <t>ADRIANA PATRICIA GRANADA CAMACHO                                                             ADM PUBLICO                                                        (7 MESES)</t>
  </si>
  <si>
    <t>1310-1124 02/03/2024</t>
  </si>
  <si>
    <t>1310 - 2789 21/03/2024</t>
  </si>
  <si>
    <t xml:space="preserve">INGRID REYES*                                   ABOGADA                                                                        (6 MESES)                                    </t>
  </si>
  <si>
    <t>1310 - 1611 20/03/2024</t>
  </si>
  <si>
    <t>PL.343 CONTRATAR LA PRESTACIÓN DE SERVICIOS PROFESIONALES DE UN ARQUITECTO PARA BRINDAR EL ACOMPAÑAMIENTO A LOS PROCESOS QUE SE ADELANTAN EN LA DIRECCIÓN DE ORDENAMIENTO TERRITORIAL SOSTENIBLE EN EL MARCO DEL PROYECTO DE NORMALIZACIÓN Y LEGALIZACIÓN DE HERRAMIENTAS DE PLANEACIÓN ORIENTADAS PARA EL ORDENAMIENTO TERRITORIAL EN EL MUNICIPIO DE IBAGUÉ.</t>
  </si>
  <si>
    <t>MARIA PAULA DELGADO                        ARQUITECTA                                                           (7 MESES)</t>
  </si>
  <si>
    <t>1310 - 944 26/02/2024</t>
  </si>
  <si>
    <t>PL: 183 CONTRATAR LA PRESTACIÓN DE SERVICIOS PROFESIONALES DE UN INGENIERO CIVIL PARA BRINDAR ACOMPAÑAMIENTO A LOS PROCESOS QUE SE ADELANTAN EN LA DIRECCIÓN DE ORDENAMIENTO TERRITORIAL SOSTENIBLE, EN EL MARCO DEL PROYECTO NORMALIZACION Y LEGALIZACION DE HERRAMIENTAS DE PLANEACIÓN ORIENTADAS PARA EL ORDENAMIENTO TERRITORIAL EN EL MUNICIPIO DE IBAGUÉ DE IBAGUÉ"</t>
  </si>
  <si>
    <t>LISETH BERMUDEZ                      INGENIERO CIVIL                                                 (6 MESES)</t>
  </si>
  <si>
    <t>1310 - 1287 07/03/2024</t>
  </si>
  <si>
    <t>PL:184 CONTRATAR LA PRESTACIÓN DE SERVICIOS DE APOYO A LA GESTIÓN DE UN TECNÓLOGO EN DIBUJO ARQUITECTÓNICO PARA ACOMPAÑAR LOS PROCESOS DE LEGALIZACIÓN DE ASENTAMIENTOS HUMANOS DE ORIGEN INFORMAL QUE ADELANTA LA DIRECCIÓN DE ORDENAMIENTO TERRITORIAL SOSTENIBLE DE LA SECRETARÍA DE PLANEACIÓN MUNICIPAL EN EL MARCO DEL PROYECTO NORMALIZACIÓN Y LEGALIZACIÓN DE HERRAMIENTAS DE PLANEACIÓN ORIENTADAS PARA EL ORDENAMIENTO TERRITORIAL EN EL MUNICIPIO DE IBAGUÉ"</t>
  </si>
  <si>
    <t xml:space="preserve">ANGELIA AVILA                                            DIBUJANTE     ENFASIS DWG AUTOCAD                                                                    (7 MESES)             </t>
  </si>
  <si>
    <t>1310 - 1104 01/03/2024</t>
  </si>
  <si>
    <t>PL:186 CONTRATAR LA PRESTACIÓN DE SERVICIOS DE APOYO A LA GESTIÓN PARA ACOMPAÑAR LOS PROCESOS QUE SE ADELANTAN EN LA DIRECCION DE ORDENAMIENTO TERRITORIAL SOSTENIBLE DE LA SECRETARIA DE PLANEACION MUNICIPAL CON ENFASIS EN LA LEGALIZACION URBANISTICA DE ASENTAMIENTOS DE ORIGEN INFORMAL EN EL MARCO DEL PROYECTO NORMALIZACIÓN Y LEGALIZACIÓN DE HERRAMIENTAS DE PLANEACIÓN ORIENTADAS PARA EL ORDENAMIENTO TERRITORIAL EN EL MUNICIPIO DE IBAGUÉ.</t>
  </si>
  <si>
    <t>JULIAN BERMUDEZ                       TOPOGRAFO                                                           (6 MESES)</t>
  </si>
  <si>
    <t>PL336 CONTRATAR LA PRESTACIÓN DE SERVICIOS PROFESIONALES DE UN INGENIERO CIVIL PARA BRINDAR ACOMPAÑAMIENTO A LOS PROCESOS QUE SE ADELANTAN EN LA DIRECCIÓN DE ORDENAMIENTO TERRITORIAL SOSTENIBLE, EN EL MARCO DEL PROYECTO NORMALIZACION Y LEGALIZACION DE HERRAMIENTAS DE PLANEACIÓN ORIENTADAS PARA EL ORDENAMIENTO TERRITORIAL EN EL MUNICIPIO DE IBAGUÉ</t>
  </si>
  <si>
    <t>IVAN DARIO ARISTIZABAL                          INGENIERO CIVIL Y TOPOGRAFO                  (6 MESES)</t>
  </si>
  <si>
    <t>ARQUITECTO NUEVO                                          (6 MESES)</t>
  </si>
  <si>
    <t>DIBUJANTE NUEVO                         (6 MESES)</t>
  </si>
  <si>
    <t>CARLOS ANDRES GOMEZ                   CADENERO                                                             (5 MESES)</t>
  </si>
  <si>
    <t xml:space="preserve">CADENERO NUEVO                                    (6 MESES) </t>
  </si>
  <si>
    <t>JUAN FELIPE PIRAQUIVE URRUTIA                TOPOGRAFO                                            (6 MESES)</t>
  </si>
  <si>
    <t>FABER MAURICIO MONTAÑO TRUJILLO                         TOPOGRAFO                                 (6 MESES)</t>
  </si>
  <si>
    <t>NUEVO TECNOLOGO                               (6 MESES)</t>
  </si>
  <si>
    <t>NUEVO TECNICO                           (6 MESES)</t>
  </si>
  <si>
    <t>NUEVO ASISTENCIAL                               (6 MESES)</t>
  </si>
  <si>
    <t xml:space="preserve">
CODIGO PRESUPUESTAL: 205320201004</t>
  </si>
  <si>
    <t>Global</t>
  </si>
  <si>
    <t>COMPRA  DE EQUIPOS DE COMPUTO PLOTER E IMPRESORAS</t>
  </si>
  <si>
    <t>FUENTES DE FINANCIACION</t>
  </si>
  <si>
    <t>Observaciones</t>
  </si>
  <si>
    <t>Valor Total</t>
  </si>
  <si>
    <t>ACTIVIDAD 1</t>
  </si>
  <si>
    <t>ACTIVIDAD 3</t>
  </si>
  <si>
    <t>ACTIVIDAD 4</t>
  </si>
  <si>
    <t>ACTIVIDAD 5</t>
  </si>
  <si>
    <t>ACTIVIDAD 6</t>
  </si>
  <si>
    <t>347/2024</t>
  </si>
  <si>
    <t>Pl64: PrestaciÃ“n De Servicios Profesionales Para</t>
  </si>
  <si>
    <t>922/2024</t>
  </si>
  <si>
    <t>Objeto: Pl278: PrestaciÃ“n De Servicios De Apoyo A</t>
  </si>
  <si>
    <t>351/2024</t>
  </si>
  <si>
    <t>Pl41: PrestaciÃ“n De Servicios De Apoyo A La Gesti</t>
  </si>
  <si>
    <t>650/2024</t>
  </si>
  <si>
    <t>Pl42: PrestaciÃ“n De Servicios De Apoyo A La Gesti</t>
  </si>
  <si>
    <t>346/2024</t>
  </si>
  <si>
    <t>Pl: 51 Contrato De PrestaciÃ“n De Servicios De Apo</t>
  </si>
  <si>
    <t>367/2024</t>
  </si>
  <si>
    <t>Pl: 50 Contrato De PrestaciÃ“n De Servicios De Apo</t>
  </si>
  <si>
    <t>401/2024</t>
  </si>
  <si>
    <t>Pl02: Prestacion De Servicios De Apoyo A La GestiÃ</t>
  </si>
  <si>
    <t>353/2024</t>
  </si>
  <si>
    <t>Pl:62 Prestacion De Servicios Profesionales Para E</t>
  </si>
  <si>
    <t>344/2024</t>
  </si>
  <si>
    <t>Pl:48 PrestaciÃ“n De Servicios Profesionales Para</t>
  </si>
  <si>
    <t>575/2024</t>
  </si>
  <si>
    <t>Pl:325 PrestaciÃ“n De Servicios Profesionales Para</t>
  </si>
  <si>
    <t>867/2024</t>
  </si>
  <si>
    <t>Pl289: PrestaciÃ“n De Servicios Profesionales Para</t>
  </si>
  <si>
    <t>350/2024</t>
  </si>
  <si>
    <t>Pl:18 Prestacion De Servicios De Apoyo A La GestiÃ</t>
  </si>
  <si>
    <t>348/2024</t>
  </si>
  <si>
    <t>Pl:01 Prestacion De Servicios De Apoyo A La GestiÃ</t>
  </si>
  <si>
    <t>523/2024</t>
  </si>
  <si>
    <t>Pl03: Prestacion De Servicios De Apoyo A La GestiÃ</t>
  </si>
  <si>
    <t>649/2024</t>
  </si>
  <si>
    <t>Pl:20 Prestacion De Servicios De Apoyo A La GestiÃ</t>
  </si>
  <si>
    <t>572/2024</t>
  </si>
  <si>
    <t>Pl 04 Prestacion De Servicios De Apoyo A La GestiÃ</t>
  </si>
  <si>
    <t>934/2024</t>
  </si>
  <si>
    <t>Objeto: Pl:19 Prestacion De Servicios De Apoyo A L</t>
  </si>
  <si>
    <t>880/2024</t>
  </si>
  <si>
    <t>Objeto: Pl:05 Prestacion De Servicios De Apoyo A L</t>
  </si>
  <si>
    <t>362/2024</t>
  </si>
  <si>
    <t>Pl275: Prestacion De Servicios De Apoyo A La Gesti</t>
  </si>
  <si>
    <t>522/2024</t>
  </si>
  <si>
    <t>Pl:33 Contrato De PrestaciÃ“n De Servicios De Apoy</t>
  </si>
  <si>
    <t>830/2024</t>
  </si>
  <si>
    <t>Pl274: Prestacion De Servicios De Apoyo A La Gesti</t>
  </si>
  <si>
    <t>876/2024</t>
  </si>
  <si>
    <t>Objeto: Pl:330 Prestacion De Servicios Profesional</t>
  </si>
  <si>
    <t>PL:260 PRESTACIÓN DE SERVICIOS
PROFESIONALES DE UN ECONOMISTA PARA
ACOMPAÑAR LOS PROCESOS RELACIONADOS CON
EL PROYECTO CONSOLIDACIÓN DEL SISTEMA
MUNICIPAL DE PLANEACIÓN Y PRESUPUESTO
PARTICIPATIVO EN EL MUNICIPIO DE IBAGUÉ</t>
  </si>
  <si>
    <t>PL:259 PRESTACIÓN DE SERVICIOS PROFESIONALES DE UNA
CONTADORA PUBLICA PARA BRINDAR ACOMPAÑAMIENTO AL
DESARROLLO DE LOS PROCESOS RELACIONADOS CON EL
PROYECTO CONSOLIDACIÓN DEL SISTEMA MUNICIPAL DE
PLANEACION Y PRESUPUESTO PARTICIPATIVO EN EL MUNICIPIO DE
IBAGUE</t>
  </si>
  <si>
    <r>
      <t xml:space="preserve">CODIGO PRESUPUESTAL: </t>
    </r>
    <r>
      <rPr>
        <sz val="12"/>
        <rFont val="Arial"/>
        <family val="2"/>
      </rPr>
      <t>205300901013   RUBRO: 2.05.3.2.02.02.006 - 2.05.3.2.02.02.009 FORTALECIMIENTO DE LA PLANIFICACION Y GESTION PARA EL DESARROLLO DEL MUNICIPIO DE IBAGUE</t>
    </r>
  </si>
  <si>
    <r>
      <t>Desarrollar el seguimiento del plan de desarrollo a través de los diferentes instrumentos de planeación</t>
    </r>
    <r>
      <rPr>
        <sz val="12"/>
        <color rgb="FFFF0000"/>
        <rFont val="Arial"/>
        <family val="2"/>
      </rPr>
      <t xml:space="preserve"> </t>
    </r>
  </si>
  <si>
    <r>
      <rPr>
        <b/>
        <sz val="12"/>
        <rFont val="Arial"/>
        <family val="2"/>
      </rPr>
      <t>META DE RESULTADO No. 1:</t>
    </r>
    <r>
      <rPr>
        <sz val="12"/>
        <rFont val="Arial"/>
        <family val="2"/>
      </rPr>
      <t xml:space="preserve"> Incrementar el índice de Desempeño Integral</t>
    </r>
  </si>
  <si>
    <r>
      <t xml:space="preserve">META DE PRODUCTO No. 1: </t>
    </r>
    <r>
      <rPr>
        <sz val="12"/>
        <rFont val="Arial"/>
        <family val="2"/>
      </rPr>
      <t>Fortalecimiento y modernización de la Secretaria de Planeación</t>
    </r>
  </si>
  <si>
    <r>
      <t xml:space="preserve">  RUBRO: </t>
    </r>
    <r>
      <rPr>
        <sz val="12"/>
        <rFont val="Arial"/>
        <family val="2"/>
      </rPr>
      <t> 205330508099 CONFORMACION DE LA ASOCIATIVIDAD SUPRAMUNICIPALDE IBAGUE Y FORMULACION DEL CONTRATO PLAN REGIONAL CENTRAL DEL DEPARTAMENTO DEL TOLIMA</t>
    </r>
  </si>
  <si>
    <r>
      <rPr>
        <sz val="12"/>
        <rFont val="Arial"/>
        <family val="2"/>
      </rPr>
      <t xml:space="preserve"> </t>
    </r>
    <r>
      <rPr>
        <b/>
        <sz val="12"/>
        <rFont val="Arial"/>
        <family val="2"/>
      </rPr>
      <t xml:space="preserve">                 RUBRO: </t>
    </r>
    <r>
      <rPr>
        <sz val="12"/>
        <rFont val="Arial"/>
        <family val="2"/>
      </rPr>
      <t>205320202009</t>
    </r>
  </si>
  <si>
    <r>
      <t xml:space="preserve">FECHA DE PROGRAMACION: </t>
    </r>
    <r>
      <rPr>
        <sz val="12"/>
        <rFont val="Arial"/>
        <family val="2"/>
      </rPr>
      <t>01 enero 2024</t>
    </r>
  </si>
  <si>
    <r>
      <t xml:space="preserve">FECHA DE  SEGUIMIENTO: </t>
    </r>
    <r>
      <rPr>
        <sz val="12"/>
        <rFont val="Arial"/>
        <family val="2"/>
      </rPr>
      <t xml:space="preserve">31 de marzo de 2024 </t>
    </r>
  </si>
  <si>
    <r>
      <t xml:space="preserve">Objetivos: 
</t>
    </r>
    <r>
      <rPr>
        <sz val="12"/>
        <rFont val="Arial"/>
        <family val="2"/>
      </rPr>
      <t>Implementar mecanismos que garantice que los ciudadanos inscritos en la Base de Datos del SISBÉN, cumplan con los requisitos exigidos por ley.</t>
    </r>
  </si>
  <si>
    <r>
      <t xml:space="preserve">  RUBRO:</t>
    </r>
    <r>
      <rPr>
        <sz val="12"/>
        <rFont val="Arial"/>
        <family val="2"/>
      </rPr>
      <t xml:space="preserve"> </t>
    </r>
    <r>
      <rPr>
        <b/>
        <sz val="12"/>
        <rFont val="Arial"/>
        <family val="2"/>
      </rPr>
      <t>205320201004, 205320202006, 205320202009</t>
    </r>
  </si>
  <si>
    <r>
      <t xml:space="preserve">METAS DE RESULTADO: </t>
    </r>
    <r>
      <rPr>
        <sz val="12"/>
        <rFont val="Arial"/>
        <family val="2"/>
      </rPr>
      <t>Actualizar información base de datos del SISBEN</t>
    </r>
  </si>
  <si>
    <r>
      <t>PROGRAMA:  F</t>
    </r>
    <r>
      <rPr>
        <sz val="12"/>
        <rFont val="Arial"/>
        <family val="2"/>
      </rPr>
      <t>ortalecimiento de la Gestión y Dirección de la Administración Pública Territorial
SUBPROGRAMA: Gobierno Eficiente y Transparente</t>
    </r>
  </si>
  <si>
    <r>
      <t>NOMBRE DEL PROYECTO POAI:</t>
    </r>
    <r>
      <rPr>
        <sz val="12"/>
        <rFont val="Arial"/>
        <family val="2"/>
      </rPr>
      <t>CONSOLIDACION DEL MODELO INTEGRADO DE PLANEACIÓN Y GESTIÓN MIPG EN ARMONIA CON EL SISTEMA INTEGRADO DE GESTIÓN DE LA ALCALDIA MUNICIPAL DE IBAGUÉ - SIGAMI</t>
    </r>
  </si>
  <si>
    <r>
      <t>CODIGO BPPIM:</t>
    </r>
    <r>
      <rPr>
        <sz val="12"/>
        <rFont val="Arial"/>
        <family val="2"/>
      </rPr>
      <t xml:space="preserve"> 2020730010028</t>
    </r>
  </si>
  <si>
    <r>
      <t>FECHA DE PROGRAMACION:</t>
    </r>
    <r>
      <rPr>
        <sz val="12"/>
        <rFont val="Arial"/>
        <family val="2"/>
      </rPr>
      <t xml:space="preserve"> DICIEMBRE 18 DE2023</t>
    </r>
  </si>
  <si>
    <r>
      <t xml:space="preserve">FECHA DE  SEGUIMIENTO: </t>
    </r>
    <r>
      <rPr>
        <sz val="12"/>
        <rFont val="Arial"/>
        <family val="2"/>
      </rPr>
      <t>MARZO 31 DDE 2024</t>
    </r>
  </si>
  <si>
    <r>
      <t xml:space="preserve">DIMENSION:   </t>
    </r>
    <r>
      <rPr>
        <sz val="12"/>
        <rFont val="Arial"/>
        <family val="2"/>
      </rPr>
      <t>IV Ibaguè Nuestro Institucional</t>
    </r>
  </si>
  <si>
    <r>
      <t xml:space="preserve">Objetivos: </t>
    </r>
    <r>
      <rPr>
        <sz val="12"/>
        <rFont val="Arial"/>
        <family val="2"/>
      </rPr>
      <t>Mejorar la gestion territorial para el desarrollo de instrumentos normativos asociados al POT.</t>
    </r>
  </si>
  <si>
    <r>
      <t xml:space="preserve">SECTOR:     </t>
    </r>
    <r>
      <rPr>
        <sz val="12"/>
        <rFont val="Arial"/>
        <family val="2"/>
      </rPr>
      <t>Fortalecimiento Institucional</t>
    </r>
  </si>
  <si>
    <r>
      <t>NOMBRE  DEL PROYECTO POAI:</t>
    </r>
    <r>
      <rPr>
        <sz val="12"/>
        <rFont val="Arial"/>
        <family val="2"/>
      </rPr>
      <t xml:space="preserve">     Implementación de los Instrumetos de Planeación para el ordenamiento Territorial en el Municipio de Ibagué </t>
    </r>
  </si>
  <si>
    <r>
      <t xml:space="preserve">OBJETO DEL GASTO: </t>
    </r>
    <r>
      <rPr>
        <sz val="12"/>
        <rFont val="Arial"/>
        <family val="2"/>
      </rPr>
      <t>SERVICIOS PARA LA COMUNIDAD, SOCIALES Y PERSONALES</t>
    </r>
  </si>
  <si>
    <r>
      <t xml:space="preserve">RUBRO: </t>
    </r>
    <r>
      <rPr>
        <sz val="12"/>
        <rFont val="Arial"/>
        <family val="2"/>
      </rPr>
      <t>IMPLEMENTACIÓN DE INSTRUMENTOS DE PLANEACIÓN PARA EL ORDENAMIENTO TERRITORIAL EN EL MUNICIPIO DE IBAGUÉ</t>
    </r>
  </si>
  <si>
    <r>
      <rPr>
        <b/>
        <sz val="12"/>
        <rFont val="Arial"/>
        <family val="2"/>
      </rPr>
      <t>META DE RESULTADO No. 1:</t>
    </r>
    <r>
      <rPr>
        <sz val="12"/>
        <rFont val="Arial"/>
        <family val="2"/>
      </rPr>
      <t xml:space="preserve">  Desarrollar de forma integral los Instrumentos normativos, de planificación, de gestión y financiación del territorio </t>
    </r>
  </si>
  <si>
    <r>
      <t>META DE PRODUCTO No. 1:</t>
    </r>
    <r>
      <rPr>
        <sz val="12"/>
        <rFont val="Arial"/>
        <family val="2"/>
      </rPr>
      <t xml:space="preserve"> Desarrollar de forma integral los instrumentos normativos, de planificación, de gestión y financiación del territorioActualización,revisión y/o modificación  territorial para el desarrollo municipal integrado </t>
    </r>
  </si>
  <si>
    <r>
      <t xml:space="preserve">NOMBRE:                                                                                                                                                                                      </t>
    </r>
    <r>
      <rPr>
        <b/>
        <sz val="12"/>
        <rFont val="Arial"/>
        <family val="2"/>
      </rPr>
      <t>ABOG. LUIS FERNANDO OSMAN CABEZAS</t>
    </r>
  </si>
  <si>
    <r>
      <t>FECHA DE PROGRAMACION:</t>
    </r>
    <r>
      <rPr>
        <sz val="12"/>
        <rFont val="Arial"/>
        <family val="2"/>
      </rPr>
      <t xml:space="preserve"> DICIEMBRE 18 DE 2023</t>
    </r>
  </si>
  <si>
    <r>
      <t xml:space="preserve">FECHA DE  SEGUIMIENTO: </t>
    </r>
    <r>
      <rPr>
        <sz val="12"/>
        <rFont val="Arial"/>
        <family val="2"/>
      </rPr>
      <t>MARZO 31 DE 2024</t>
    </r>
  </si>
  <si>
    <r>
      <t>DIMENSION:</t>
    </r>
    <r>
      <rPr>
        <sz val="12"/>
        <rFont val="Arial"/>
        <family val="2"/>
      </rPr>
      <t>IV Ibaguè Nuestro Institucional</t>
    </r>
  </si>
  <si>
    <r>
      <t xml:space="preserve">SECTOR: </t>
    </r>
    <r>
      <rPr>
        <sz val="12"/>
        <rFont val="Arial"/>
        <family val="2"/>
      </rPr>
      <t>Fortalecimiento Institucional</t>
    </r>
  </si>
  <si>
    <r>
      <t>PROGRAMA</t>
    </r>
    <r>
      <rPr>
        <sz val="12"/>
        <rFont val="Arial"/>
        <family val="2"/>
      </rPr>
      <t>: Fortalecimiento de la Gestiòn y Direccion de la Administraciòn Pùblica Territorial</t>
    </r>
  </si>
  <si>
    <r>
      <t xml:space="preserve">NOMBRE  DEL PROYECTO POAI: </t>
    </r>
    <r>
      <rPr>
        <sz val="12"/>
        <rFont val="Arial"/>
        <family val="2"/>
      </rPr>
      <t>IMPLEMENTACIÓN DE INSTRUMENTOS DE PLANEACIÓN PARA EL ORDENAMIENTO TERRITORIAL EN EL MUNICIPIO DE IBAGUÉ</t>
    </r>
  </si>
  <si>
    <r>
      <t xml:space="preserve">
RUBRO: </t>
    </r>
    <r>
      <rPr>
        <sz val="12"/>
        <rFont val="Arial"/>
        <family val="2"/>
      </rPr>
      <t>IMPLEMENTACIÓN DE INSTRUMENTOS DE PLANEACIÓN PARA EL ORDENAMIENTO TERRITORIAL EN EL MUNICIPIO DE IBAGUÉ</t>
    </r>
  </si>
  <si>
    <r>
      <rPr>
        <b/>
        <sz val="12"/>
        <rFont val="Arial"/>
        <family val="2"/>
      </rPr>
      <t>META DE RESULTADO No. 2:</t>
    </r>
    <r>
      <rPr>
        <sz val="12"/>
        <rFont val="Arial"/>
        <family val="2"/>
      </rPr>
      <t xml:space="preserve">  Actualización, revisión y/o  modificación  territorial para el desarrollo municipal integrado </t>
    </r>
  </si>
  <si>
    <r>
      <t xml:space="preserve">META DE PRODUCTO No. 1: </t>
    </r>
    <r>
      <rPr>
        <sz val="12"/>
        <rFont val="Arial"/>
        <family val="2"/>
      </rPr>
      <t xml:space="preserve">Actualización,revisión y/o modificación  territorial para el desarrollo municipal integrado </t>
    </r>
  </si>
  <si>
    <r>
      <t xml:space="preserve">FECHA DE PROGRAMACION: </t>
    </r>
    <r>
      <rPr>
        <sz val="12"/>
        <rFont val="Arial"/>
        <family val="2"/>
      </rPr>
      <t>DICIEMBRE 18 DE 2023</t>
    </r>
  </si>
  <si>
    <r>
      <rPr>
        <b/>
        <sz val="12"/>
        <rFont val="Arial"/>
        <family val="2"/>
      </rPr>
      <t>FECHA DE  SEGUIMIENTO:</t>
    </r>
    <r>
      <rPr>
        <sz val="12"/>
        <rFont val="Arial"/>
        <family val="2"/>
      </rPr>
      <t xml:space="preserve"> MARZO 31 DE 2024</t>
    </r>
  </si>
  <si>
    <r>
      <t xml:space="preserve">DIMENSION: </t>
    </r>
    <r>
      <rPr>
        <sz val="12"/>
        <rFont val="Arial"/>
        <family val="2"/>
      </rPr>
      <t>IV Ibaguè Nuestro Institucional</t>
    </r>
  </si>
  <si>
    <r>
      <t xml:space="preserve">Objetivos: </t>
    </r>
    <r>
      <rPr>
        <sz val="12"/>
        <rFont val="Arial"/>
        <family val="2"/>
      </rPr>
      <t xml:space="preserve"> Mejorar la gestion territorial para el desarrollo de instrumentos normativos asociados al POT.</t>
    </r>
  </si>
  <si>
    <r>
      <rPr>
        <b/>
        <sz val="12"/>
        <rFont val="Arial"/>
        <family val="2"/>
      </rPr>
      <t>META DE RESULTADO No. 3:</t>
    </r>
    <r>
      <rPr>
        <sz val="12"/>
        <rFont val="Arial"/>
        <family val="2"/>
      </rPr>
      <t xml:space="preserve">  Adopción y/o reglamentación  de áreas delimitadas para la incorporación de la gestión del riesgo</t>
    </r>
  </si>
  <si>
    <r>
      <t>META DE PRODUCTO No. 1:</t>
    </r>
    <r>
      <rPr>
        <sz val="12"/>
        <rFont val="Arial"/>
        <family val="2"/>
      </rPr>
      <t xml:space="preserve"> Adopción de areas delimitadas y  zonificadas en el suelo urbano para la incorporación del riesgo</t>
    </r>
  </si>
  <si>
    <r>
      <t>META DE PRODUCTO No. 2:</t>
    </r>
    <r>
      <rPr>
        <sz val="12"/>
        <rFont val="Arial"/>
        <family val="2"/>
      </rPr>
      <t>Adopción de areas delimitadas y  zonificadas en el suelo rural  para la incorporación del riesgo</t>
    </r>
  </si>
  <si>
    <r>
      <t>RUBRO:</t>
    </r>
    <r>
      <rPr>
        <sz val="12"/>
        <rFont val="Arial"/>
        <family val="2"/>
      </rPr>
      <t xml:space="preserve"> IMPLEMENTACIÓN DE HERRAMIENTAS DE PLANEACIÓN ORIENTADAS AL POT DEL MUNICIPIO DE IBAGUÉ TOLIM</t>
    </r>
    <r>
      <rPr>
        <b/>
        <sz val="12"/>
        <rFont val="Arial"/>
        <family val="2"/>
      </rPr>
      <t xml:space="preserve">A
RUBRO: </t>
    </r>
    <r>
      <rPr>
        <sz val="12"/>
        <rFont val="Arial"/>
        <family val="2"/>
      </rPr>
      <t>IMPLEMENTACIÓN DE INSTRUMENTOS DE PLANEACIÓN PARA EL ORDENAMIENTO TERRITORIAL EN EL MUNICIPIO DE IBAGUÉ</t>
    </r>
  </si>
  <si>
    <r>
      <rPr>
        <b/>
        <sz val="12"/>
        <rFont val="Arial"/>
        <family val="2"/>
      </rPr>
      <t>META DE RESULTADO No. 4:</t>
    </r>
    <r>
      <rPr>
        <sz val="12"/>
        <rFont val="Arial"/>
        <family val="2"/>
      </rPr>
      <t xml:space="preserve">   Seguimiento, Implementación y actualización del Expediente Municipal</t>
    </r>
  </si>
  <si>
    <r>
      <t xml:space="preserve">META DE PRODUCTO No. 1: </t>
    </r>
    <r>
      <rPr>
        <sz val="12"/>
        <rFont val="Arial"/>
        <family val="2"/>
      </rPr>
      <t>Seguimiento, Implementación y actualización del Expediente Municipal</t>
    </r>
  </si>
  <si>
    <r>
      <t xml:space="preserve">NOMBRE:                                                                                                                                                      </t>
    </r>
    <r>
      <rPr>
        <b/>
        <sz val="12"/>
        <rFont val="Arial"/>
        <family val="2"/>
      </rPr>
      <t>ING. YURI CERVERA ORTIZ</t>
    </r>
  </si>
  <si>
    <r>
      <t xml:space="preserve">SECRETARÍA / ENTIDAD: </t>
    </r>
    <r>
      <rPr>
        <sz val="12"/>
        <rFont val="Arial"/>
        <family val="2"/>
      </rPr>
      <t>Secretarìa de planeación</t>
    </r>
    <r>
      <rPr>
        <b/>
        <sz val="12"/>
        <rFont val="Arial"/>
        <family val="2"/>
      </rPr>
      <t xml:space="preserve">     / GRUPO:   Direccion de Ortenamiento Territorial Sostenoble - DOTS</t>
    </r>
  </si>
  <si>
    <r>
      <t xml:space="preserve">DIMENSION:  </t>
    </r>
    <r>
      <rPr>
        <sz val="12"/>
        <rFont val="Arial"/>
        <family val="2"/>
      </rPr>
      <t>Ibaguè Nuestro Institucional</t>
    </r>
  </si>
  <si>
    <r>
      <t xml:space="preserve">Objetivos: </t>
    </r>
    <r>
      <rPr>
        <sz val="12"/>
        <rFont val="Arial"/>
        <family val="2"/>
      </rPr>
      <t>Promover el desarrollo del territorio de manera sostenible para la regulación urbanistica y legalización de asentamientos humanos de carácter informal en el municipio de ibagué.</t>
    </r>
  </si>
  <si>
    <r>
      <t xml:space="preserve">PROGRAMA: </t>
    </r>
    <r>
      <rPr>
        <sz val="12"/>
        <rFont val="Arial"/>
        <family val="2"/>
      </rPr>
      <t>Fortalecimiento de la Gestiòn y Direccion de la Administraciòn Pùblica Territorial</t>
    </r>
  </si>
  <si>
    <r>
      <t xml:space="preserve">NOMBRE  DEL PROYECTO POAI: </t>
    </r>
    <r>
      <rPr>
        <sz val="12"/>
        <rFont val="Arial"/>
        <family val="2"/>
      </rPr>
      <t>NORMALIZACIÓN Y LEGALIZACIÓN DE HERRAMIENTAS DE PLANEACIÓN ORIENTADAS PARA EL ORDENAMIENTO TERRITORIAL EN EL MUNICIPIO DE IBAGUE</t>
    </r>
  </si>
  <si>
    <r>
      <t xml:space="preserve">OBJETO DEL GASTO: </t>
    </r>
    <r>
      <rPr>
        <sz val="12"/>
        <rFont val="Arial"/>
        <family val="2"/>
      </rPr>
      <t xml:space="preserve">SERVICIOS  PARA LA COMUNIDAD, SOCIALES Y PERSONALES </t>
    </r>
  </si>
  <si>
    <r>
      <t xml:space="preserve">
RUBRO:</t>
    </r>
    <r>
      <rPr>
        <sz val="12"/>
        <rFont val="Arial"/>
        <family val="2"/>
      </rPr>
      <t xml:space="preserve"> NORMALIZACIÓN Y LEGALIZACIÓN DE HERRAMIENTAS DE PLANEACIÓN ORIENTADAS PARA EL ORDENAMIENTO TERRITORIAL EN EL MUNICIPIO DE IBAGUE</t>
    </r>
  </si>
  <si>
    <r>
      <rPr>
        <b/>
        <sz val="12"/>
        <rFont val="Arial"/>
        <family val="2"/>
      </rPr>
      <t xml:space="preserve">META DE RESULTADO No. 1 : </t>
    </r>
    <r>
      <rPr>
        <sz val="12"/>
        <rFont val="Arial"/>
        <family val="2"/>
      </rPr>
      <t>Normalizacion y reglamentacion de desarrollos urbaniticos irregualares.</t>
    </r>
  </si>
  <si>
    <r>
      <t xml:space="preserve">META DE PRODUCTO No. 1: </t>
    </r>
    <r>
      <rPr>
        <sz val="12"/>
        <rFont val="Arial"/>
        <family val="2"/>
      </rPr>
      <t>Normalización y reglamentación de desarrollos urbanísticos irregulares</t>
    </r>
  </si>
  <si>
    <r>
      <rPr>
        <b/>
        <sz val="12"/>
        <rFont val="Arial"/>
        <family val="2"/>
      </rPr>
      <t>FECHA DE  SEGUIMIENTO:</t>
    </r>
    <r>
      <rPr>
        <sz val="12"/>
        <rFont val="Arial"/>
        <family val="2"/>
      </rPr>
      <t xml:space="preserve">  30 de marzo de 2024</t>
    </r>
  </si>
  <si>
    <r>
      <t xml:space="preserve">OBJETO DEL GASTO: </t>
    </r>
    <r>
      <rPr>
        <sz val="12"/>
        <rFont val="Arial"/>
        <family val="2"/>
      </rPr>
      <t xml:space="preserve"> INVESTIGACION Y DESARROLLO</t>
    </r>
  </si>
  <si>
    <r>
      <t xml:space="preserve">
CODIGO PRESUPUESTAL:</t>
    </r>
    <r>
      <rPr>
        <sz val="12"/>
        <rFont val="Arial"/>
        <family val="2"/>
      </rPr>
      <t xml:space="preserve"> 2053201010050201</t>
    </r>
  </si>
  <si>
    <r>
      <t xml:space="preserve">NOMBRE:                                                                                                                                                                                      </t>
    </r>
    <r>
      <rPr>
        <b/>
        <sz val="12"/>
        <rFont val="Arial"/>
        <family val="2"/>
      </rPr>
      <t>ABOG. DANIELA CABRERA VELOSA</t>
    </r>
  </si>
  <si>
    <r>
      <t xml:space="preserve">OBJETO DEL GASTO: </t>
    </r>
    <r>
      <rPr>
        <sz val="12"/>
        <rFont val="Arial"/>
        <family val="2"/>
      </rPr>
      <t>PRODUCTOS METALICOS, MAQUINARIA Y EQUIPO</t>
    </r>
  </si>
  <si>
    <r>
      <t xml:space="preserve">NOMBRE:                                                                                                                                                                                      </t>
    </r>
    <r>
      <rPr>
        <b/>
        <sz val="12"/>
        <rFont val="Arial"/>
        <family val="2"/>
      </rPr>
      <t>ABOG.LUIS FERNANDO OSMAN CABEZAS</t>
    </r>
  </si>
  <si>
    <r>
      <t xml:space="preserve">FECHA DE  SEGUIMIENTO: </t>
    </r>
    <r>
      <rPr>
        <sz val="12"/>
        <rFont val="Arial"/>
        <family val="2"/>
      </rPr>
      <t>31 de marzo de 2024</t>
    </r>
  </si>
  <si>
    <r>
      <t xml:space="preserve">Objetivos:  </t>
    </r>
    <r>
      <rPr>
        <sz val="12"/>
        <rFont val="Arial"/>
        <family val="2"/>
      </rPr>
      <t>Mejorar la gestion territorial para el desarrollo de instrumentos normativos asociados al POT.</t>
    </r>
  </si>
  <si>
    <r>
      <t xml:space="preserve">
CODIGO BPPIM: 2020730010017   </t>
    </r>
    <r>
      <rPr>
        <sz val="12"/>
        <rFont val="Arial"/>
        <family val="2"/>
      </rPr>
      <t>2020730010017</t>
    </r>
  </si>
  <si>
    <r>
      <t xml:space="preserve">
CODIGO PRESUPUESTAL: </t>
    </r>
    <r>
      <rPr>
        <sz val="12"/>
        <rFont val="Arial"/>
        <family val="2"/>
      </rPr>
      <t xml:space="preserve">205320202009      </t>
    </r>
  </si>
  <si>
    <r>
      <rPr>
        <b/>
        <sz val="12"/>
        <rFont val="Arial"/>
        <family val="2"/>
      </rPr>
      <t>META DE RESULTADO No. 5:</t>
    </r>
    <r>
      <rPr>
        <sz val="12"/>
        <rFont val="Arial"/>
        <family val="2"/>
      </rPr>
      <t xml:space="preserve">   Implementar sistema de catastro multipropósito</t>
    </r>
  </si>
  <si>
    <r>
      <t xml:space="preserve">META DE PRODUCTO No. 1:         </t>
    </r>
    <r>
      <rPr>
        <sz val="12"/>
        <rFont val="Arial"/>
        <family val="2"/>
      </rPr>
      <t>Implementar sistema de catastro multipropósito</t>
    </r>
  </si>
  <si>
    <r>
      <rPr>
        <b/>
        <sz val="12"/>
        <rFont val="Arial"/>
        <family val="2"/>
      </rPr>
      <t xml:space="preserve">NOMBRE:  </t>
    </r>
    <r>
      <rPr>
        <sz val="12"/>
        <rFont val="Arial"/>
        <family val="2"/>
      </rPr>
      <t xml:space="preserve">PAULA ANDREA GARCIA VERGARA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</si>
</sst>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6">
    <numFmt numFmtId="5" formatCode="&quot;$&quot;\ #,##0;\-&quot;$&quot;\ #,##0"/>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quot;$&quot;\ * #,##0.00_ ;_ &quot;$&quot;\ * \-#,##0.00_ ;_ &quot;$&quot;\ * &quot;-&quot;??_ ;_ @_ "/>
    <numFmt numFmtId="165" formatCode="_-&quot;$&quot;* #,##0.00_-;\-&quot;$&quot;* #,##0.00_-;_-&quot;$&quot;* &quot;-&quot;??_-;_-@_-"/>
    <numFmt numFmtId="166" formatCode="&quot;$&quot;\ #,##0"/>
    <numFmt numFmtId="167" formatCode="#,##0.0_);\(#,##0.0\)"/>
    <numFmt numFmtId="168" formatCode="#,##0.000_);\(#,##0.000\)"/>
    <numFmt numFmtId="169" formatCode="0.0%"/>
    <numFmt numFmtId="170" formatCode="_(* #,##0_);_(* \(#,##0\);_(* &quot;-&quot;_);_(@_)"/>
    <numFmt numFmtId="171" formatCode="_ &quot;$&quot;\ * #,##0_ ;_ &quot;$&quot;\ * \-#,##0_ ;_ &quot;$&quot;\ * &quot;-&quot;??_ ;_ @_ "/>
    <numFmt numFmtId="172" formatCode="_(* #,##0.00_);_(* \(#,##0.00\);_(* &quot;-&quot;??_);_(@_)"/>
    <numFmt numFmtId="173" formatCode="_-&quot;$&quot;* #,##0.00_-;\-&quot;$&quot;* #,##0.00_-;_-&quot;$&quot;* &quot;-&quot;??_-;_-@"/>
    <numFmt numFmtId="174" formatCode="\$#,##0"/>
    <numFmt numFmtId="175" formatCode="_-&quot;$&quot;* #,##0_-;\-&quot;$&quot;* #,##0_-;_-&quot;$&quot;* &quot;-&quot;_-;_-@_-"/>
    <numFmt numFmtId="176" formatCode="0;[Red]0"/>
    <numFmt numFmtId="177" formatCode="[$$-240A]\ #,##0"/>
    <numFmt numFmtId="178" formatCode="_ * #,##0_ ;_ * \-#,##0_ ;_ * &quot;-&quot;??_ ;_ @_ "/>
    <numFmt numFmtId="179" formatCode="_-&quot;$&quot;\ * #,##0_-;\-&quot;$&quot;\ * #,##0_-;_-&quot;$&quot;\ * &quot;-&quot;??_-;_-@_-"/>
    <numFmt numFmtId="180" formatCode="&quot;$&quot;\ #,##0.00"/>
    <numFmt numFmtId="181" formatCode="_(&quot;$&quot;* #,##0_);_(&quot;$&quot;* \(#,##0\);_(&quot;$&quot;* &quot;-&quot;??_);_(@_)"/>
    <numFmt numFmtId="182" formatCode="_-&quot;$&quot;* #,##0_-;\-&quot;$&quot;* #,##0_-;_-&quot;$&quot;* &quot;-&quot;_-;_-@"/>
    <numFmt numFmtId="183" formatCode="_-&quot;$&quot;\ * #,##0_-;\-&quot;$&quot;\ * #,##0_-;_-&quot;$&quot;\ * &quot;-&quot;_-;_-@"/>
    <numFmt numFmtId="184" formatCode="_ * #,##0.0_ ;_ * \-#,##0.0_ ;_ * &quot;-&quot;??_ ;_ @_ "/>
    <numFmt numFmtId="185" formatCode="#,##0.0\ _€;\-#,##0.0\ _€"/>
    <numFmt numFmtId="186" formatCode="_ * #,##0.00_ ;_ * \-#,##0.00_ ;_ * &quot;-&quot;??_ ;_ @_ "/>
    <numFmt numFmtId="187" formatCode="_-* #,##0_-;\-* #,##0_-;_-* &quot;-&quot;??_-;_-@_-"/>
    <numFmt numFmtId="188" formatCode="_-* #,##0_-;\-* #,##0_-;_-* &quot;-&quot;_-;_-@"/>
    <numFmt numFmtId="189" formatCode="&quot;$&quot;#,##0"/>
    <numFmt numFmtId="190" formatCode="#,##0.0;\-#,##0.0"/>
    <numFmt numFmtId="191" formatCode="&quot;$&quot;#,##0.00"/>
    <numFmt numFmtId="192" formatCode="_-&quot;$&quot;* #,##0_-;\-&quot;$&quot;* #,##0_-;_-&quot;$&quot;* &quot;-&quot;??_-;_-@_-"/>
    <numFmt numFmtId="193" formatCode="#,##0.00_ ;\-#,##0.00\ "/>
  </numFmts>
  <fonts count="81">
    <font>
      <sz val="11"/>
      <color theme="1"/>
      <name val="Calibri"/>
      <family val="2"/>
      <scheme val="minor"/>
    </font>
    <font>
      <sz val="11"/>
      <color theme="1"/>
      <name val="Calibri"/>
      <family val="2"/>
      <scheme val="minor"/>
    </font>
    <font>
      <sz val="10"/>
      <name val="Arial"/>
      <family val="2"/>
    </font>
    <font>
      <b/>
      <sz val="10"/>
      <name val="Arial"/>
      <family val="2"/>
    </font>
    <font>
      <b/>
      <sz val="10"/>
      <color rgb="FF000000"/>
      <name val="Arial"/>
      <family val="2"/>
    </font>
    <font>
      <sz val="10"/>
      <color rgb="FF222222"/>
      <name val="Arial"/>
      <family val="2"/>
    </font>
    <font>
      <b/>
      <sz val="10"/>
      <color rgb="FF222222"/>
      <name val="Arial"/>
      <family val="2"/>
    </font>
    <font>
      <sz val="10"/>
      <color theme="1"/>
      <name val="Arial"/>
      <family val="2"/>
    </font>
    <font>
      <sz val="10"/>
      <color theme="1"/>
      <name val="Calibri"/>
      <family val="2"/>
      <scheme val="minor"/>
    </font>
    <font>
      <sz val="10"/>
      <color rgb="FF000000"/>
      <name val="Arial"/>
      <family val="2"/>
    </font>
    <font>
      <sz val="11"/>
      <color rgb="FF000000"/>
      <name val="Calibri"/>
      <family val="2"/>
    </font>
    <font>
      <sz val="12"/>
      <name val="Arial"/>
      <family val="2"/>
    </font>
    <font>
      <b/>
      <sz val="12"/>
      <name val="Arial"/>
      <family val="2"/>
    </font>
    <font>
      <b/>
      <sz val="10"/>
      <color theme="1"/>
      <name val="Arial"/>
      <family val="2"/>
    </font>
    <font>
      <b/>
      <sz val="11"/>
      <name val="Arial"/>
      <family val="2"/>
    </font>
    <font>
      <sz val="10"/>
      <name val="Calibri"/>
      <family val="2"/>
    </font>
    <font>
      <sz val="10"/>
      <color rgb="FF000000"/>
      <name val="Calibri"/>
      <family val="2"/>
      <scheme val="minor"/>
    </font>
    <font>
      <sz val="11"/>
      <color rgb="FF3F3F76"/>
      <name val="Calibri"/>
      <family val="2"/>
    </font>
    <font>
      <b/>
      <sz val="11"/>
      <color rgb="FF3F3F3F"/>
      <name val="Calibri"/>
      <family val="2"/>
    </font>
    <font>
      <b/>
      <sz val="11"/>
      <color theme="1"/>
      <name val="Calibri"/>
      <family val="2"/>
      <scheme val="minor"/>
    </font>
    <font>
      <b/>
      <sz val="12"/>
      <color theme="1"/>
      <name val="Arial MT"/>
    </font>
    <font>
      <sz val="12"/>
      <color theme="1"/>
      <name val="Arial"/>
      <family val="2"/>
    </font>
    <font>
      <sz val="12"/>
      <color theme="1"/>
      <name val="Calibri"/>
      <family val="2"/>
      <scheme val="minor"/>
    </font>
    <font>
      <sz val="8"/>
      <color theme="1"/>
      <name val="Calibri"/>
      <family val="2"/>
      <scheme val="minor"/>
    </font>
    <font>
      <b/>
      <u/>
      <sz val="10"/>
      <color theme="1"/>
      <name val="Arial"/>
      <family val="2"/>
    </font>
    <font>
      <sz val="10"/>
      <color theme="1"/>
      <name val="Arial MT"/>
    </font>
    <font>
      <sz val="12"/>
      <color theme="1"/>
      <name val="Arial MT"/>
    </font>
    <font>
      <sz val="8"/>
      <color theme="1"/>
      <name val="Arial MT"/>
    </font>
    <font>
      <sz val="14"/>
      <color theme="1"/>
      <name val="Arial MT"/>
    </font>
    <font>
      <sz val="9"/>
      <color theme="1"/>
      <name val="Calibri"/>
      <family val="2"/>
      <scheme val="minor"/>
    </font>
    <font>
      <u/>
      <sz val="11"/>
      <color theme="10"/>
      <name val="Calibri"/>
      <family val="2"/>
      <scheme val="minor"/>
    </font>
    <font>
      <u/>
      <sz val="12"/>
      <color theme="1"/>
      <name val="Arial"/>
      <family val="2"/>
    </font>
    <font>
      <sz val="14"/>
      <color theme="1"/>
      <name val="Calibri"/>
      <family val="2"/>
      <scheme val="minor"/>
    </font>
    <font>
      <u/>
      <sz val="10"/>
      <color theme="1"/>
      <name val="Arial"/>
      <family val="2"/>
    </font>
    <font>
      <sz val="16"/>
      <color theme="1"/>
      <name val="Arial"/>
      <family val="2"/>
    </font>
    <font>
      <sz val="16"/>
      <name val="Arial Narrow"/>
      <family val="2"/>
    </font>
    <font>
      <sz val="12"/>
      <color indexed="8"/>
      <name val="Arial"/>
      <family val="2"/>
    </font>
    <font>
      <b/>
      <sz val="12"/>
      <color theme="1"/>
      <name val="Arial"/>
      <family val="2"/>
    </font>
    <font>
      <sz val="11"/>
      <color theme="1"/>
      <name val="Arial"/>
      <family val="2"/>
    </font>
    <font>
      <sz val="7"/>
      <color rgb="FF222222"/>
      <name val="Verdana"/>
      <family val="2"/>
    </font>
    <font>
      <b/>
      <u/>
      <sz val="12"/>
      <name val="Arial"/>
      <family val="2"/>
    </font>
    <font>
      <sz val="12"/>
      <color rgb="FFFF0000"/>
      <name val="Arial"/>
      <family val="2"/>
    </font>
    <font>
      <sz val="12"/>
      <color rgb="FF002060"/>
      <name val="Arial"/>
      <family val="2"/>
    </font>
    <font>
      <sz val="12"/>
      <color rgb="FF000000"/>
      <name val="Arial"/>
      <family val="2"/>
    </font>
    <font>
      <sz val="11"/>
      <name val="Arial"/>
      <family val="2"/>
    </font>
    <font>
      <sz val="10"/>
      <name val="Calibri"/>
      <family val="2"/>
      <scheme val="minor"/>
    </font>
    <font>
      <sz val="11"/>
      <name val="Calibri"/>
      <family val="2"/>
      <scheme val="minor"/>
    </font>
    <font>
      <b/>
      <sz val="11"/>
      <color theme="1"/>
      <name val="Arial"/>
      <family val="2"/>
    </font>
    <font>
      <i/>
      <sz val="11"/>
      <color theme="1"/>
      <name val="Arial"/>
      <family val="2"/>
    </font>
    <font>
      <sz val="11"/>
      <color rgb="FF222222"/>
      <name val="Arial"/>
      <family val="2"/>
    </font>
    <font>
      <b/>
      <i/>
      <sz val="11"/>
      <color theme="1"/>
      <name val="Arial"/>
      <family val="2"/>
    </font>
    <font>
      <b/>
      <sz val="20"/>
      <color theme="1"/>
      <name val="Calibri"/>
      <family val="2"/>
      <scheme val="minor"/>
    </font>
    <font>
      <b/>
      <i/>
      <sz val="12"/>
      <color theme="1"/>
      <name val="Calibri"/>
      <family val="2"/>
      <scheme val="minor"/>
    </font>
    <font>
      <sz val="9"/>
      <color rgb="FF333333"/>
      <name val="Verdana"/>
      <family val="2"/>
    </font>
    <font>
      <b/>
      <sz val="16"/>
      <color theme="1"/>
      <name val="Calibri"/>
      <family val="2"/>
      <scheme val="minor"/>
    </font>
    <font>
      <b/>
      <sz val="9"/>
      <color rgb="FF222222"/>
      <name val="Verdana"/>
      <family val="2"/>
    </font>
    <font>
      <sz val="9"/>
      <color rgb="FF222222"/>
      <name val="Verdana"/>
      <family val="2"/>
    </font>
    <font>
      <b/>
      <sz val="14"/>
      <color theme="1"/>
      <name val="Arial"/>
      <family val="2"/>
    </font>
    <font>
      <b/>
      <sz val="18"/>
      <color rgb="FFFF0000"/>
      <name val="Calibri"/>
      <family val="2"/>
      <scheme val="minor"/>
    </font>
    <font>
      <sz val="12"/>
      <color rgb="FF222222"/>
      <name val="Arial"/>
      <family val="2"/>
    </font>
    <font>
      <b/>
      <sz val="18"/>
      <color theme="1"/>
      <name val="Arial"/>
      <family val="2"/>
    </font>
    <font>
      <b/>
      <sz val="12"/>
      <color rgb="FF222222"/>
      <name val="Arial"/>
      <family val="2"/>
    </font>
    <font>
      <sz val="12"/>
      <color rgb="FF222222"/>
      <name val="Calibri"/>
      <family val="2"/>
      <scheme val="minor"/>
    </font>
    <font>
      <sz val="10"/>
      <color rgb="FF222222"/>
      <name val="Verdana"/>
      <family val="2"/>
    </font>
    <font>
      <sz val="11"/>
      <color rgb="FFFF0000"/>
      <name val="Calibri"/>
      <family val="2"/>
      <scheme val="minor"/>
    </font>
    <font>
      <b/>
      <sz val="8"/>
      <color theme="1"/>
      <name val="Calibri"/>
      <family val="2"/>
      <scheme val="minor"/>
    </font>
    <font>
      <b/>
      <sz val="9"/>
      <color indexed="81"/>
      <name val="Tahoma"/>
      <family val="2"/>
    </font>
    <font>
      <sz val="9"/>
      <color indexed="81"/>
      <name val="Tahoma"/>
      <family val="2"/>
    </font>
    <font>
      <b/>
      <sz val="12"/>
      <color rgb="FF000000"/>
      <name val="Arial"/>
      <family val="2"/>
    </font>
    <font>
      <sz val="12"/>
      <name val="Calibri"/>
      <family val="2"/>
    </font>
    <font>
      <sz val="12"/>
      <color theme="0"/>
      <name val="Arial"/>
      <family val="2"/>
    </font>
    <font>
      <b/>
      <sz val="12"/>
      <color indexed="8"/>
      <name val="Arial"/>
      <family val="2"/>
    </font>
    <font>
      <sz val="12"/>
      <color rgb="FF222222"/>
      <name val="Verdana"/>
      <family val="2"/>
    </font>
    <font>
      <sz val="12"/>
      <color rgb="FF000000"/>
      <name val="Calibri"/>
      <family val="2"/>
      <scheme val="minor"/>
    </font>
    <font>
      <i/>
      <sz val="12"/>
      <name val="Arial"/>
      <family val="2"/>
    </font>
    <font>
      <b/>
      <sz val="12"/>
      <color rgb="FFFF0000"/>
      <name val="Arial"/>
      <family val="2"/>
    </font>
    <font>
      <b/>
      <sz val="12"/>
      <color rgb="FF002060"/>
      <name val="Arial"/>
      <family val="2"/>
    </font>
    <font>
      <sz val="12"/>
      <color rgb="FF000000"/>
      <name val="Calibri"/>
      <family val="2"/>
    </font>
    <font>
      <sz val="12"/>
      <name val="Calibri"/>
      <family val="2"/>
      <scheme val="minor"/>
    </font>
    <font>
      <sz val="12"/>
      <name val="Verdana"/>
      <family val="2"/>
    </font>
    <font>
      <sz val="12"/>
      <color rgb="FF3C4043"/>
      <name val="Arial"/>
      <family val="2"/>
    </font>
  </fonts>
  <fills count="4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rgb="FFF2F2F2"/>
      </patternFill>
    </fill>
    <fill>
      <patternFill patternType="solid">
        <fgColor rgb="FFFFCC99"/>
        <bgColor rgb="FFFFCC99"/>
      </patternFill>
    </fill>
    <fill>
      <patternFill patternType="solid">
        <fgColor theme="0"/>
        <bgColor rgb="FFFFFF00"/>
      </patternFill>
    </fill>
    <fill>
      <patternFill patternType="solid">
        <fgColor rgb="FFEEECE1"/>
        <bgColor rgb="FFEEECE1"/>
      </patternFill>
    </fill>
    <fill>
      <patternFill patternType="solid">
        <fgColor theme="9" tint="0.79998168889431442"/>
        <bgColor indexed="64"/>
      </patternFill>
    </fill>
    <fill>
      <patternFill patternType="solid">
        <fgColor theme="9" tint="0.79998168889431442"/>
        <bgColor rgb="FFF7FACE"/>
      </patternFill>
    </fill>
    <fill>
      <patternFill patternType="solid">
        <fgColor theme="0"/>
        <bgColor rgb="FFF7FACE"/>
      </patternFill>
    </fill>
    <fill>
      <patternFill patternType="solid">
        <fgColor theme="0"/>
        <bgColor rgb="FFF2F2F2"/>
      </patternFill>
    </fill>
    <fill>
      <patternFill patternType="solid">
        <fgColor rgb="FFE5DFEC"/>
        <bgColor rgb="FFE5DFEC"/>
      </patternFill>
    </fill>
    <fill>
      <patternFill patternType="solid">
        <fgColor rgb="FFF7FACE"/>
        <bgColor rgb="FFF7FACE"/>
      </patternFill>
    </fill>
    <fill>
      <patternFill patternType="solid">
        <fgColor rgb="FFC4BD97"/>
        <bgColor rgb="FFC4BD97"/>
      </patternFill>
    </fill>
    <fill>
      <patternFill patternType="solid">
        <fgColor rgb="FFDDD9C3"/>
        <bgColor rgb="FFDDD9C3"/>
      </patternFill>
    </fill>
    <fill>
      <patternFill patternType="solid">
        <fgColor theme="0"/>
        <bgColor rgb="FFB8CCE4"/>
      </patternFill>
    </fill>
    <fill>
      <patternFill patternType="solid">
        <fgColor theme="0"/>
        <bgColor rgb="FFB6DDE8"/>
      </patternFill>
    </fill>
    <fill>
      <patternFill patternType="solid">
        <fgColor theme="0"/>
        <bgColor rgb="FFDDD9C3"/>
      </patternFill>
    </fill>
    <fill>
      <patternFill patternType="solid">
        <fgColor theme="0"/>
        <bgColor rgb="FFCCC0D9"/>
      </patternFill>
    </fill>
    <fill>
      <patternFill patternType="solid">
        <fgColor theme="0"/>
        <bgColor rgb="FFC2D69B"/>
      </patternFill>
    </fill>
    <fill>
      <patternFill patternType="solid">
        <fgColor theme="0"/>
        <bgColor rgb="FFFBE2D1"/>
      </patternFill>
    </fill>
    <fill>
      <patternFill patternType="solid">
        <fgColor theme="0"/>
        <bgColor rgb="FFEEECE1"/>
      </patternFill>
    </fill>
    <fill>
      <patternFill patternType="solid">
        <fgColor theme="0"/>
        <bgColor rgb="FFC4BD97"/>
      </patternFill>
    </fill>
    <fill>
      <patternFill patternType="solid">
        <fgColor theme="0"/>
        <bgColor rgb="FFDBE5F1"/>
      </patternFill>
    </fill>
    <fill>
      <patternFill patternType="solid">
        <fgColor rgb="FFB6DDE8"/>
        <bgColor rgb="FFB6DDE8"/>
      </patternFill>
    </fill>
    <fill>
      <patternFill patternType="solid">
        <fgColor rgb="FFB8CCE4"/>
        <bgColor rgb="FFB8CCE4"/>
      </patternFill>
    </fill>
    <fill>
      <patternFill patternType="solid">
        <fgColor rgb="FFFFCC00"/>
        <bgColor rgb="FFFFCC00"/>
      </patternFill>
    </fill>
    <fill>
      <patternFill patternType="solid">
        <fgColor rgb="FFFFFF99"/>
        <bgColor rgb="FFFFFF99"/>
      </patternFill>
    </fill>
    <fill>
      <patternFill patternType="solid">
        <fgColor theme="0"/>
        <bgColor rgb="FFE5DFEC"/>
      </patternFill>
    </fill>
    <fill>
      <patternFill patternType="solid">
        <fgColor theme="0"/>
        <bgColor rgb="FFFDE9D9"/>
      </patternFill>
    </fill>
    <fill>
      <patternFill patternType="solid">
        <fgColor theme="0"/>
        <bgColor rgb="FFFFCC66"/>
      </patternFill>
    </fill>
    <fill>
      <patternFill patternType="solid">
        <fgColor theme="0"/>
        <bgColor rgb="FF76923C"/>
      </patternFill>
    </fill>
    <fill>
      <patternFill patternType="solid">
        <fgColor theme="0"/>
        <bgColor rgb="FFF2DBDB"/>
      </patternFill>
    </fill>
    <fill>
      <patternFill patternType="solid">
        <fgColor theme="0"/>
        <bgColor rgb="FFFFC000"/>
      </patternFill>
    </fill>
    <fill>
      <patternFill patternType="solid">
        <fgColor theme="0"/>
        <bgColor rgb="FFD99594"/>
      </patternFill>
    </fill>
    <fill>
      <patternFill patternType="solid">
        <fgColor rgb="FFFFC000"/>
        <bgColor rgb="FFFFC000"/>
      </patternFill>
    </fill>
    <fill>
      <patternFill patternType="solid">
        <fgColor rgb="FFD99594"/>
        <bgColor rgb="FFD99594"/>
      </patternFill>
    </fill>
    <fill>
      <patternFill patternType="solid">
        <fgColor rgb="FFFFC000"/>
        <bgColor indexed="64"/>
      </patternFill>
    </fill>
    <fill>
      <patternFill patternType="solid">
        <fgColor rgb="FFFFC000"/>
        <bgColor rgb="FFFFFF00"/>
      </patternFill>
    </fill>
    <fill>
      <patternFill patternType="solid">
        <fgColor theme="4" tint="0.59999389629810485"/>
        <bgColor indexed="64"/>
      </patternFill>
    </fill>
    <fill>
      <patternFill patternType="solid">
        <fgColor rgb="FFD9D9D9"/>
        <bgColor rgb="FFD9D9D9"/>
      </patternFill>
    </fill>
    <fill>
      <patternFill patternType="solid">
        <fgColor theme="2" tint="-9.9978637043366805E-2"/>
        <bgColor indexed="64"/>
      </patternFill>
    </fill>
    <fill>
      <patternFill patternType="solid">
        <fgColor theme="0"/>
        <bgColor rgb="FFEAF1DD"/>
      </patternFill>
    </fill>
    <fill>
      <patternFill patternType="solid">
        <fgColor theme="0"/>
        <bgColor rgb="FFFFFF99"/>
      </patternFill>
    </fill>
  </fills>
  <borders count="1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rgb="FFCCCCCC"/>
      </left>
      <right style="medium">
        <color rgb="FFCCCCCC"/>
      </right>
      <top style="medium">
        <color rgb="FFCCCCCC"/>
      </top>
      <bottom style="medium">
        <color rgb="FFCCCCCC"/>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ck">
        <color rgb="FF000000"/>
      </right>
      <top style="thin">
        <color indexed="64"/>
      </top>
      <bottom/>
      <diagonal/>
    </border>
    <border>
      <left style="medium">
        <color indexed="64"/>
      </left>
      <right style="medium">
        <color indexed="64"/>
      </right>
      <top/>
      <bottom style="thin">
        <color indexed="64"/>
      </bottom>
      <diagonal/>
    </border>
    <border>
      <left/>
      <right style="thick">
        <color rgb="FF000000"/>
      </right>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right style="thin">
        <color rgb="FF000000"/>
      </right>
      <top style="medium">
        <color rgb="FF000000"/>
      </top>
      <bottom style="medium">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rgb="FF000000"/>
      </left>
      <right style="thin">
        <color rgb="FF000000"/>
      </right>
      <top/>
      <bottom style="medium">
        <color indexed="64"/>
      </bottom>
      <diagonal/>
    </border>
    <border>
      <left style="thin">
        <color rgb="FF000000"/>
      </left>
      <right style="medium">
        <color rgb="FF000000"/>
      </right>
      <top/>
      <bottom style="medium">
        <color indexed="64"/>
      </bottom>
      <diagonal/>
    </border>
    <border>
      <left style="thin">
        <color indexed="64"/>
      </left>
      <right style="thin">
        <color rgb="FF000000"/>
      </right>
      <top style="medium">
        <color indexed="64"/>
      </top>
      <bottom/>
      <diagonal/>
    </border>
    <border>
      <left style="thin">
        <color indexed="64"/>
      </left>
      <right style="thin">
        <color rgb="FF000000"/>
      </right>
      <top/>
      <bottom style="medium">
        <color indexed="64"/>
      </bottom>
      <diagonal/>
    </border>
    <border>
      <left style="thin">
        <color rgb="FF000000"/>
      </left>
      <right style="thin">
        <color indexed="64"/>
      </right>
      <top style="medium">
        <color indexed="64"/>
      </top>
      <bottom/>
      <diagonal/>
    </border>
    <border>
      <left style="thin">
        <color rgb="FF000000"/>
      </left>
      <right style="thin">
        <color indexed="64"/>
      </right>
      <top/>
      <bottom style="medium">
        <color indexed="64"/>
      </bottom>
      <diagonal/>
    </border>
    <border>
      <left style="thin">
        <color rgb="FF000000"/>
      </left>
      <right style="medium">
        <color rgb="FF000000"/>
      </right>
      <top style="medium">
        <color indexed="64"/>
      </top>
      <bottom/>
      <diagonal/>
    </border>
    <border>
      <left style="medium">
        <color rgb="FF000000"/>
      </left>
      <right style="thin">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top style="thin">
        <color rgb="FF000000"/>
      </top>
      <bottom/>
      <diagonal/>
    </border>
    <border>
      <left/>
      <right style="medium">
        <color indexed="64"/>
      </right>
      <top style="thin">
        <color rgb="FF000000"/>
      </top>
      <bottom/>
      <diagonal/>
    </border>
    <border>
      <left style="thin">
        <color indexed="64"/>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diagonal/>
    </border>
    <border>
      <left style="medium">
        <color indexed="64"/>
      </left>
      <right style="thin">
        <color rgb="FF000000"/>
      </right>
      <top/>
      <bottom style="medium">
        <color rgb="FF000000"/>
      </bottom>
      <diagonal/>
    </border>
    <border>
      <left style="thin">
        <color rgb="FF000000"/>
      </left>
      <right style="medium">
        <color indexed="64"/>
      </right>
      <top/>
      <bottom style="medium">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medium">
        <color rgb="FF000000"/>
      </top>
      <bottom/>
      <diagonal/>
    </border>
    <border>
      <left style="thin">
        <color rgb="FF000000"/>
      </left>
      <right style="medium">
        <color indexed="64"/>
      </right>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medium">
        <color rgb="FF000000"/>
      </top>
      <bottom style="medium">
        <color indexed="64"/>
      </bottom>
      <diagonal/>
    </border>
  </borders>
  <cellStyleXfs count="20">
    <xf numFmtId="0" fontId="0" fillId="0" borderId="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xf numFmtId="43" fontId="10"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1" fillId="0" borderId="0"/>
    <xf numFmtId="172" fontId="1" fillId="0" borderId="0" applyFont="0" applyFill="0" applyBorder="0" applyAlignment="0" applyProtection="0"/>
    <xf numFmtId="172" fontId="1" fillId="0" borderId="0" applyFont="0" applyFill="0" applyBorder="0" applyAlignment="0" applyProtection="0"/>
    <xf numFmtId="0" fontId="16" fillId="0" borderId="0"/>
    <xf numFmtId="43" fontId="1" fillId="0" borderId="0" applyFont="0" applyFill="0" applyBorder="0" applyAlignment="0" applyProtection="0"/>
    <xf numFmtId="0" fontId="30" fillId="0" borderId="0" applyNumberFormat="0" applyFill="0" applyBorder="0" applyAlignment="0" applyProtection="0"/>
    <xf numFmtId="0" fontId="1" fillId="0" borderId="0"/>
  </cellStyleXfs>
  <cellXfs count="2403">
    <xf numFmtId="0" fontId="0" fillId="0" borderId="0" xfId="0"/>
    <xf numFmtId="0" fontId="2" fillId="2" borderId="1" xfId="0" applyFont="1" applyFill="1" applyBorder="1"/>
    <xf numFmtId="10" fontId="2" fillId="2" borderId="1" xfId="4" applyNumberFormat="1" applyFont="1" applyFill="1" applyBorder="1"/>
    <xf numFmtId="2" fontId="2" fillId="2" borderId="1" xfId="0" applyNumberFormat="1" applyFont="1" applyFill="1" applyBorder="1"/>
    <xf numFmtId="0" fontId="2" fillId="2" borderId="1" xfId="0" applyFont="1" applyFill="1" applyBorder="1" applyAlignment="1">
      <alignment horizontal="center" vertical="center"/>
    </xf>
    <xf numFmtId="0" fontId="7" fillId="0" borderId="0" xfId="0" applyFont="1"/>
    <xf numFmtId="0" fontId="16" fillId="0" borderId="0" xfId="16" applyAlignment="1">
      <alignment horizontal="center" vertical="center"/>
    </xf>
    <xf numFmtId="0" fontId="11" fillId="0" borderId="0" xfId="16" applyFont="1" applyAlignment="1">
      <alignment horizontal="center" vertical="center"/>
    </xf>
    <xf numFmtId="174" fontId="11" fillId="0" borderId="0" xfId="16" applyNumberFormat="1" applyFont="1" applyAlignment="1">
      <alignment horizontal="center" vertical="center"/>
    </xf>
    <xf numFmtId="0" fontId="11" fillId="0" borderId="0" xfId="16" applyFont="1" applyAlignment="1">
      <alignment horizontal="center" vertical="center" wrapText="1"/>
    </xf>
    <xf numFmtId="0" fontId="12" fillId="0" borderId="0" xfId="16" applyFont="1" applyAlignment="1">
      <alignment horizontal="center" vertical="center"/>
    </xf>
    <xf numFmtId="0" fontId="12" fillId="0" borderId="0" xfId="16" applyFont="1" applyAlignment="1">
      <alignment horizontal="center" vertical="center" wrapText="1"/>
    </xf>
    <xf numFmtId="1" fontId="11" fillId="0" borderId="0" xfId="16" applyNumberFormat="1" applyFont="1" applyAlignment="1">
      <alignment horizontal="center" vertical="center" wrapText="1"/>
    </xf>
    <xf numFmtId="0" fontId="3" fillId="0" borderId="76" xfId="16" applyFont="1" applyBorder="1" applyAlignment="1">
      <alignment horizontal="center" vertical="center"/>
    </xf>
    <xf numFmtId="164" fontId="11" fillId="0" borderId="0" xfId="16" applyNumberFormat="1" applyFont="1" applyAlignment="1">
      <alignment horizontal="center" vertical="center"/>
    </xf>
    <xf numFmtId="171" fontId="11" fillId="0" borderId="0" xfId="16" applyNumberFormat="1" applyFont="1" applyAlignment="1">
      <alignment horizontal="center" vertical="center"/>
    </xf>
    <xf numFmtId="1" fontId="11" fillId="0" borderId="0" xfId="16" applyNumberFormat="1" applyFont="1" applyAlignment="1">
      <alignment horizontal="center" vertical="center"/>
    </xf>
    <xf numFmtId="173" fontId="11" fillId="0" borderId="0" xfId="16" applyNumberFormat="1" applyFont="1" applyAlignment="1">
      <alignment horizontal="center" vertical="center"/>
    </xf>
    <xf numFmtId="171" fontId="12" fillId="0" borderId="0" xfId="16" applyNumberFormat="1" applyFont="1" applyAlignment="1">
      <alignment horizontal="center" vertical="center"/>
    </xf>
    <xf numFmtId="9" fontId="2" fillId="0" borderId="0" xfId="16" applyNumberFormat="1" applyFont="1" applyAlignment="1">
      <alignment horizontal="center" vertical="center"/>
    </xf>
    <xf numFmtId="171" fontId="12" fillId="0" borderId="66" xfId="16" applyNumberFormat="1" applyFont="1" applyBorder="1" applyAlignment="1">
      <alignment horizontal="center" vertical="center" wrapText="1"/>
    </xf>
    <xf numFmtId="9" fontId="12" fillId="0" borderId="81" xfId="16" applyNumberFormat="1" applyFont="1" applyBorder="1" applyAlignment="1">
      <alignment horizontal="center" vertical="center"/>
    </xf>
    <xf numFmtId="171" fontId="12" fillId="0" borderId="81" xfId="16" applyNumberFormat="1" applyFont="1" applyBorder="1" applyAlignment="1">
      <alignment horizontal="center" vertical="center"/>
    </xf>
    <xf numFmtId="171" fontId="11" fillId="0" borderId="81" xfId="16" applyNumberFormat="1" applyFont="1" applyBorder="1" applyAlignment="1">
      <alignment horizontal="center" vertical="center"/>
    </xf>
    <xf numFmtId="171" fontId="12" fillId="0" borderId="66" xfId="16" applyNumberFormat="1" applyFont="1" applyBorder="1" applyAlignment="1">
      <alignment horizontal="center" vertical="center"/>
    </xf>
    <xf numFmtId="171" fontId="12" fillId="0" borderId="65" xfId="16" applyNumberFormat="1" applyFont="1" applyBorder="1" applyAlignment="1">
      <alignment horizontal="center" vertical="center"/>
    </xf>
    <xf numFmtId="171" fontId="12" fillId="0" borderId="64" xfId="16" applyNumberFormat="1" applyFont="1" applyBorder="1" applyAlignment="1">
      <alignment horizontal="center" vertical="center"/>
    </xf>
    <xf numFmtId="171" fontId="12" fillId="0" borderId="81" xfId="16" applyNumberFormat="1" applyFont="1" applyBorder="1" applyAlignment="1">
      <alignment horizontal="center" vertical="center" wrapText="1"/>
    </xf>
    <xf numFmtId="171" fontId="12" fillId="0" borderId="80" xfId="16" applyNumberFormat="1" applyFont="1" applyBorder="1" applyAlignment="1">
      <alignment horizontal="center" vertical="center"/>
    </xf>
    <xf numFmtId="171" fontId="12" fillId="0" borderId="69" xfId="16" applyNumberFormat="1" applyFont="1" applyBorder="1" applyAlignment="1">
      <alignment horizontal="center" vertical="center"/>
    </xf>
    <xf numFmtId="171" fontId="2" fillId="0" borderId="77" xfId="16" applyNumberFormat="1" applyFont="1" applyBorder="1" applyAlignment="1">
      <alignment horizontal="center" vertical="center"/>
    </xf>
    <xf numFmtId="0" fontId="2" fillId="0" borderId="77" xfId="16" applyFont="1" applyBorder="1" applyAlignment="1">
      <alignment horizontal="center" vertical="center"/>
    </xf>
    <xf numFmtId="171" fontId="11" fillId="0" borderId="63" xfId="16" applyNumberFormat="1" applyFont="1" applyBorder="1" applyAlignment="1">
      <alignment horizontal="center" vertical="center"/>
    </xf>
    <xf numFmtId="171" fontId="11" fillId="0" borderId="69" xfId="16" applyNumberFormat="1" applyFont="1" applyBorder="1" applyAlignment="1">
      <alignment horizontal="center" vertical="center"/>
    </xf>
    <xf numFmtId="0" fontId="12" fillId="0" borderId="81" xfId="16" applyFont="1" applyBorder="1" applyAlignment="1">
      <alignment horizontal="center" vertical="center" wrapText="1"/>
    </xf>
    <xf numFmtId="1" fontId="11" fillId="0" borderId="81" xfId="16" applyNumberFormat="1" applyFont="1" applyBorder="1" applyAlignment="1">
      <alignment horizontal="center" vertical="center"/>
    </xf>
    <xf numFmtId="0" fontId="11" fillId="0" borderId="81" xfId="16" applyFont="1" applyBorder="1" applyAlignment="1">
      <alignment horizontal="center" vertical="center" wrapText="1"/>
    </xf>
    <xf numFmtId="171" fontId="11" fillId="0" borderId="66" xfId="16" applyNumberFormat="1" applyFont="1" applyBorder="1" applyAlignment="1">
      <alignment horizontal="center" vertical="center"/>
    </xf>
    <xf numFmtId="0" fontId="11" fillId="0" borderId="82" xfId="16" applyFont="1" applyBorder="1" applyAlignment="1">
      <alignment horizontal="center" vertical="center"/>
    </xf>
    <xf numFmtId="0" fontId="17" fillId="5" borderId="73" xfId="16" applyFont="1" applyFill="1" applyBorder="1" applyAlignment="1">
      <alignment horizontal="center" vertical="center"/>
    </xf>
    <xf numFmtId="171" fontId="12" fillId="0" borderId="76" xfId="16" applyNumberFormat="1" applyFont="1" applyBorder="1" applyAlignment="1">
      <alignment horizontal="center" vertical="center"/>
    </xf>
    <xf numFmtId="9" fontId="12" fillId="0" borderId="76" xfId="16" applyNumberFormat="1" applyFont="1" applyBorder="1" applyAlignment="1">
      <alignment horizontal="center" vertical="center"/>
    </xf>
    <xf numFmtId="171" fontId="11" fillId="0" borderId="76" xfId="16" applyNumberFormat="1" applyFont="1" applyBorder="1" applyAlignment="1">
      <alignment horizontal="center" vertical="center"/>
    </xf>
    <xf numFmtId="171" fontId="11" fillId="0" borderId="76" xfId="16" applyNumberFormat="1" applyFont="1" applyBorder="1" applyAlignment="1">
      <alignment horizontal="center" vertical="center" wrapText="1"/>
    </xf>
    <xf numFmtId="0" fontId="11" fillId="0" borderId="77" xfId="16" applyFont="1" applyBorder="1" applyAlignment="1">
      <alignment horizontal="center" vertical="center"/>
    </xf>
    <xf numFmtId="171" fontId="11" fillId="0" borderId="72" xfId="16" applyNumberFormat="1" applyFont="1" applyBorder="1" applyAlignment="1">
      <alignment horizontal="center" vertical="center"/>
    </xf>
    <xf numFmtId="171" fontId="12" fillId="0" borderId="83" xfId="16" applyNumberFormat="1" applyFont="1" applyBorder="1" applyAlignment="1">
      <alignment horizontal="center" vertical="center"/>
    </xf>
    <xf numFmtId="171" fontId="11" fillId="0" borderId="75" xfId="16" applyNumberFormat="1" applyFont="1" applyBorder="1" applyAlignment="1">
      <alignment horizontal="center" vertical="center"/>
    </xf>
    <xf numFmtId="171" fontId="12" fillId="0" borderId="76" xfId="16" applyNumberFormat="1" applyFont="1" applyBorder="1" applyAlignment="1">
      <alignment horizontal="center" vertical="center" wrapText="1"/>
    </xf>
    <xf numFmtId="1" fontId="11" fillId="0" borderId="76" xfId="16" applyNumberFormat="1" applyFont="1" applyBorder="1" applyAlignment="1">
      <alignment horizontal="center" vertical="center"/>
    </xf>
    <xf numFmtId="0" fontId="11" fillId="0" borderId="78" xfId="16" applyFont="1" applyBorder="1" applyAlignment="1">
      <alignment horizontal="center" vertical="center"/>
    </xf>
    <xf numFmtId="171" fontId="11" fillId="0" borderId="84" xfId="16" applyNumberFormat="1" applyFont="1" applyBorder="1" applyAlignment="1">
      <alignment horizontal="center" vertical="center"/>
    </xf>
    <xf numFmtId="171" fontId="12" fillId="0" borderId="84" xfId="16" applyNumberFormat="1" applyFont="1" applyBorder="1" applyAlignment="1">
      <alignment horizontal="center" vertical="center"/>
    </xf>
    <xf numFmtId="0" fontId="11" fillId="0" borderId="84" xfId="16" applyFont="1" applyBorder="1" applyAlignment="1">
      <alignment horizontal="center" vertical="center" wrapText="1"/>
    </xf>
    <xf numFmtId="171" fontId="11" fillId="0" borderId="77" xfId="16" applyNumberFormat="1" applyFont="1" applyBorder="1" applyAlignment="1">
      <alignment horizontal="center" vertical="center"/>
    </xf>
    <xf numFmtId="0" fontId="18" fillId="4" borderId="74" xfId="16" applyFont="1" applyFill="1" applyBorder="1" applyAlignment="1">
      <alignment horizontal="center" vertical="center"/>
    </xf>
    <xf numFmtId="171" fontId="11" fillId="0" borderId="79" xfId="16" applyNumberFormat="1" applyFont="1" applyBorder="1" applyAlignment="1">
      <alignment horizontal="center" vertical="center"/>
    </xf>
    <xf numFmtId="0" fontId="11" fillId="0" borderId="79" xfId="16" applyFont="1" applyBorder="1" applyAlignment="1">
      <alignment horizontal="center" vertical="center" wrapText="1"/>
    </xf>
    <xf numFmtId="0" fontId="12" fillId="0" borderId="78" xfId="16" applyFont="1" applyBorder="1" applyAlignment="1">
      <alignment horizontal="center" vertical="center"/>
    </xf>
    <xf numFmtId="0" fontId="12" fillId="0" borderId="78" xfId="16" applyFont="1" applyBorder="1" applyAlignment="1">
      <alignment horizontal="center" vertical="center" wrapText="1"/>
    </xf>
    <xf numFmtId="0" fontId="12" fillId="0" borderId="66" xfId="16" applyFont="1" applyBorder="1" applyAlignment="1">
      <alignment horizontal="center" vertical="center"/>
    </xf>
    <xf numFmtId="0" fontId="12" fillId="0" borderId="81" xfId="16" applyFont="1" applyBorder="1" applyAlignment="1">
      <alignment horizontal="center" vertical="center"/>
    </xf>
    <xf numFmtId="0" fontId="12" fillId="0" borderId="77" xfId="16" applyFont="1" applyBorder="1" applyAlignment="1">
      <alignment horizontal="center" vertical="center" wrapText="1"/>
    </xf>
    <xf numFmtId="0" fontId="2" fillId="0" borderId="76" xfId="16" applyFont="1" applyBorder="1" applyAlignment="1">
      <alignment horizontal="center" vertical="center"/>
    </xf>
    <xf numFmtId="0" fontId="20" fillId="0" borderId="0" xfId="0" applyFont="1"/>
    <xf numFmtId="0" fontId="21" fillId="0" borderId="0" xfId="0" applyFont="1"/>
    <xf numFmtId="0" fontId="13" fillId="0" borderId="13" xfId="0" applyFont="1" applyBorder="1" applyAlignment="1">
      <alignment horizontal="left" vertical="center"/>
    </xf>
    <xf numFmtId="2" fontId="20" fillId="0" borderId="0" xfId="0" applyNumberFormat="1" applyFont="1" applyAlignment="1">
      <alignment vertical="center"/>
    </xf>
    <xf numFmtId="2" fontId="13" fillId="0" borderId="1" xfId="0" applyNumberFormat="1" applyFont="1" applyBorder="1" applyAlignment="1">
      <alignment horizontal="center" vertical="center"/>
    </xf>
    <xf numFmtId="2" fontId="13" fillId="0" borderId="14" xfId="0" applyNumberFormat="1" applyFont="1" applyBorder="1" applyAlignment="1">
      <alignment horizontal="center" vertical="center"/>
    </xf>
    <xf numFmtId="0" fontId="22" fillId="0" borderId="1" xfId="0" applyFont="1" applyBorder="1"/>
    <xf numFmtId="3" fontId="7" fillId="0" borderId="14" xfId="0" applyNumberFormat="1" applyFont="1" applyBorder="1" applyAlignment="1">
      <alignment horizontal="right"/>
    </xf>
    <xf numFmtId="0" fontId="23" fillId="0" borderId="0" xfId="0" applyFont="1" applyAlignment="1">
      <alignment horizontal="left"/>
    </xf>
    <xf numFmtId="175" fontId="20" fillId="0" borderId="0" xfId="3" applyNumberFormat="1" applyFont="1" applyBorder="1" applyAlignment="1" applyProtection="1">
      <alignment vertical="center"/>
    </xf>
    <xf numFmtId="0" fontId="25" fillId="0" borderId="0" xfId="0" applyFont="1"/>
    <xf numFmtId="1" fontId="26" fillId="0" borderId="0" xfId="0" applyNumberFormat="1" applyFont="1"/>
    <xf numFmtId="0" fontId="27" fillId="0" borderId="0" xfId="0" applyFont="1"/>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0" fontId="7" fillId="0" borderId="0" xfId="0" applyFont="1" applyAlignment="1">
      <alignment horizontal="right"/>
    </xf>
    <xf numFmtId="167" fontId="13" fillId="0" borderId="38" xfId="0" applyNumberFormat="1" applyFont="1" applyBorder="1" applyAlignment="1">
      <alignment vertical="center"/>
    </xf>
    <xf numFmtId="167" fontId="7" fillId="0" borderId="40" xfId="0" applyNumberFormat="1" applyFont="1" applyBorder="1" applyAlignment="1">
      <alignment vertical="top"/>
    </xf>
    <xf numFmtId="0" fontId="7" fillId="0" borderId="1" xfId="0" applyFont="1" applyBorder="1" applyAlignment="1">
      <alignment horizontal="left" vertical="center"/>
    </xf>
    <xf numFmtId="167" fontId="7" fillId="0" borderId="1" xfId="0" applyNumberFormat="1" applyFont="1" applyBorder="1" applyAlignment="1">
      <alignment vertical="top"/>
    </xf>
    <xf numFmtId="0" fontId="7" fillId="0" borderId="0" xfId="0" applyFont="1" applyAlignment="1">
      <alignment wrapText="1"/>
    </xf>
    <xf numFmtId="0" fontId="21" fillId="0" borderId="0" xfId="0" applyFont="1" applyAlignment="1">
      <alignment wrapText="1"/>
    </xf>
    <xf numFmtId="10" fontId="7" fillId="0" borderId="0" xfId="9" applyNumberFormat="1" applyFont="1" applyBorder="1"/>
    <xf numFmtId="0" fontId="28" fillId="0" borderId="0" xfId="0" applyFont="1"/>
    <xf numFmtId="10" fontId="26" fillId="0" borderId="0" xfId="9" applyNumberFormat="1" applyFont="1"/>
    <xf numFmtId="42" fontId="26" fillId="0" borderId="0" xfId="3" applyFont="1"/>
    <xf numFmtId="6" fontId="7" fillId="0" borderId="0" xfId="0" applyNumberFormat="1" applyFont="1"/>
    <xf numFmtId="10" fontId="26" fillId="0" borderId="0" xfId="9" applyNumberFormat="1" applyFont="1" applyFill="1" applyBorder="1"/>
    <xf numFmtId="3" fontId="29" fillId="2" borderId="0" xfId="0" applyNumberFormat="1" applyFont="1" applyFill="1" applyAlignment="1">
      <alignment horizontal="center" vertical="center" wrapText="1"/>
    </xf>
    <xf numFmtId="3" fontId="29" fillId="2" borderId="0" xfId="0" applyNumberFormat="1" applyFont="1" applyFill="1" applyAlignment="1">
      <alignment horizontal="center" vertical="center"/>
    </xf>
    <xf numFmtId="3" fontId="21" fillId="0" borderId="0" xfId="0" applyNumberFormat="1" applyFont="1" applyAlignment="1">
      <alignment horizontal="center" vertical="center" wrapText="1"/>
    </xf>
    <xf numFmtId="14" fontId="21" fillId="0" borderId="0" xfId="0" applyNumberFormat="1" applyFont="1" applyAlignment="1">
      <alignment horizontal="center" vertical="center" wrapText="1"/>
    </xf>
    <xf numFmtId="3" fontId="31" fillId="0" borderId="0" xfId="18" applyNumberFormat="1" applyFont="1" applyFill="1" applyBorder="1" applyAlignment="1">
      <alignment horizontal="center" vertical="center" wrapText="1"/>
    </xf>
    <xf numFmtId="0" fontId="21" fillId="0" borderId="0" xfId="0" applyFont="1" applyAlignment="1">
      <alignment horizontal="center" vertical="center"/>
    </xf>
    <xf numFmtId="0" fontId="32" fillId="0" borderId="0" xfId="0" applyFont="1"/>
    <xf numFmtId="3" fontId="7" fillId="0" borderId="0" xfId="0" applyNumberFormat="1" applyFont="1" applyAlignment="1">
      <alignment horizontal="right"/>
    </xf>
    <xf numFmtId="3" fontId="21" fillId="0" borderId="0" xfId="0" applyNumberFormat="1" applyFont="1" applyAlignment="1">
      <alignment horizontal="center" vertical="center"/>
    </xf>
    <xf numFmtId="3" fontId="31" fillId="0" borderId="0" xfId="18" applyNumberFormat="1" applyFont="1" applyFill="1" applyBorder="1" applyAlignment="1">
      <alignment horizontal="center" vertical="center"/>
    </xf>
    <xf numFmtId="3" fontId="29" fillId="0" borderId="0" xfId="0" applyNumberFormat="1" applyFont="1" applyAlignment="1">
      <alignment horizontal="center" vertical="center" wrapText="1"/>
    </xf>
    <xf numFmtId="3" fontId="29"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165" fontId="11" fillId="0" borderId="0" xfId="5" applyNumberFormat="1" applyFont="1"/>
    <xf numFmtId="0" fontId="11" fillId="0" borderId="0" xfId="5" applyFont="1"/>
    <xf numFmtId="0" fontId="11" fillId="0" borderId="0" xfId="5" applyFont="1" applyAlignment="1">
      <alignment wrapText="1"/>
    </xf>
    <xf numFmtId="0" fontId="12" fillId="0" borderId="1" xfId="5" applyFont="1" applyBorder="1" applyAlignment="1">
      <alignment horizontal="center" vertical="center"/>
    </xf>
    <xf numFmtId="2" fontId="11" fillId="0" borderId="1" xfId="5" applyNumberFormat="1" applyFont="1" applyBorder="1" applyAlignment="1">
      <alignment horizontal="center" vertical="center"/>
    </xf>
    <xf numFmtId="2" fontId="11" fillId="0" borderId="0" xfId="5" applyNumberFormat="1" applyFont="1"/>
    <xf numFmtId="164" fontId="11" fillId="0" borderId="0" xfId="5" applyNumberFormat="1" applyFont="1"/>
    <xf numFmtId="2" fontId="11" fillId="0" borderId="1" xfId="5" applyNumberFormat="1" applyFont="1" applyBorder="1" applyAlignment="1">
      <alignment vertical="center"/>
    </xf>
    <xf numFmtId="0" fontId="11" fillId="0" borderId="0" xfId="5" applyFont="1" applyAlignment="1">
      <alignment horizontal="center"/>
    </xf>
    <xf numFmtId="167" fontId="11" fillId="0" borderId="0" xfId="5" applyNumberFormat="1" applyFont="1"/>
    <xf numFmtId="0" fontId="12" fillId="0" borderId="10" xfId="5" applyFont="1" applyBorder="1" applyAlignment="1">
      <alignment horizontal="left" vertical="center"/>
    </xf>
    <xf numFmtId="0" fontId="12" fillId="0" borderId="1" xfId="5" applyFont="1" applyBorder="1" applyAlignment="1">
      <alignment horizontal="left" vertical="center"/>
    </xf>
    <xf numFmtId="0" fontId="38" fillId="0" borderId="0" xfId="0" applyFont="1" applyAlignment="1">
      <alignment horizontal="center" vertical="center"/>
    </xf>
    <xf numFmtId="0" fontId="0" fillId="0" borderId="0" xfId="0" applyAlignment="1">
      <alignment horizontal="center" vertical="center"/>
    </xf>
    <xf numFmtId="0" fontId="12" fillId="0" borderId="0" xfId="5" applyFont="1"/>
    <xf numFmtId="0" fontId="12" fillId="0" borderId="1" xfId="5" applyFont="1" applyBorder="1"/>
    <xf numFmtId="2" fontId="12" fillId="0" borderId="0" xfId="5" applyNumberFormat="1" applyFont="1" applyAlignment="1">
      <alignment vertical="center"/>
    </xf>
    <xf numFmtId="2" fontId="12" fillId="0" borderId="0" xfId="5" applyNumberFormat="1" applyFont="1" applyAlignment="1">
      <alignment horizontal="center" vertical="center" wrapText="1"/>
    </xf>
    <xf numFmtId="2" fontId="12" fillId="0" borderId="1" xfId="5" applyNumberFormat="1" applyFont="1" applyBorder="1" applyAlignment="1">
      <alignment horizontal="center" vertical="center"/>
    </xf>
    <xf numFmtId="1" fontId="11" fillId="0" borderId="1" xfId="9" applyNumberFormat="1" applyFont="1" applyFill="1" applyBorder="1" applyAlignment="1">
      <alignment horizontal="center" vertical="center"/>
    </xf>
    <xf numFmtId="3" fontId="11" fillId="0" borderId="1" xfId="0" applyNumberFormat="1" applyFont="1" applyBorder="1" applyAlignment="1">
      <alignment horizontal="center" vertical="center"/>
    </xf>
    <xf numFmtId="2" fontId="12" fillId="0" borderId="0" xfId="5" applyNumberFormat="1" applyFont="1" applyAlignment="1">
      <alignment horizontal="center" vertical="center"/>
    </xf>
    <xf numFmtId="1" fontId="11" fillId="0" borderId="1" xfId="5" applyNumberFormat="1" applyFont="1" applyBorder="1" applyAlignment="1">
      <alignment horizontal="center" vertical="center"/>
    </xf>
    <xf numFmtId="2" fontId="11" fillId="0" borderId="0" xfId="5" applyNumberFormat="1" applyFont="1" applyAlignment="1">
      <alignment vertical="center" wrapText="1"/>
    </xf>
    <xf numFmtId="2" fontId="11" fillId="0" borderId="0" xfId="5" applyNumberFormat="1" applyFont="1" applyAlignment="1">
      <alignment horizontal="left" vertical="center" wrapText="1"/>
    </xf>
    <xf numFmtId="164" fontId="11" fillId="0" borderId="0" xfId="10" applyFont="1" applyFill="1" applyBorder="1" applyAlignment="1" applyProtection="1">
      <alignment vertical="center"/>
    </xf>
    <xf numFmtId="164" fontId="11" fillId="0" borderId="0" xfId="10" applyFont="1" applyFill="1" applyBorder="1"/>
    <xf numFmtId="0" fontId="12" fillId="0" borderId="1" xfId="5" applyFont="1" applyBorder="1" applyAlignment="1">
      <alignment horizontal="left" vertical="center" wrapText="1"/>
    </xf>
    <xf numFmtId="2" fontId="11" fillId="0" borderId="0" xfId="5" applyNumberFormat="1" applyFont="1" applyAlignment="1">
      <alignment vertical="center"/>
    </xf>
    <xf numFmtId="0" fontId="12" fillId="0" borderId="1" xfId="5" applyFont="1" applyBorder="1" applyAlignment="1">
      <alignment horizontal="center" vertical="center" wrapText="1"/>
    </xf>
    <xf numFmtId="0" fontId="11" fillId="0" borderId="0" xfId="5" applyFont="1" applyAlignment="1">
      <alignment horizontal="left" wrapText="1"/>
    </xf>
    <xf numFmtId="43" fontId="12" fillId="0" borderId="1" xfId="17" applyFont="1" applyFill="1" applyBorder="1" applyAlignment="1">
      <alignment horizontal="center" vertical="center"/>
    </xf>
    <xf numFmtId="10" fontId="12" fillId="0" borderId="1" xfId="9" applyNumberFormat="1" applyFont="1" applyFill="1" applyBorder="1" applyAlignment="1">
      <alignment horizontal="center" vertical="center"/>
    </xf>
    <xf numFmtId="1" fontId="11" fillId="0" borderId="1" xfId="5" applyNumberFormat="1" applyFont="1" applyBorder="1" applyAlignment="1">
      <alignment horizontal="center" vertical="center" wrapText="1"/>
    </xf>
    <xf numFmtId="5" fontId="12" fillId="0" borderId="1" xfId="2" applyNumberFormat="1" applyFont="1" applyFill="1" applyBorder="1" applyAlignment="1" applyProtection="1">
      <alignment horizontal="center" vertical="center"/>
    </xf>
    <xf numFmtId="179" fontId="11" fillId="0" borderId="1" xfId="2" applyNumberFormat="1" applyFont="1" applyFill="1" applyBorder="1" applyAlignment="1" applyProtection="1">
      <alignment vertical="center"/>
    </xf>
    <xf numFmtId="0" fontId="11" fillId="0" borderId="1" xfId="5" applyFont="1" applyBorder="1" applyAlignment="1">
      <alignment horizontal="center" vertical="center" wrapText="1"/>
    </xf>
    <xf numFmtId="5" fontId="11" fillId="0" borderId="1" xfId="2" applyNumberFormat="1" applyFont="1" applyFill="1" applyBorder="1" applyAlignment="1" applyProtection="1">
      <alignment horizontal="center" vertical="center"/>
    </xf>
    <xf numFmtId="171" fontId="11" fillId="0" borderId="93" xfId="10" applyNumberFormat="1" applyFont="1" applyFill="1" applyBorder="1" applyAlignment="1">
      <alignment vertical="center"/>
    </xf>
    <xf numFmtId="6" fontId="11" fillId="0" borderId="0" xfId="5" applyNumberFormat="1" applyFont="1"/>
    <xf numFmtId="9" fontId="11" fillId="0" borderId="1" xfId="5" applyNumberFormat="1" applyFont="1" applyBorder="1" applyAlignment="1">
      <alignment horizontal="center" vertical="center" wrapText="1"/>
    </xf>
    <xf numFmtId="44" fontId="11" fillId="0" borderId="0" xfId="2" applyFont="1" applyFill="1" applyBorder="1" applyAlignment="1">
      <alignment horizontal="center" vertical="center" wrapText="1"/>
    </xf>
    <xf numFmtId="5" fontId="12" fillId="0" borderId="1" xfId="2" applyNumberFormat="1" applyFont="1" applyFill="1" applyBorder="1" applyAlignment="1">
      <alignment horizontal="center" vertical="center" wrapText="1"/>
    </xf>
    <xf numFmtId="180" fontId="11" fillId="0" borderId="1" xfId="2" applyNumberFormat="1" applyFont="1" applyFill="1" applyBorder="1" applyAlignment="1" applyProtection="1">
      <alignment vertical="center"/>
    </xf>
    <xf numFmtId="39" fontId="11" fillId="0" borderId="1" xfId="5" applyNumberFormat="1" applyFont="1" applyBorder="1" applyAlignment="1">
      <alignment vertical="center"/>
    </xf>
    <xf numFmtId="10" fontId="11" fillId="0" borderId="1" xfId="9" applyNumberFormat="1" applyFont="1" applyFill="1" applyBorder="1" applyAlignment="1" applyProtection="1">
      <alignment vertical="center"/>
    </xf>
    <xf numFmtId="0" fontId="42" fillId="0" borderId="0" xfId="5" applyFont="1" applyAlignment="1">
      <alignment wrapText="1"/>
    </xf>
    <xf numFmtId="0" fontId="11" fillId="0" borderId="19" xfId="5" applyFont="1" applyBorder="1"/>
    <xf numFmtId="44" fontId="11" fillId="0" borderId="0" xfId="2" applyFont="1" applyFill="1" applyBorder="1" applyAlignment="1">
      <alignment horizontal="left" vertical="center"/>
    </xf>
    <xf numFmtId="44" fontId="11" fillId="0" borderId="0" xfId="2" applyFont="1" applyFill="1" applyBorder="1" applyProtection="1"/>
    <xf numFmtId="10" fontId="11" fillId="0" borderId="0" xfId="9" applyNumberFormat="1" applyFont="1" applyFill="1" applyBorder="1" applyProtection="1"/>
    <xf numFmtId="39" fontId="11" fillId="0" borderId="0" xfId="5" applyNumberFormat="1" applyFont="1"/>
    <xf numFmtId="39" fontId="11" fillId="0" borderId="20" xfId="5" applyNumberFormat="1" applyFont="1" applyBorder="1"/>
    <xf numFmtId="167" fontId="12" fillId="0" borderId="39" xfId="5" applyNumberFormat="1" applyFont="1" applyBorder="1" applyAlignment="1">
      <alignment horizontal="center" vertical="center"/>
    </xf>
    <xf numFmtId="167" fontId="12" fillId="0" borderId="15" xfId="5" applyNumberFormat="1" applyFont="1" applyBorder="1" applyAlignment="1">
      <alignment vertical="top"/>
    </xf>
    <xf numFmtId="39" fontId="12" fillId="0" borderId="10" xfId="5" applyNumberFormat="1" applyFont="1" applyBorder="1" applyAlignment="1">
      <alignment vertical="top"/>
    </xf>
    <xf numFmtId="0" fontId="12" fillId="0" borderId="16" xfId="5" applyFont="1" applyBorder="1" applyAlignment="1">
      <alignment vertical="top"/>
    </xf>
    <xf numFmtId="0" fontId="12" fillId="0" borderId="17" xfId="5" applyFont="1" applyBorder="1" applyAlignment="1">
      <alignment vertical="top"/>
    </xf>
    <xf numFmtId="0" fontId="12" fillId="0" borderId="18" xfId="5" applyFont="1" applyBorder="1" applyAlignment="1">
      <alignment vertical="top"/>
    </xf>
    <xf numFmtId="167" fontId="12" fillId="0" borderId="1" xfId="5" applyNumberFormat="1" applyFont="1" applyBorder="1" applyAlignment="1">
      <alignment vertical="top"/>
    </xf>
    <xf numFmtId="168" fontId="12" fillId="0" borderId="39" xfId="5" applyNumberFormat="1" applyFont="1" applyBorder="1" applyAlignment="1">
      <alignment vertical="top"/>
    </xf>
    <xf numFmtId="169" fontId="12" fillId="0" borderId="17" xfId="5" applyNumberFormat="1" applyFont="1" applyBorder="1" applyAlignment="1">
      <alignment vertical="top" wrapText="1"/>
    </xf>
    <xf numFmtId="169" fontId="12" fillId="0" borderId="18" xfId="5" applyNumberFormat="1" applyFont="1" applyBorder="1" applyAlignment="1">
      <alignment vertical="top" wrapText="1"/>
    </xf>
    <xf numFmtId="167" fontId="12" fillId="0" borderId="39" xfId="5" applyNumberFormat="1" applyFont="1" applyBorder="1" applyAlignment="1">
      <alignment vertical="top"/>
    </xf>
    <xf numFmtId="43" fontId="11" fillId="0" borderId="0" xfId="17" applyFont="1" applyFill="1" applyBorder="1"/>
    <xf numFmtId="10" fontId="11" fillId="0" borderId="0" xfId="9" applyNumberFormat="1" applyFont="1" applyFill="1" applyBorder="1"/>
    <xf numFmtId="44" fontId="11" fillId="0" borderId="1" xfId="2" applyFont="1" applyFill="1" applyBorder="1" applyAlignment="1">
      <alignment horizontal="center" vertical="center" wrapText="1"/>
    </xf>
    <xf numFmtId="43" fontId="11" fillId="0" borderId="0" xfId="17" applyFont="1" applyFill="1"/>
    <xf numFmtId="10" fontId="11" fillId="0" borderId="0" xfId="9" applyNumberFormat="1" applyFont="1" applyFill="1"/>
    <xf numFmtId="44" fontId="11" fillId="0" borderId="0" xfId="5" applyNumberFormat="1" applyFont="1"/>
    <xf numFmtId="0" fontId="12" fillId="0" borderId="128" xfId="16" applyFont="1" applyBorder="1" applyAlignment="1">
      <alignment horizontal="center" vertical="center" wrapText="1"/>
    </xf>
    <xf numFmtId="3" fontId="12" fillId="0" borderId="128" xfId="16" applyNumberFormat="1" applyFont="1" applyBorder="1" applyAlignment="1">
      <alignment horizontal="center" vertical="center" wrapText="1"/>
    </xf>
    <xf numFmtId="1" fontId="12" fillId="0" borderId="128" xfId="16" applyNumberFormat="1" applyFont="1" applyBorder="1" applyAlignment="1">
      <alignment horizontal="center" vertical="center" wrapText="1"/>
    </xf>
    <xf numFmtId="3" fontId="12" fillId="0" borderId="128" xfId="16" applyNumberFormat="1" applyFont="1" applyBorder="1" applyAlignment="1">
      <alignment horizontal="center" vertical="center"/>
    </xf>
    <xf numFmtId="183" fontId="11" fillId="2" borderId="128" xfId="16" applyNumberFormat="1" applyFont="1" applyFill="1" applyBorder="1" applyAlignment="1">
      <alignment horizontal="center" vertical="center" wrapText="1"/>
    </xf>
    <xf numFmtId="183" fontId="43" fillId="10" borderId="128" xfId="16" applyNumberFormat="1" applyFont="1" applyFill="1" applyBorder="1" applyAlignment="1">
      <alignment vertical="center"/>
    </xf>
    <xf numFmtId="0" fontId="11" fillId="0" borderId="128" xfId="16" applyFont="1" applyBorder="1" applyAlignment="1">
      <alignment horizontal="center" vertical="center" wrapText="1"/>
    </xf>
    <xf numFmtId="0" fontId="43" fillId="0" borderId="128" xfId="16" applyFont="1" applyBorder="1" applyAlignment="1">
      <alignment horizontal="center" vertical="center"/>
    </xf>
    <xf numFmtId="174" fontId="11" fillId="2" borderId="128" xfId="16" applyNumberFormat="1" applyFont="1" applyFill="1" applyBorder="1" applyAlignment="1">
      <alignment horizontal="center" vertical="center"/>
    </xf>
    <xf numFmtId="174" fontId="43" fillId="11" borderId="128" xfId="16" applyNumberFormat="1" applyFont="1" applyFill="1" applyBorder="1" applyAlignment="1">
      <alignment horizontal="center" vertical="center"/>
    </xf>
    <xf numFmtId="3" fontId="11" fillId="0" borderId="128" xfId="16" applyNumberFormat="1" applyFont="1" applyBorder="1" applyAlignment="1">
      <alignment horizontal="center" vertical="center" wrapText="1"/>
    </xf>
    <xf numFmtId="174" fontId="11" fillId="0" borderId="128" xfId="16" applyNumberFormat="1" applyFont="1" applyBorder="1" applyAlignment="1">
      <alignment horizontal="center" vertical="center"/>
    </xf>
    <xf numFmtId="14" fontId="11" fillId="0" borderId="0" xfId="16" applyNumberFormat="1" applyFont="1" applyAlignment="1">
      <alignment horizontal="center" vertical="center"/>
    </xf>
    <xf numFmtId="3" fontId="11" fillId="0" borderId="0" xfId="16" applyNumberFormat="1" applyFont="1" applyAlignment="1">
      <alignment horizontal="center" vertical="center" wrapText="1"/>
    </xf>
    <xf numFmtId="3" fontId="11" fillId="0" borderId="0" xfId="16" applyNumberFormat="1" applyFont="1" applyAlignment="1">
      <alignment horizontal="left" vertical="center" wrapText="1"/>
    </xf>
    <xf numFmtId="171" fontId="11" fillId="0" borderId="0" xfId="16" applyNumberFormat="1" applyFont="1" applyAlignment="1">
      <alignment horizontal="center" vertical="center" wrapText="1"/>
    </xf>
    <xf numFmtId="166" fontId="11" fillId="0" borderId="0" xfId="16" applyNumberFormat="1" applyFont="1" applyAlignment="1">
      <alignment horizontal="center" vertical="center"/>
    </xf>
    <xf numFmtId="3" fontId="11" fillId="0" borderId="0" xfId="16" applyNumberFormat="1" applyFont="1" applyAlignment="1">
      <alignment vertical="center"/>
    </xf>
    <xf numFmtId="0" fontId="11" fillId="0" borderId="0" xfId="16" applyFont="1" applyAlignment="1">
      <alignment horizontal="left" vertical="top"/>
    </xf>
    <xf numFmtId="0" fontId="12" fillId="0" borderId="0" xfId="16" applyFont="1" applyAlignment="1">
      <alignment horizontal="left" vertical="top"/>
    </xf>
    <xf numFmtId="14" fontId="12" fillId="12" borderId="0" xfId="16" applyNumberFormat="1" applyFont="1" applyFill="1" applyAlignment="1">
      <alignment horizontal="center" vertical="center"/>
    </xf>
    <xf numFmtId="3" fontId="12" fillId="12" borderId="0" xfId="16" applyNumberFormat="1" applyFont="1" applyFill="1" applyAlignment="1">
      <alignment horizontal="center" vertical="center" wrapText="1"/>
    </xf>
    <xf numFmtId="174" fontId="43" fillId="0" borderId="128" xfId="16" applyNumberFormat="1" applyFont="1" applyBorder="1" applyAlignment="1">
      <alignment horizontal="center" vertical="center"/>
    </xf>
    <xf numFmtId="166" fontId="11" fillId="14" borderId="128" xfId="16" applyNumberFormat="1" applyFont="1" applyFill="1" applyBorder="1" applyAlignment="1">
      <alignment horizontal="center" vertical="center"/>
    </xf>
    <xf numFmtId="0" fontId="11" fillId="0" borderId="0" xfId="16" applyFont="1"/>
    <xf numFmtId="0" fontId="11" fillId="0" borderId="0" xfId="16" applyFont="1" applyAlignment="1">
      <alignment horizontal="left"/>
    </xf>
    <xf numFmtId="3" fontId="11" fillId="0" borderId="0" xfId="16" applyNumberFormat="1" applyFont="1"/>
    <xf numFmtId="0" fontId="12" fillId="0" borderId="0" xfId="16" applyFont="1" applyAlignment="1">
      <alignment vertical="top"/>
    </xf>
    <xf numFmtId="0" fontId="11" fillId="0" borderId="125" xfId="16" applyFont="1" applyBorder="1" applyAlignment="1">
      <alignment horizontal="center" vertical="center" wrapText="1"/>
    </xf>
    <xf numFmtId="166" fontId="11" fillId="0" borderId="1" xfId="16" applyNumberFormat="1" applyFont="1" applyBorder="1" applyAlignment="1">
      <alignment horizontal="center" vertical="center"/>
    </xf>
    <xf numFmtId="0" fontId="11" fillId="16" borderId="0" xfId="16" applyFont="1" applyFill="1" applyAlignment="1">
      <alignment horizontal="center" vertical="center" wrapText="1"/>
    </xf>
    <xf numFmtId="0" fontId="43" fillId="16" borderId="0" xfId="16" applyFont="1" applyFill="1" applyAlignment="1">
      <alignment horizontal="left" vertical="top" wrapText="1"/>
    </xf>
    <xf numFmtId="164" fontId="11" fillId="0" borderId="0" xfId="16" applyNumberFormat="1" applyFont="1" applyAlignment="1">
      <alignment horizontal="left" vertical="center" wrapText="1"/>
    </xf>
    <xf numFmtId="0" fontId="12" fillId="0" borderId="0" xfId="16" applyFont="1"/>
    <xf numFmtId="0" fontId="12" fillId="0" borderId="128" xfId="16" applyFont="1" applyBorder="1" applyAlignment="1">
      <alignment horizontal="center" vertical="center"/>
    </xf>
    <xf numFmtId="0" fontId="12" fillId="0" borderId="98" xfId="16" applyFont="1" applyBorder="1" applyAlignment="1">
      <alignment vertical="center"/>
    </xf>
    <xf numFmtId="0" fontId="12" fillId="0" borderId="105" xfId="16" applyFont="1" applyBorder="1" applyAlignment="1">
      <alignment vertical="center"/>
    </xf>
    <xf numFmtId="3" fontId="12" fillId="0" borderId="125" xfId="16" applyNumberFormat="1" applyFont="1" applyBorder="1" applyAlignment="1">
      <alignment horizontal="center" vertical="center" wrapText="1"/>
    </xf>
    <xf numFmtId="166" fontId="11" fillId="0" borderId="128" xfId="16" applyNumberFormat="1" applyFont="1" applyBorder="1" applyAlignment="1">
      <alignment horizontal="center" vertical="center"/>
    </xf>
    <xf numFmtId="174" fontId="11" fillId="0" borderId="0" xfId="16" applyNumberFormat="1" applyFont="1" applyAlignment="1">
      <alignment horizontal="center" vertical="center" wrapText="1"/>
    </xf>
    <xf numFmtId="174" fontId="11" fillId="0" borderId="0" xfId="16" applyNumberFormat="1" applyFont="1" applyAlignment="1">
      <alignment horizontal="center"/>
    </xf>
    <xf numFmtId="3" fontId="11" fillId="0" borderId="125" xfId="16" applyNumberFormat="1" applyFont="1" applyBorder="1" applyAlignment="1">
      <alignment horizontal="left" vertical="center" wrapText="1"/>
    </xf>
    <xf numFmtId="0" fontId="11" fillId="0" borderId="128" xfId="16" applyFont="1" applyBorder="1" applyAlignment="1">
      <alignment horizontal="center" vertical="center"/>
    </xf>
    <xf numFmtId="0" fontId="11" fillId="0" borderId="0" xfId="16" applyFont="1" applyAlignment="1">
      <alignment vertical="top"/>
    </xf>
    <xf numFmtId="3" fontId="12" fillId="0" borderId="0" xfId="16" applyNumberFormat="1" applyFont="1" applyAlignment="1">
      <alignment horizontal="center" vertical="center" wrapText="1"/>
    </xf>
    <xf numFmtId="3" fontId="12" fillId="0" borderId="0" xfId="16" applyNumberFormat="1" applyFont="1" applyAlignment="1">
      <alignment horizontal="left" vertical="center" wrapText="1"/>
    </xf>
    <xf numFmtId="1" fontId="12" fillId="0" borderId="0" xfId="16" applyNumberFormat="1" applyFont="1" applyAlignment="1">
      <alignment horizontal="center" vertical="center" wrapText="1"/>
    </xf>
    <xf numFmtId="3" fontId="12" fillId="0" borderId="0" xfId="16" applyNumberFormat="1" applyFont="1" applyAlignment="1">
      <alignment horizontal="center" vertical="center"/>
    </xf>
    <xf numFmtId="177" fontId="11" fillId="19" borderId="0" xfId="16" applyNumberFormat="1" applyFont="1" applyFill="1" applyAlignment="1">
      <alignment horizontal="left" vertical="center" wrapText="1"/>
    </xf>
    <xf numFmtId="0" fontId="11" fillId="19" borderId="0" xfId="16" applyFont="1" applyFill="1" applyAlignment="1">
      <alignment vertical="center" wrapText="1"/>
    </xf>
    <xf numFmtId="14" fontId="11" fillId="7" borderId="0" xfId="16" applyNumberFormat="1" applyFont="1" applyFill="1" applyAlignment="1">
      <alignment horizontal="center" vertical="center"/>
    </xf>
    <xf numFmtId="3" fontId="11" fillId="7" borderId="0" xfId="16" applyNumberFormat="1" applyFont="1" applyFill="1" applyAlignment="1">
      <alignment horizontal="center" vertical="center" wrapText="1"/>
    </xf>
    <xf numFmtId="3" fontId="11" fillId="0" borderId="0" xfId="16" applyNumberFormat="1" applyFont="1" applyAlignment="1">
      <alignment horizontal="center" vertical="center"/>
    </xf>
    <xf numFmtId="0" fontId="12" fillId="0" borderId="111" xfId="16" applyFont="1" applyBorder="1" applyAlignment="1">
      <alignment horizontal="center" vertical="center" wrapText="1"/>
    </xf>
    <xf numFmtId="3" fontId="12" fillId="0" borderId="128" xfId="16" applyNumberFormat="1" applyFont="1" applyBorder="1" applyAlignment="1">
      <alignment horizontal="center" vertical="top" wrapText="1"/>
    </xf>
    <xf numFmtId="3" fontId="12" fillId="2" borderId="128" xfId="16" applyNumberFormat="1" applyFont="1" applyFill="1" applyBorder="1" applyAlignment="1">
      <alignment horizontal="center" vertical="center"/>
    </xf>
    <xf numFmtId="166" fontId="11" fillId="0" borderId="0" xfId="16" applyNumberFormat="1" applyFont="1" applyAlignment="1">
      <alignment horizontal="center" vertical="center" wrapText="1"/>
    </xf>
    <xf numFmtId="0" fontId="12" fillId="12" borderId="0" xfId="16" applyFont="1" applyFill="1" applyAlignment="1">
      <alignment horizontal="center" vertical="center"/>
    </xf>
    <xf numFmtId="0" fontId="11" fillId="0" borderId="125" xfId="16" applyFont="1" applyBorder="1" applyAlignment="1">
      <alignment horizontal="center" vertical="center"/>
    </xf>
    <xf numFmtId="174" fontId="11" fillId="26" borderId="128" xfId="16" applyNumberFormat="1" applyFont="1" applyFill="1" applyBorder="1" applyAlignment="1">
      <alignment horizontal="center" vertical="center"/>
    </xf>
    <xf numFmtId="0" fontId="11" fillId="26" borderId="128" xfId="16" applyFont="1" applyFill="1" applyBorder="1" applyAlignment="1">
      <alignment horizontal="center" vertical="center" wrapText="1"/>
    </xf>
    <xf numFmtId="0" fontId="43" fillId="26" borderId="128" xfId="16" applyFont="1" applyFill="1" applyBorder="1" applyAlignment="1">
      <alignment horizontal="center" vertical="center" wrapText="1"/>
    </xf>
    <xf numFmtId="164" fontId="11" fillId="0" borderId="128" xfId="16" applyNumberFormat="1" applyFont="1" applyBorder="1" applyAlignment="1">
      <alignment horizontal="center" vertical="center"/>
    </xf>
    <xf numFmtId="2" fontId="11" fillId="0" borderId="0" xfId="16" applyNumberFormat="1" applyFont="1" applyAlignment="1">
      <alignment horizontal="center" vertical="center" wrapText="1"/>
    </xf>
    <xf numFmtId="174" fontId="11" fillId="15" borderId="128" xfId="16" applyNumberFormat="1" applyFont="1" applyFill="1" applyBorder="1" applyAlignment="1">
      <alignment horizontal="center" vertical="center" wrapText="1"/>
    </xf>
    <xf numFmtId="174" fontId="11" fillId="26" borderId="128" xfId="16" applyNumberFormat="1" applyFont="1" applyFill="1" applyBorder="1" applyAlignment="1">
      <alignment horizontal="center" vertical="center" wrapText="1"/>
    </xf>
    <xf numFmtId="174" fontId="11" fillId="0" borderId="128" xfId="16" applyNumberFormat="1" applyFont="1" applyBorder="1" applyAlignment="1">
      <alignment horizontal="center" vertical="center" wrapText="1"/>
    </xf>
    <xf numFmtId="0" fontId="11" fillId="27" borderId="0" xfId="16" applyFont="1" applyFill="1" applyAlignment="1">
      <alignment horizontal="center" vertical="center"/>
    </xf>
    <xf numFmtId="0" fontId="43" fillId="0" borderId="0" xfId="16" applyFont="1" applyAlignment="1">
      <alignment horizontal="center" vertical="center" wrapText="1"/>
    </xf>
    <xf numFmtId="0" fontId="11" fillId="15" borderId="0" xfId="16" applyFont="1" applyFill="1" applyAlignment="1">
      <alignment horizontal="center" vertical="center" wrapText="1"/>
    </xf>
    <xf numFmtId="174" fontId="11" fillId="15" borderId="0" xfId="16" applyNumberFormat="1" applyFont="1" applyFill="1" applyAlignment="1">
      <alignment horizontal="center" vertical="center"/>
    </xf>
    <xf numFmtId="174" fontId="11" fillId="26" borderId="0" xfId="16" applyNumberFormat="1" applyFont="1" applyFill="1" applyAlignment="1">
      <alignment horizontal="center" vertical="center"/>
    </xf>
    <xf numFmtId="0" fontId="12" fillId="7" borderId="0" xfId="16" applyFont="1" applyFill="1" applyAlignment="1">
      <alignment horizontal="left" vertical="top"/>
    </xf>
    <xf numFmtId="3" fontId="12" fillId="0" borderId="111" xfId="16" applyNumberFormat="1" applyFont="1" applyBorder="1" applyAlignment="1">
      <alignment horizontal="center" vertical="center"/>
    </xf>
    <xf numFmtId="3" fontId="11" fillId="0" borderId="128" xfId="16" applyNumberFormat="1" applyFont="1" applyBorder="1" applyAlignment="1">
      <alignment horizontal="center" vertical="center"/>
    </xf>
    <xf numFmtId="174" fontId="11" fillId="16" borderId="111" xfId="16" applyNumberFormat="1" applyFont="1" applyFill="1" applyBorder="1" applyAlignment="1">
      <alignment horizontal="center" vertical="center"/>
    </xf>
    <xf numFmtId="174" fontId="11" fillId="16" borderId="128" xfId="16" applyNumberFormat="1" applyFont="1" applyFill="1" applyBorder="1" applyAlignment="1">
      <alignment horizontal="center" vertical="center"/>
    </xf>
    <xf numFmtId="174" fontId="11" fillId="16" borderId="0" xfId="16" applyNumberFormat="1" applyFont="1" applyFill="1" applyAlignment="1">
      <alignment horizontal="center" vertical="center"/>
    </xf>
    <xf numFmtId="174" fontId="11" fillId="2" borderId="0" xfId="16" applyNumberFormat="1" applyFont="1" applyFill="1" applyAlignment="1">
      <alignment horizontal="center" vertical="center"/>
    </xf>
    <xf numFmtId="166" fontId="11" fillId="2" borderId="0" xfId="16" applyNumberFormat="1" applyFont="1" applyFill="1" applyAlignment="1">
      <alignment horizontal="center" vertical="center"/>
    </xf>
    <xf numFmtId="14" fontId="12" fillId="0" borderId="0" xfId="16" applyNumberFormat="1" applyFont="1" applyAlignment="1">
      <alignment horizontal="center" vertical="center"/>
    </xf>
    <xf numFmtId="0" fontId="11" fillId="2" borderId="0" xfId="16" applyFont="1" applyFill="1" applyAlignment="1">
      <alignment horizontal="center" vertical="center" wrapText="1"/>
    </xf>
    <xf numFmtId="189" fontId="43" fillId="33" borderId="0" xfId="16" applyNumberFormat="1" applyFont="1" applyFill="1" applyAlignment="1">
      <alignment horizontal="center" vertical="center"/>
    </xf>
    <xf numFmtId="0" fontId="43" fillId="33" borderId="0" xfId="16" applyFont="1" applyFill="1" applyAlignment="1">
      <alignment horizontal="center" vertical="center" wrapText="1"/>
    </xf>
    <xf numFmtId="174" fontId="43" fillId="0" borderId="0" xfId="16" applyNumberFormat="1" applyFont="1" applyAlignment="1">
      <alignment horizontal="center" vertical="center"/>
    </xf>
    <xf numFmtId="0" fontId="43" fillId="0" borderId="0" xfId="16" applyFont="1" applyAlignment="1">
      <alignment horizontal="center" vertical="center"/>
    </xf>
    <xf numFmtId="191" fontId="11" fillId="34" borderId="0" xfId="16" applyNumberFormat="1" applyFont="1" applyFill="1" applyAlignment="1">
      <alignment horizontal="center" vertical="center" wrapText="1"/>
    </xf>
    <xf numFmtId="0" fontId="43" fillId="2" borderId="0" xfId="16" applyFont="1" applyFill="1" applyAlignment="1">
      <alignment horizontal="center" vertical="center" wrapText="1"/>
    </xf>
    <xf numFmtId="174" fontId="11" fillId="35" borderId="0" xfId="16" applyNumberFormat="1" applyFont="1" applyFill="1" applyAlignment="1">
      <alignment horizontal="center" vertical="center"/>
    </xf>
    <xf numFmtId="14" fontId="11" fillId="0" borderId="0" xfId="16" applyNumberFormat="1" applyFont="1" applyAlignment="1">
      <alignment horizontal="center" vertical="center" wrapText="1"/>
    </xf>
    <xf numFmtId="0" fontId="11" fillId="0" borderId="108" xfId="16" applyFont="1" applyBorder="1" applyAlignment="1">
      <alignment horizontal="center" vertical="center" wrapText="1"/>
    </xf>
    <xf numFmtId="14" fontId="11" fillId="0" borderId="136" xfId="16" applyNumberFormat="1" applyFont="1" applyBorder="1" applyAlignment="1">
      <alignment horizontal="center" vertical="center" wrapText="1"/>
    </xf>
    <xf numFmtId="3" fontId="11" fillId="0" borderId="106" xfId="16" applyNumberFormat="1" applyFont="1" applyBorder="1" applyAlignment="1">
      <alignment horizontal="center" vertical="center" wrapText="1"/>
    </xf>
    <xf numFmtId="14" fontId="12" fillId="0" borderId="128" xfId="16" applyNumberFormat="1" applyFont="1" applyBorder="1" applyAlignment="1">
      <alignment horizontal="center" vertical="center"/>
    </xf>
    <xf numFmtId="166" fontId="11" fillId="0" borderId="128" xfId="16" applyNumberFormat="1" applyFont="1" applyBorder="1" applyAlignment="1">
      <alignment horizontal="center" vertical="center" wrapText="1"/>
    </xf>
    <xf numFmtId="3" fontId="11" fillId="0" borderId="111" xfId="16" applyNumberFormat="1" applyFont="1" applyBorder="1" applyAlignment="1">
      <alignment horizontal="center" vertical="center" wrapText="1"/>
    </xf>
    <xf numFmtId="0" fontId="43" fillId="0" borderId="128" xfId="16" applyFont="1" applyBorder="1" applyAlignment="1">
      <alignment horizontal="center" vertical="center" wrapText="1"/>
    </xf>
    <xf numFmtId="166" fontId="11" fillId="2" borderId="128" xfId="16" applyNumberFormat="1" applyFont="1" applyFill="1" applyBorder="1" applyAlignment="1">
      <alignment horizontal="center" vertical="center"/>
    </xf>
    <xf numFmtId="0" fontId="43" fillId="2" borderId="128" xfId="16" applyFont="1" applyFill="1" applyBorder="1" applyAlignment="1">
      <alignment horizontal="center" vertical="center" wrapText="1"/>
    </xf>
    <xf numFmtId="0" fontId="11" fillId="34" borderId="0" xfId="16" applyFont="1" applyFill="1" applyAlignment="1">
      <alignment horizontal="center" vertical="center" wrapText="1"/>
    </xf>
    <xf numFmtId="0" fontId="11" fillId="34" borderId="0" xfId="16" applyFont="1" applyFill="1" applyAlignment="1">
      <alignment horizontal="center" vertical="center"/>
    </xf>
    <xf numFmtId="14" fontId="43" fillId="34" borderId="0" xfId="16" applyNumberFormat="1" applyFont="1" applyFill="1" applyAlignment="1">
      <alignment horizontal="center" vertical="center"/>
    </xf>
    <xf numFmtId="14" fontId="11" fillId="2" borderId="0" xfId="16" applyNumberFormat="1" applyFont="1" applyFill="1" applyAlignment="1">
      <alignment horizontal="center" vertical="center"/>
    </xf>
    <xf numFmtId="0" fontId="11" fillId="34" borderId="128" xfId="16" applyFont="1" applyFill="1" applyBorder="1" applyAlignment="1">
      <alignment horizontal="center" vertical="center" wrapText="1"/>
    </xf>
    <xf numFmtId="189" fontId="11" fillId="0" borderId="128" xfId="16" applyNumberFormat="1" applyFont="1" applyBorder="1" applyAlignment="1">
      <alignment horizontal="center" vertical="center"/>
    </xf>
    <xf numFmtId="0" fontId="11" fillId="36" borderId="0" xfId="16" applyFont="1" applyFill="1" applyAlignment="1">
      <alignment horizontal="center" vertical="center" wrapText="1"/>
    </xf>
    <xf numFmtId="3" fontId="0" fillId="0" borderId="0" xfId="0" applyNumberFormat="1"/>
    <xf numFmtId="10" fontId="13" fillId="0" borderId="7" xfId="9" applyNumberFormat="1" applyFont="1" applyBorder="1" applyAlignment="1">
      <alignment horizontal="center" vertical="center"/>
    </xf>
    <xf numFmtId="0" fontId="38" fillId="0" borderId="4" xfId="0" applyFont="1" applyBorder="1" applyAlignment="1">
      <alignment horizontal="center" vertical="center" wrapText="1"/>
    </xf>
    <xf numFmtId="166" fontId="47" fillId="0" borderId="4" xfId="0" applyNumberFormat="1" applyFont="1" applyBorder="1" applyAlignment="1">
      <alignment horizontal="center" vertical="center" wrapText="1"/>
    </xf>
    <xf numFmtId="2" fontId="47" fillId="0" borderId="4" xfId="0" applyNumberFormat="1" applyFont="1" applyBorder="1" applyAlignment="1">
      <alignment vertical="center" wrapText="1"/>
    </xf>
    <xf numFmtId="2" fontId="38" fillId="0" borderId="4" xfId="9" applyNumberFormat="1" applyFont="1" applyBorder="1" applyAlignment="1" applyProtection="1">
      <alignment vertical="center" wrapText="1"/>
    </xf>
    <xf numFmtId="0" fontId="38" fillId="0" borderId="7" xfId="0" applyFont="1" applyBorder="1" applyAlignment="1">
      <alignment horizontal="center" vertical="center" wrapText="1"/>
    </xf>
    <xf numFmtId="166" fontId="38" fillId="0" borderId="7" xfId="0" applyNumberFormat="1" applyFont="1" applyBorder="1" applyAlignment="1">
      <alignment horizontal="center" vertical="center" wrapText="1"/>
    </xf>
    <xf numFmtId="166" fontId="38" fillId="0" borderId="4" xfId="0" applyNumberFormat="1" applyFont="1" applyBorder="1" applyAlignment="1">
      <alignment horizontal="center" vertical="center" wrapText="1"/>
    </xf>
    <xf numFmtId="2" fontId="47" fillId="0" borderId="7" xfId="0" applyNumberFormat="1" applyFont="1" applyBorder="1" applyAlignment="1">
      <alignment vertical="center" wrapText="1"/>
    </xf>
    <xf numFmtId="2" fontId="38" fillId="0" borderId="7" xfId="9" applyNumberFormat="1" applyFont="1" applyBorder="1" applyAlignment="1" applyProtection="1">
      <alignment vertical="center" wrapText="1"/>
    </xf>
    <xf numFmtId="2" fontId="38" fillId="0" borderId="4" xfId="0" applyNumberFormat="1" applyFont="1" applyBorder="1" applyAlignment="1">
      <alignment vertical="center" wrapText="1"/>
    </xf>
    <xf numFmtId="2" fontId="38" fillId="0" borderId="7" xfId="0" applyNumberFormat="1" applyFont="1" applyBorder="1" applyAlignment="1">
      <alignment vertical="center" wrapText="1"/>
    </xf>
    <xf numFmtId="2" fontId="38" fillId="0" borderId="4" xfId="0" applyNumberFormat="1" applyFont="1" applyBorder="1" applyAlignment="1">
      <alignment horizontal="center" vertical="center" wrapText="1"/>
    </xf>
    <xf numFmtId="10" fontId="38" fillId="0" borderId="4" xfId="9" applyNumberFormat="1" applyFont="1" applyBorder="1" applyAlignment="1">
      <alignment vertical="center" wrapText="1"/>
    </xf>
    <xf numFmtId="0" fontId="47" fillId="0" borderId="4" xfId="0" applyFont="1" applyBorder="1" applyAlignment="1">
      <alignment horizontal="center" vertical="center" wrapText="1"/>
    </xf>
    <xf numFmtId="166" fontId="47" fillId="0" borderId="4" xfId="10" applyNumberFormat="1" applyFont="1" applyFill="1" applyBorder="1" applyAlignment="1">
      <alignment horizontal="center" vertical="center" wrapText="1"/>
    </xf>
    <xf numFmtId="39" fontId="38" fillId="0" borderId="4" xfId="0" applyNumberFormat="1" applyFont="1" applyBorder="1" applyAlignment="1">
      <alignment vertical="center" wrapText="1"/>
    </xf>
    <xf numFmtId="0" fontId="47" fillId="0" borderId="7" xfId="0" applyFont="1" applyBorder="1" applyAlignment="1">
      <alignment horizontal="center" vertical="center" wrapText="1"/>
    </xf>
    <xf numFmtId="166" fontId="38" fillId="0" borderId="7" xfId="10" applyNumberFormat="1" applyFont="1" applyFill="1" applyBorder="1" applyAlignment="1" applyProtection="1">
      <alignment horizontal="center" vertical="center" wrapText="1"/>
    </xf>
    <xf numFmtId="10" fontId="38" fillId="0" borderId="7" xfId="9" applyNumberFormat="1" applyFont="1" applyBorder="1" applyAlignment="1" applyProtection="1">
      <alignment vertical="center" wrapText="1"/>
    </xf>
    <xf numFmtId="39" fontId="38" fillId="0" borderId="7" xfId="0" applyNumberFormat="1" applyFont="1" applyBorder="1" applyAlignment="1">
      <alignment vertical="center" wrapText="1"/>
    </xf>
    <xf numFmtId="181" fontId="7" fillId="0" borderId="0" xfId="0" applyNumberFormat="1" applyFont="1"/>
    <xf numFmtId="0" fontId="48" fillId="0" borderId="0" xfId="0" applyFont="1"/>
    <xf numFmtId="0" fontId="48" fillId="0" borderId="0" xfId="0" applyFont="1" applyAlignment="1">
      <alignment horizontal="center" vertical="center" wrapText="1"/>
    </xf>
    <xf numFmtId="0" fontId="37" fillId="40" borderId="162" xfId="0" applyFont="1" applyFill="1" applyBorder="1" applyAlignment="1">
      <alignment horizontal="center" vertical="center" wrapText="1"/>
    </xf>
    <xf numFmtId="0" fontId="37" fillId="40" borderId="52" xfId="0" applyFont="1" applyFill="1" applyBorder="1" applyAlignment="1">
      <alignment horizontal="center" vertical="center" wrapText="1"/>
    </xf>
    <xf numFmtId="166" fontId="37" fillId="40" borderId="162" xfId="3" applyNumberFormat="1" applyFont="1" applyFill="1" applyBorder="1" applyAlignment="1">
      <alignment horizontal="center" vertical="center" wrapText="1"/>
    </xf>
    <xf numFmtId="1" fontId="38" fillId="0" borderId="0" xfId="0" applyNumberFormat="1" applyFont="1" applyAlignment="1">
      <alignment horizontal="center" vertical="center"/>
    </xf>
    <xf numFmtId="166" fontId="38" fillId="0" borderId="0" xfId="0" applyNumberFormat="1" applyFont="1" applyAlignment="1">
      <alignment horizontal="center" vertical="center"/>
    </xf>
    <xf numFmtId="0" fontId="47" fillId="40" borderId="162" xfId="0" applyFont="1" applyFill="1" applyBorder="1" applyAlignment="1">
      <alignment horizontal="center" vertical="center"/>
    </xf>
    <xf numFmtId="0" fontId="47" fillId="40" borderId="54" xfId="0" applyFont="1" applyFill="1" applyBorder="1" applyAlignment="1">
      <alignment horizontal="center" vertical="center"/>
    </xf>
    <xf numFmtId="0" fontId="38" fillId="0" borderId="96" xfId="0" applyFont="1" applyBorder="1" applyAlignment="1">
      <alignment horizontal="center" vertical="center"/>
    </xf>
    <xf numFmtId="0" fontId="38" fillId="0" borderId="22" xfId="0" applyFont="1" applyBorder="1" applyAlignment="1">
      <alignment horizontal="center" vertical="center" wrapText="1"/>
    </xf>
    <xf numFmtId="166" fontId="38" fillId="0" borderId="96" xfId="0" applyNumberFormat="1" applyFont="1" applyBorder="1" applyAlignment="1">
      <alignment horizontal="center" vertical="center"/>
    </xf>
    <xf numFmtId="0" fontId="39" fillId="3" borderId="0" xfId="0" applyFont="1" applyFill="1" applyAlignment="1">
      <alignment horizontal="center" vertical="center" wrapText="1"/>
    </xf>
    <xf numFmtId="3" fontId="0" fillId="0" borderId="163" xfId="0" applyNumberFormat="1" applyBorder="1" applyAlignment="1">
      <alignment horizontal="center" vertical="center"/>
    </xf>
    <xf numFmtId="0" fontId="0" fillId="0" borderId="163" xfId="0" applyBorder="1" applyAlignment="1">
      <alignment horizontal="center" vertical="center"/>
    </xf>
    <xf numFmtId="166" fontId="0" fillId="0" borderId="163" xfId="0" applyNumberFormat="1" applyBorder="1" applyAlignment="1">
      <alignment horizontal="center" vertical="center"/>
    </xf>
    <xf numFmtId="0" fontId="0" fillId="0" borderId="62" xfId="0" applyBorder="1" applyAlignment="1">
      <alignment horizontal="center" vertical="center"/>
    </xf>
    <xf numFmtId="0" fontId="49" fillId="3" borderId="93" xfId="0" applyFont="1" applyFill="1" applyBorder="1" applyAlignment="1">
      <alignment horizontal="center" vertical="center" wrapText="1"/>
    </xf>
    <xf numFmtId="0" fontId="38" fillId="0" borderId="31" xfId="0" applyFont="1" applyBorder="1" applyAlignment="1">
      <alignment horizontal="center" vertical="center" wrapText="1"/>
    </xf>
    <xf numFmtId="3" fontId="49" fillId="3" borderId="93" xfId="0" applyNumberFormat="1" applyFont="1" applyFill="1" applyBorder="1" applyAlignment="1">
      <alignment horizontal="center" vertical="center" wrapText="1"/>
    </xf>
    <xf numFmtId="0" fontId="49" fillId="3" borderId="49" xfId="0" applyFont="1" applyFill="1" applyBorder="1" applyAlignment="1">
      <alignment horizontal="center" vertical="center" wrapText="1"/>
    </xf>
    <xf numFmtId="0" fontId="38" fillId="0" borderId="17" xfId="0" applyFont="1" applyBorder="1" applyAlignment="1">
      <alignment horizontal="center" vertical="center" wrapText="1"/>
    </xf>
    <xf numFmtId="3" fontId="49" fillId="3" borderId="94" xfId="0" applyNumberFormat="1" applyFont="1" applyFill="1" applyBorder="1" applyAlignment="1">
      <alignment horizontal="center" vertical="center" wrapText="1"/>
    </xf>
    <xf numFmtId="0" fontId="50" fillId="0" borderId="164" xfId="0" applyFont="1" applyBorder="1" applyAlignment="1">
      <alignment horizontal="center" vertical="center" wrapText="1"/>
    </xf>
    <xf numFmtId="166" fontId="50" fillId="0" borderId="162" xfId="0" applyNumberFormat="1" applyFont="1" applyBorder="1"/>
    <xf numFmtId="0" fontId="6" fillId="3" borderId="0" xfId="0" applyFont="1" applyFill="1" applyAlignment="1">
      <alignment horizontal="center" vertical="center" wrapText="1"/>
    </xf>
    <xf numFmtId="0" fontId="5" fillId="3" borderId="0" xfId="0" applyFont="1" applyFill="1" applyAlignment="1">
      <alignment horizontal="center" vertical="center" wrapText="1"/>
    </xf>
    <xf numFmtId="14" fontId="5" fillId="3" borderId="0" xfId="0" applyNumberFormat="1" applyFont="1" applyFill="1" applyAlignment="1">
      <alignment horizontal="center" vertical="center" wrapText="1"/>
    </xf>
    <xf numFmtId="3" fontId="5" fillId="3" borderId="0" xfId="0" applyNumberFormat="1" applyFont="1" applyFill="1" applyAlignment="1">
      <alignment horizontal="center" vertical="center" wrapText="1"/>
    </xf>
    <xf numFmtId="3" fontId="6" fillId="3" borderId="0" xfId="0" applyNumberFormat="1" applyFont="1" applyFill="1" applyAlignment="1">
      <alignment horizontal="center" vertical="center" wrapText="1"/>
    </xf>
    <xf numFmtId="0" fontId="7" fillId="3" borderId="0" xfId="0" applyFont="1" applyFill="1" applyAlignment="1">
      <alignment horizontal="center" vertical="center"/>
    </xf>
    <xf numFmtId="0" fontId="55" fillId="3" borderId="0" xfId="0" applyFont="1" applyFill="1" applyAlignment="1">
      <alignment horizontal="center" vertical="center" wrapText="1"/>
    </xf>
    <xf numFmtId="0" fontId="56" fillId="3" borderId="0" xfId="0" applyFont="1" applyFill="1" applyAlignment="1">
      <alignment horizontal="center" vertical="center" wrapText="1"/>
    </xf>
    <xf numFmtId="14" fontId="56" fillId="3" borderId="0" xfId="0" applyNumberFormat="1" applyFont="1" applyFill="1" applyAlignment="1">
      <alignment horizontal="center" vertical="center" wrapText="1"/>
    </xf>
    <xf numFmtId="3" fontId="56" fillId="3" borderId="0" xfId="0" applyNumberFormat="1" applyFont="1" applyFill="1" applyAlignment="1">
      <alignment horizontal="center" vertical="center" wrapText="1"/>
    </xf>
    <xf numFmtId="0" fontId="32" fillId="0" borderId="0" xfId="0" applyFont="1" applyAlignment="1">
      <alignment vertical="center"/>
    </xf>
    <xf numFmtId="0" fontId="6" fillId="3" borderId="0" xfId="0" applyFont="1" applyFill="1" applyAlignment="1">
      <alignment vertical="center" wrapText="1"/>
    </xf>
    <xf numFmtId="0" fontId="0" fillId="0" borderId="0" xfId="0" applyAlignment="1">
      <alignment vertical="center" wrapText="1"/>
    </xf>
    <xf numFmtId="0" fontId="51" fillId="0" borderId="0" xfId="0" applyFont="1" applyAlignment="1">
      <alignment vertical="center" wrapText="1"/>
    </xf>
    <xf numFmtId="0" fontId="52" fillId="0" borderId="0" xfId="0" applyFont="1" applyAlignment="1">
      <alignment horizontal="center" vertical="center"/>
    </xf>
    <xf numFmtId="0" fontId="0" fillId="0" borderId="0" xfId="0" applyAlignment="1">
      <alignment horizontal="center" vertical="center" wrapText="1"/>
    </xf>
    <xf numFmtId="1" fontId="0" fillId="0" borderId="0" xfId="0" applyNumberFormat="1" applyAlignment="1">
      <alignment horizontal="center" vertical="center"/>
    </xf>
    <xf numFmtId="166" fontId="0" fillId="0" borderId="0" xfId="0" applyNumberFormat="1" applyAlignment="1">
      <alignment horizontal="center" vertical="center"/>
    </xf>
    <xf numFmtId="1" fontId="53" fillId="0" borderId="0" xfId="0" applyNumberFormat="1" applyFont="1" applyAlignment="1">
      <alignment horizontal="center" vertical="center"/>
    </xf>
    <xf numFmtId="166" fontId="0" fillId="0" borderId="162" xfId="0" applyNumberFormat="1" applyBorder="1" applyAlignment="1">
      <alignment horizontal="center" vertical="center"/>
    </xf>
    <xf numFmtId="166" fontId="52" fillId="0" borderId="162" xfId="0" applyNumberFormat="1" applyFont="1" applyBorder="1" applyAlignment="1">
      <alignment horizontal="center" vertical="center"/>
    </xf>
    <xf numFmtId="0" fontId="0" fillId="0" borderId="162" xfId="0" applyBorder="1" applyAlignment="1">
      <alignment horizontal="center" vertical="center"/>
    </xf>
    <xf numFmtId="0" fontId="0" fillId="0" borderId="162" xfId="0" applyBorder="1" applyAlignment="1">
      <alignment horizontal="center" vertical="center" wrapText="1"/>
    </xf>
    <xf numFmtId="166" fontId="0" fillId="0" borderId="162" xfId="0" applyNumberFormat="1" applyBorder="1" applyAlignment="1">
      <alignment horizontal="center" vertical="center" wrapText="1"/>
    </xf>
    <xf numFmtId="0" fontId="0" fillId="0" borderId="163" xfId="0" applyBorder="1" applyAlignment="1">
      <alignment horizontal="center" vertical="center" wrapText="1"/>
    </xf>
    <xf numFmtId="166" fontId="0" fillId="0" borderId="62" xfId="0" applyNumberFormat="1" applyBorder="1" applyAlignment="1">
      <alignment horizontal="center" vertical="center" wrapText="1"/>
    </xf>
    <xf numFmtId="0" fontId="7" fillId="0" borderId="39" xfId="0" applyFont="1" applyBorder="1" applyAlignment="1">
      <alignment vertical="top" wrapText="1"/>
    </xf>
    <xf numFmtId="0" fontId="7" fillId="0" borderId="31" xfId="0" applyFont="1" applyBorder="1" applyAlignment="1">
      <alignment vertical="top"/>
    </xf>
    <xf numFmtId="0" fontId="7" fillId="0" borderId="15" xfId="0" applyFont="1" applyBorder="1" applyAlignment="1">
      <alignment vertical="top"/>
    </xf>
    <xf numFmtId="0" fontId="34" fillId="0" borderId="1" xfId="0" applyFont="1" applyBorder="1" applyAlignment="1">
      <alignment vertical="center"/>
    </xf>
    <xf numFmtId="176" fontId="44" fillId="0" borderId="10" xfId="0" applyNumberFormat="1" applyFont="1" applyBorder="1" applyAlignment="1">
      <alignment horizontal="center" vertical="center" wrapText="1"/>
    </xf>
    <xf numFmtId="176" fontId="38" fillId="0" borderId="7" xfId="0" applyNumberFormat="1" applyFont="1" applyBorder="1" applyAlignment="1">
      <alignment horizontal="center" vertical="center" wrapText="1"/>
    </xf>
    <xf numFmtId="1" fontId="44" fillId="0" borderId="7" xfId="0" applyNumberFormat="1" applyFont="1" applyBorder="1" applyAlignment="1">
      <alignment horizontal="center" vertical="center" wrapText="1"/>
    </xf>
    <xf numFmtId="1" fontId="14" fillId="0" borderId="4" xfId="0" applyNumberFormat="1" applyFont="1" applyBorder="1" applyAlignment="1">
      <alignment horizontal="center" vertical="center" wrapText="1"/>
    </xf>
    <xf numFmtId="1" fontId="47" fillId="0" borderId="4" xfId="0" applyNumberFormat="1" applyFont="1" applyBorder="1" applyAlignment="1">
      <alignment horizontal="center" vertical="center" wrapText="1"/>
    </xf>
    <xf numFmtId="0" fontId="56" fillId="3" borderId="0" xfId="19" applyFont="1" applyFill="1" applyAlignment="1">
      <alignment horizontal="center" vertical="center" wrapText="1"/>
    </xf>
    <xf numFmtId="0" fontId="13" fillId="41" borderId="55" xfId="19" applyFont="1" applyFill="1" applyBorder="1" applyAlignment="1">
      <alignment horizontal="center" vertical="center" wrapText="1"/>
    </xf>
    <xf numFmtId="0" fontId="4" fillId="41" borderId="56" xfId="19" applyFont="1" applyFill="1" applyBorder="1" applyAlignment="1">
      <alignment horizontal="center" vertical="center" wrapText="1"/>
    </xf>
    <xf numFmtId="0" fontId="4" fillId="41" borderId="162" xfId="19" applyFont="1" applyFill="1" applyBorder="1" applyAlignment="1">
      <alignment horizontal="center" vertical="center" wrapText="1"/>
    </xf>
    <xf numFmtId="0" fontId="7" fillId="0" borderId="43" xfId="19" applyFont="1" applyBorder="1" applyAlignment="1">
      <alignment horizontal="center" vertical="center" wrapText="1"/>
    </xf>
    <xf numFmtId="0" fontId="38" fillId="0" borderId="43" xfId="0" applyFont="1" applyBorder="1" applyAlignment="1">
      <alignment horizontal="center" vertical="center"/>
    </xf>
    <xf numFmtId="166" fontId="9" fillId="0" borderId="44" xfId="19" applyNumberFormat="1" applyFont="1" applyBorder="1" applyAlignment="1">
      <alignment horizontal="center" vertical="center" wrapText="1"/>
    </xf>
    <xf numFmtId="166" fontId="38" fillId="0" borderId="44" xfId="0" applyNumberFormat="1" applyFont="1" applyBorder="1" applyAlignment="1">
      <alignment horizontal="center" vertical="center"/>
    </xf>
    <xf numFmtId="0" fontId="9" fillId="0" borderId="96" xfId="19" applyFont="1" applyBorder="1" applyAlignment="1">
      <alignment horizontal="center" vertical="center" wrapText="1"/>
    </xf>
    <xf numFmtId="0" fontId="9" fillId="0" borderId="93" xfId="19" applyFont="1" applyBorder="1" applyAlignment="1">
      <alignment horizontal="center" vertical="center" wrapText="1"/>
    </xf>
    <xf numFmtId="0" fontId="38" fillId="0" borderId="93" xfId="0" applyFont="1" applyBorder="1" applyAlignment="1">
      <alignment horizontal="center" vertical="center" wrapText="1"/>
    </xf>
    <xf numFmtId="0" fontId="7" fillId="0" borderId="58" xfId="19" applyFont="1" applyBorder="1" applyAlignment="1">
      <alignment horizontal="center" vertical="center" wrapText="1"/>
    </xf>
    <xf numFmtId="0" fontId="9" fillId="0" borderId="94" xfId="19" applyFont="1" applyBorder="1" applyAlignment="1">
      <alignment horizontal="center" vertical="center" wrapText="1"/>
    </xf>
    <xf numFmtId="166" fontId="9" fillId="0" borderId="57" xfId="19" applyNumberFormat="1" applyFont="1" applyBorder="1" applyAlignment="1">
      <alignment horizontal="center" vertical="center"/>
    </xf>
    <xf numFmtId="0" fontId="11" fillId="0" borderId="1" xfId="5" applyFont="1" applyBorder="1" applyAlignment="1">
      <alignment horizontal="left" vertical="center"/>
    </xf>
    <xf numFmtId="0" fontId="8" fillId="0" borderId="0" xfId="0" applyFont="1" applyAlignment="1">
      <alignment horizontal="center" vertical="center" wrapText="1"/>
    </xf>
    <xf numFmtId="0" fontId="22" fillId="0" borderId="0" xfId="0" applyFont="1" applyAlignment="1">
      <alignment horizontal="center" vertical="center" wrapText="1"/>
    </xf>
    <xf numFmtId="1" fontId="8" fillId="0" borderId="0" xfId="3" applyNumberFormat="1" applyFont="1" applyFill="1" applyAlignment="1">
      <alignment horizontal="center" vertical="center"/>
    </xf>
    <xf numFmtId="0" fontId="37" fillId="42" borderId="50" xfId="0" applyFont="1" applyFill="1" applyBorder="1" applyAlignment="1">
      <alignment horizontal="center" vertical="center" wrapText="1"/>
    </xf>
    <xf numFmtId="0" fontId="37" fillId="42" borderId="165" xfId="0" applyFont="1" applyFill="1" applyBorder="1" applyAlignment="1">
      <alignment horizontal="center" vertical="center" wrapText="1"/>
    </xf>
    <xf numFmtId="42" fontId="37" fillId="42" borderId="166" xfId="3" applyFont="1" applyFill="1" applyBorder="1" applyAlignment="1">
      <alignment horizontal="center" vertical="center" wrapText="1"/>
    </xf>
    <xf numFmtId="1" fontId="58" fillId="0" borderId="0" xfId="3" applyNumberFormat="1" applyFont="1" applyFill="1" applyAlignment="1">
      <alignment horizontal="center" vertical="center"/>
    </xf>
    <xf numFmtId="0" fontId="59" fillId="0" borderId="9" xfId="0" applyFont="1" applyBorder="1" applyAlignment="1">
      <alignment horizontal="center" vertical="center" wrapText="1"/>
    </xf>
    <xf numFmtId="0" fontId="21" fillId="0" borderId="10" xfId="0" applyFont="1" applyBorder="1" applyAlignment="1">
      <alignment vertical="top" wrapText="1"/>
    </xf>
    <xf numFmtId="42" fontId="59" fillId="0" borderId="11" xfId="3" applyFont="1" applyFill="1" applyBorder="1" applyAlignment="1">
      <alignment horizontal="center" vertical="center" wrapText="1"/>
    </xf>
    <xf numFmtId="0" fontId="0" fillId="42" borderId="23" xfId="0" applyFill="1" applyBorder="1" applyAlignment="1">
      <alignment horizontal="center" vertical="center"/>
    </xf>
    <xf numFmtId="0" fontId="0" fillId="42" borderId="24" xfId="0" applyFill="1" applyBorder="1" applyAlignment="1">
      <alignment horizontal="center" vertical="center"/>
    </xf>
    <xf numFmtId="0" fontId="0" fillId="42" borderId="25" xfId="0" applyFill="1" applyBorder="1" applyAlignment="1">
      <alignment horizontal="center" vertical="center"/>
    </xf>
    <xf numFmtId="0" fontId="59" fillId="0" borderId="13" xfId="0" applyFont="1" applyBorder="1" applyAlignment="1">
      <alignment horizontal="center" vertical="center" wrapText="1"/>
    </xf>
    <xf numFmtId="0" fontId="21" fillId="0" borderId="1" xfId="0" applyFont="1" applyBorder="1" applyAlignment="1">
      <alignment vertical="top" wrapText="1"/>
    </xf>
    <xf numFmtId="42" fontId="59" fillId="0" borderId="14" xfId="3" applyFont="1" applyFill="1" applyBorder="1" applyAlignment="1">
      <alignment horizontal="center" vertical="center" wrapText="1"/>
    </xf>
    <xf numFmtId="5" fontId="0" fillId="0" borderId="50" xfId="0" applyNumberFormat="1" applyBorder="1" applyAlignment="1">
      <alignment horizontal="center" vertical="center"/>
    </xf>
    <xf numFmtId="5" fontId="0" fillId="0" borderId="165" xfId="0" applyNumberFormat="1" applyBorder="1" applyAlignment="1">
      <alignment horizontal="center" vertical="center"/>
    </xf>
    <xf numFmtId="5" fontId="0" fillId="0" borderId="166" xfId="0" applyNumberFormat="1" applyBorder="1" applyAlignment="1">
      <alignment horizontal="center" vertical="center"/>
    </xf>
    <xf numFmtId="42" fontId="0" fillId="0" borderId="0" xfId="0" applyNumberFormat="1" applyAlignment="1">
      <alignment horizontal="center" vertical="center"/>
    </xf>
    <xf numFmtId="0" fontId="21" fillId="0" borderId="13" xfId="0" applyFont="1" applyBorder="1" applyAlignment="1">
      <alignment horizontal="center" vertical="center"/>
    </xf>
    <xf numFmtId="0" fontId="2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9" fillId="0" borderId="6" xfId="0" applyFont="1" applyBorder="1" applyAlignment="1">
      <alignment horizontal="center" vertical="center" wrapText="1"/>
    </xf>
    <xf numFmtId="0" fontId="21" fillId="0" borderId="7" xfId="0" applyFont="1" applyBorder="1" applyAlignment="1">
      <alignment horizontal="center" vertical="center" wrapText="1"/>
    </xf>
    <xf numFmtId="42" fontId="59" fillId="0" borderId="8" xfId="3" applyFont="1" applyFill="1" applyBorder="1" applyAlignment="1">
      <alignment horizontal="center" vertical="center" wrapText="1"/>
    </xf>
    <xf numFmtId="0" fontId="59" fillId="0" borderId="0" xfId="0" applyFont="1" applyAlignment="1">
      <alignment horizontal="center" vertical="center" wrapText="1"/>
    </xf>
    <xf numFmtId="0" fontId="60" fillId="0" borderId="164" xfId="0" applyFont="1" applyBorder="1" applyAlignment="1">
      <alignment horizontal="center" vertical="center" wrapText="1"/>
    </xf>
    <xf numFmtId="42" fontId="61" fillId="0" borderId="162" xfId="3" applyFont="1" applyFill="1" applyBorder="1" applyAlignment="1">
      <alignment horizontal="center" vertical="center" wrapText="1"/>
    </xf>
    <xf numFmtId="0" fontId="62" fillId="0" borderId="0" xfId="0" applyFont="1" applyAlignment="1">
      <alignment horizontal="center" vertical="center" wrapText="1"/>
    </xf>
    <xf numFmtId="42" fontId="63" fillId="0" borderId="0" xfId="3" applyFont="1" applyFill="1" applyBorder="1" applyAlignment="1">
      <alignment horizontal="center" vertical="center" wrapText="1"/>
    </xf>
    <xf numFmtId="0" fontId="45" fillId="0" borderId="0" xfId="0" applyFont="1" applyAlignment="1">
      <alignment horizontal="center" vertical="center" wrapText="1"/>
    </xf>
    <xf numFmtId="1" fontId="22" fillId="0" borderId="0" xfId="3" applyNumberFormat="1" applyFont="1" applyFill="1" applyAlignment="1">
      <alignment horizontal="center" vertical="center"/>
    </xf>
    <xf numFmtId="1" fontId="8" fillId="0" borderId="0" xfId="3" applyNumberFormat="1" applyFont="1" applyFill="1" applyAlignment="1">
      <alignment horizontal="center" vertical="center" wrapText="1"/>
    </xf>
    <xf numFmtId="0" fontId="29" fillId="0" borderId="0" xfId="0" applyFont="1" applyAlignment="1">
      <alignment horizontal="center" vertical="center" wrapText="1"/>
    </xf>
    <xf numFmtId="42" fontId="22" fillId="0" borderId="0" xfId="3" applyFont="1" applyFill="1" applyBorder="1" applyAlignment="1">
      <alignment horizontal="center" vertical="center" wrapText="1"/>
    </xf>
    <xf numFmtId="0" fontId="12" fillId="0" borderId="125" xfId="16" applyFont="1" applyBorder="1" applyAlignment="1">
      <alignment horizontal="center" vertical="center" wrapText="1"/>
    </xf>
    <xf numFmtId="0" fontId="12" fillId="0" borderId="136" xfId="16" applyFont="1" applyBorder="1" applyAlignment="1">
      <alignment horizontal="center" vertical="center" wrapText="1"/>
    </xf>
    <xf numFmtId="174" fontId="11" fillId="22" borderId="128" xfId="16" applyNumberFormat="1" applyFont="1" applyFill="1" applyBorder="1" applyAlignment="1">
      <alignment horizontal="center" vertical="center"/>
    </xf>
    <xf numFmtId="183" fontId="11" fillId="2" borderId="111" xfId="16" applyNumberFormat="1" applyFont="1" applyFill="1" applyBorder="1" applyAlignment="1">
      <alignment horizontal="center" vertical="center" wrapText="1"/>
    </xf>
    <xf numFmtId="0" fontId="43" fillId="0" borderId="125" xfId="16" applyFont="1" applyBorder="1" applyAlignment="1">
      <alignment horizontal="center" vertical="center"/>
    </xf>
    <xf numFmtId="0" fontId="43" fillId="0" borderId="136" xfId="16" applyFont="1" applyBorder="1" applyAlignment="1">
      <alignment horizontal="center" vertical="center"/>
    </xf>
    <xf numFmtId="166" fontId="43" fillId="2" borderId="136" xfId="16" applyNumberFormat="1" applyFont="1" applyFill="1" applyBorder="1" applyAlignment="1">
      <alignment vertical="center"/>
    </xf>
    <xf numFmtId="3" fontId="11" fillId="2" borderId="136" xfId="16" applyNumberFormat="1" applyFont="1" applyFill="1" applyBorder="1" applyAlignment="1">
      <alignment horizontal="center" vertical="center" wrapText="1"/>
    </xf>
    <xf numFmtId="0" fontId="43" fillId="0" borderId="136" xfId="16" applyFont="1" applyBorder="1" applyAlignment="1">
      <alignment horizontal="left" vertical="center" wrapText="1"/>
    </xf>
    <xf numFmtId="188" fontId="43" fillId="10" borderId="136" xfId="16" applyNumberFormat="1" applyFont="1" applyFill="1" applyBorder="1" applyAlignment="1">
      <alignment horizontal="center" vertical="center"/>
    </xf>
    <xf numFmtId="0" fontId="43" fillId="10" borderId="136" xfId="16" applyFont="1" applyFill="1" applyBorder="1" applyAlignment="1">
      <alignment horizontal="center" vertical="center" wrapText="1"/>
    </xf>
    <xf numFmtId="0" fontId="11" fillId="0" borderId="113" xfId="16" applyFont="1" applyBorder="1" applyAlignment="1">
      <alignment horizontal="center" vertical="center" wrapText="1"/>
    </xf>
    <xf numFmtId="14" fontId="11" fillId="2" borderId="115" xfId="16" applyNumberFormat="1" applyFont="1" applyFill="1" applyBorder="1" applyAlignment="1">
      <alignment horizontal="center" vertical="center" wrapText="1"/>
    </xf>
    <xf numFmtId="14" fontId="11" fillId="2" borderId="114" xfId="16" applyNumberFormat="1" applyFont="1" applyFill="1" applyBorder="1" applyAlignment="1">
      <alignment horizontal="center" vertical="center" wrapText="1"/>
    </xf>
    <xf numFmtId="0" fontId="11" fillId="0" borderId="114" xfId="16" applyFont="1" applyBorder="1" applyAlignment="1">
      <alignment horizontal="center" vertical="center" wrapText="1"/>
    </xf>
    <xf numFmtId="0" fontId="11" fillId="0" borderId="136" xfId="16" applyFont="1" applyBorder="1" applyAlignment="1">
      <alignment horizontal="center" vertical="center" wrapText="1"/>
    </xf>
    <xf numFmtId="0" fontId="11" fillId="2" borderId="1" xfId="16" applyFont="1" applyFill="1" applyBorder="1" applyAlignment="1">
      <alignment horizontal="center" vertical="center" wrapText="1"/>
    </xf>
    <xf numFmtId="0" fontId="11" fillId="16" borderId="109" xfId="16" applyFont="1" applyFill="1" applyBorder="1" applyAlignment="1">
      <alignment horizontal="center" vertical="center" wrapText="1"/>
    </xf>
    <xf numFmtId="0" fontId="11" fillId="16" borderId="1" xfId="16" applyFont="1" applyFill="1" applyBorder="1" applyAlignment="1">
      <alignment horizontal="center" vertical="center" wrapText="1"/>
    </xf>
    <xf numFmtId="14" fontId="43" fillId="16" borderId="111" xfId="16" applyNumberFormat="1" applyFont="1" applyFill="1" applyBorder="1" applyAlignment="1">
      <alignment horizontal="left" vertical="top" wrapText="1"/>
    </xf>
    <xf numFmtId="164" fontId="11" fillId="0" borderId="136" xfId="16" applyNumberFormat="1" applyFont="1" applyBorder="1" applyAlignment="1">
      <alignment horizontal="left" vertical="center" wrapText="1"/>
    </xf>
    <xf numFmtId="174" fontId="11" fillId="2" borderId="1" xfId="16" applyNumberFormat="1" applyFont="1" applyFill="1" applyBorder="1" applyAlignment="1">
      <alignment horizontal="center" vertical="center"/>
    </xf>
    <xf numFmtId="0" fontId="12" fillId="0" borderId="125" xfId="16" applyFont="1" applyBorder="1" applyAlignment="1">
      <alignment horizontal="center" vertical="center"/>
    </xf>
    <xf numFmtId="0" fontId="11" fillId="43" borderId="0" xfId="16" applyFont="1" applyFill="1"/>
    <xf numFmtId="0" fontId="11" fillId="43" borderId="0" xfId="16" applyFont="1" applyFill="1" applyAlignment="1">
      <alignment horizontal="left"/>
    </xf>
    <xf numFmtId="166" fontId="11" fillId="0" borderId="136" xfId="16" applyNumberFormat="1" applyFont="1" applyBorder="1" applyAlignment="1">
      <alignment horizontal="center" vertical="center"/>
    </xf>
    <xf numFmtId="0" fontId="11" fillId="2" borderId="0" xfId="16" applyFont="1" applyFill="1" applyAlignment="1">
      <alignment horizontal="center" vertical="center"/>
    </xf>
    <xf numFmtId="14" fontId="11" fillId="0" borderId="109" xfId="16" applyNumberFormat="1" applyFont="1" applyBorder="1" applyAlignment="1">
      <alignment horizontal="center" vertical="center" wrapText="1"/>
    </xf>
    <xf numFmtId="166" fontId="11" fillId="2" borderId="111" xfId="16" applyNumberFormat="1" applyFont="1" applyFill="1" applyBorder="1" applyAlignment="1">
      <alignment horizontal="center" vertical="center" wrapText="1"/>
    </xf>
    <xf numFmtId="3" fontId="11" fillId="2" borderId="128" xfId="16" applyNumberFormat="1" applyFont="1" applyFill="1" applyBorder="1" applyAlignment="1">
      <alignment horizontal="center" vertical="center" wrapText="1"/>
    </xf>
    <xf numFmtId="3" fontId="11" fillId="0" borderId="131" xfId="16" applyNumberFormat="1" applyFont="1" applyBorder="1" applyAlignment="1">
      <alignment horizontal="left" vertical="center" wrapText="1"/>
    </xf>
    <xf numFmtId="166" fontId="11" fillId="2" borderId="128" xfId="16" applyNumberFormat="1" applyFont="1" applyFill="1" applyBorder="1" applyAlignment="1">
      <alignment horizontal="center" vertical="center" wrapText="1"/>
    </xf>
    <xf numFmtId="177" fontId="11" fillId="19" borderId="128" xfId="16" applyNumberFormat="1" applyFont="1" applyFill="1" applyBorder="1" applyAlignment="1">
      <alignment horizontal="left" vertical="center" wrapText="1"/>
    </xf>
    <xf numFmtId="0" fontId="11" fillId="19" borderId="128" xfId="16" applyFont="1" applyFill="1" applyBorder="1" applyAlignment="1">
      <alignment vertical="center" wrapText="1"/>
    </xf>
    <xf numFmtId="166" fontId="11" fillId="16" borderId="128" xfId="16" applyNumberFormat="1" applyFont="1" applyFill="1" applyBorder="1" applyAlignment="1">
      <alignment horizontal="center" vertical="center"/>
    </xf>
    <xf numFmtId="166" fontId="11" fillId="2" borderId="1" xfId="16" applyNumberFormat="1" applyFont="1" applyFill="1" applyBorder="1" applyAlignment="1">
      <alignment horizontal="center" vertical="center"/>
    </xf>
    <xf numFmtId="166" fontId="11" fillId="16" borderId="111" xfId="16" applyNumberFormat="1" applyFont="1" applyFill="1" applyBorder="1" applyAlignment="1">
      <alignment horizontal="center" vertical="center"/>
    </xf>
    <xf numFmtId="0" fontId="11" fillId="16" borderId="136" xfId="16" applyFont="1" applyFill="1" applyBorder="1" applyAlignment="1">
      <alignment horizontal="center" vertical="center" wrapText="1"/>
    </xf>
    <xf numFmtId="0" fontId="43" fillId="16" borderId="136" xfId="16" applyFont="1" applyFill="1" applyBorder="1" applyAlignment="1">
      <alignment horizontal="center" vertical="center" wrapText="1"/>
    </xf>
    <xf numFmtId="164" fontId="11" fillId="0" borderId="136" xfId="16" applyNumberFormat="1" applyFont="1" applyBorder="1" applyAlignment="1">
      <alignment horizontal="center" vertical="center"/>
    </xf>
    <xf numFmtId="2" fontId="11" fillId="2" borderId="0" xfId="16" applyNumberFormat="1" applyFont="1" applyFill="1" applyAlignment="1">
      <alignment horizontal="center" vertical="center" wrapText="1"/>
    </xf>
    <xf numFmtId="166" fontId="11" fillId="23" borderId="128" xfId="16" applyNumberFormat="1" applyFont="1" applyFill="1" applyBorder="1" applyAlignment="1">
      <alignment horizontal="center" vertical="center"/>
    </xf>
    <xf numFmtId="174" fontId="11" fillId="16" borderId="125" xfId="16" applyNumberFormat="1" applyFont="1" applyFill="1" applyBorder="1" applyAlignment="1">
      <alignment horizontal="center" vertical="center"/>
    </xf>
    <xf numFmtId="174" fontId="11" fillId="16" borderId="1" xfId="16" applyNumberFormat="1" applyFont="1" applyFill="1" applyBorder="1" applyAlignment="1">
      <alignment horizontal="center" vertical="center"/>
    </xf>
    <xf numFmtId="3" fontId="11" fillId="0" borderId="109" xfId="16" applyNumberFormat="1" applyFont="1" applyBorder="1" applyAlignment="1">
      <alignment horizontal="center" vertical="center" wrapText="1"/>
    </xf>
    <xf numFmtId="166" fontId="11" fillId="2" borderId="136" xfId="16"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2" borderId="2" xfId="5" applyFont="1" applyFill="1" applyBorder="1" applyAlignment="1">
      <alignment horizontal="left"/>
    </xf>
    <xf numFmtId="44" fontId="38" fillId="0" borderId="0" xfId="0" applyNumberFormat="1" applyFont="1" applyAlignment="1">
      <alignment horizontal="center" vertical="center" wrapText="1"/>
    </xf>
    <xf numFmtId="0" fontId="57" fillId="0" borderId="50" xfId="0" applyFont="1" applyBorder="1" applyAlignment="1">
      <alignment horizontal="center" vertical="center" wrapText="1"/>
    </xf>
    <xf numFmtId="0" fontId="57" fillId="0" borderId="165" xfId="0" applyFont="1" applyBorder="1" applyAlignment="1">
      <alignment horizontal="center" vertical="center" wrapText="1"/>
    </xf>
    <xf numFmtId="0" fontId="57" fillId="0" borderId="166" xfId="0" applyFont="1" applyBorder="1" applyAlignment="1">
      <alignment horizontal="center" vertical="center" wrapText="1"/>
    </xf>
    <xf numFmtId="0" fontId="38" fillId="0" borderId="1" xfId="0" applyFont="1" applyBorder="1" applyAlignment="1">
      <alignment horizontal="center" vertical="center" wrapText="1"/>
    </xf>
    <xf numFmtId="0" fontId="0" fillId="0" borderId="1" xfId="0" applyBorder="1" applyAlignment="1">
      <alignment horizontal="center" vertical="center"/>
    </xf>
    <xf numFmtId="0" fontId="21" fillId="0" borderId="10" xfId="0" applyFont="1" applyBorder="1" applyAlignment="1">
      <alignment horizontal="center" vertical="center" wrapText="1"/>
    </xf>
    <xf numFmtId="3" fontId="21" fillId="0" borderId="11" xfId="0" applyNumberFormat="1" applyFont="1" applyBorder="1" applyAlignment="1">
      <alignment horizontal="center" vertical="center" wrapText="1"/>
    </xf>
    <xf numFmtId="3" fontId="38" fillId="0" borderId="1" xfId="0" applyNumberFormat="1" applyFont="1" applyBorder="1" applyAlignment="1">
      <alignment horizontal="center" vertical="center" wrapText="1"/>
    </xf>
    <xf numFmtId="3" fontId="19" fillId="0" borderId="1" xfId="0" applyNumberFormat="1" applyFont="1" applyBorder="1" applyAlignment="1">
      <alignment horizontal="center" vertical="center"/>
    </xf>
    <xf numFmtId="3" fontId="21" fillId="0" borderId="14" xfId="0" applyNumberFormat="1" applyFont="1" applyBorder="1" applyAlignment="1">
      <alignment horizontal="center" vertical="center" wrapText="1"/>
    </xf>
    <xf numFmtId="3" fontId="21" fillId="0" borderId="8" xfId="0" applyNumberFormat="1" applyFont="1" applyBorder="1" applyAlignment="1">
      <alignment horizontal="center" vertical="center" wrapText="1"/>
    </xf>
    <xf numFmtId="0" fontId="65" fillId="0" borderId="0" xfId="0" applyFont="1" applyAlignment="1">
      <alignment vertical="center" wrapText="1"/>
    </xf>
    <xf numFmtId="0" fontId="47" fillId="0" borderId="50" xfId="0" applyFont="1" applyBorder="1" applyAlignment="1">
      <alignment horizontal="center" vertical="center" wrapText="1"/>
    </xf>
    <xf numFmtId="3" fontId="0" fillId="0" borderId="166" xfId="0" applyNumberFormat="1" applyBorder="1" applyAlignment="1">
      <alignment horizontal="center" vertical="center"/>
    </xf>
    <xf numFmtId="0" fontId="47" fillId="0" borderId="0" xfId="0" applyFont="1" applyAlignment="1">
      <alignment horizontal="center" vertical="center" wrapText="1"/>
    </xf>
    <xf numFmtId="3" fontId="23" fillId="0" borderId="0" xfId="0" applyNumberFormat="1" applyFont="1" applyAlignment="1">
      <alignment horizontal="center" vertical="center" wrapText="1"/>
    </xf>
    <xf numFmtId="0" fontId="38" fillId="0" borderId="0" xfId="0" applyFont="1" applyAlignment="1">
      <alignment horizontal="center" vertical="center" wrapText="1"/>
    </xf>
    <xf numFmtId="44" fontId="0" fillId="0" borderId="0" xfId="0" applyNumberFormat="1" applyAlignment="1">
      <alignment horizontal="center" vertical="center"/>
    </xf>
    <xf numFmtId="180" fontId="64" fillId="0" borderId="0" xfId="0" applyNumberFormat="1" applyFont="1" applyAlignment="1">
      <alignment horizontal="center" vertical="center"/>
    </xf>
    <xf numFmtId="44" fontId="8" fillId="0" borderId="0" xfId="0" applyNumberFormat="1" applyFont="1" applyAlignment="1">
      <alignment horizontal="center" vertical="center" wrapText="1"/>
    </xf>
    <xf numFmtId="180" fontId="46" fillId="0" borderId="0" xfId="0" applyNumberFormat="1" applyFont="1" applyAlignment="1">
      <alignment horizontal="center" vertical="center"/>
    </xf>
    <xf numFmtId="180" fontId="0" fillId="0" borderId="0" xfId="0" applyNumberFormat="1" applyAlignment="1">
      <alignment horizontal="center" vertical="center"/>
    </xf>
    <xf numFmtId="0" fontId="11" fillId="0" borderId="0" xfId="16" applyFont="1" applyAlignment="1">
      <alignment horizontal="center" vertical="center" wrapText="1"/>
    </xf>
    <xf numFmtId="1" fontId="11" fillId="0" borderId="0" xfId="16" applyNumberFormat="1" applyFont="1" applyAlignment="1">
      <alignment horizontal="center" vertical="center" wrapText="1"/>
    </xf>
    <xf numFmtId="0" fontId="12" fillId="0" borderId="0" xfId="16" applyFont="1" applyAlignment="1">
      <alignment horizontal="center" vertical="center" wrapText="1"/>
    </xf>
    <xf numFmtId="0" fontId="12" fillId="0" borderId="0" xfId="16" applyFont="1" applyAlignment="1">
      <alignment horizontal="center" vertical="center"/>
    </xf>
    <xf numFmtId="0" fontId="11" fillId="0" borderId="1" xfId="5" applyFont="1" applyBorder="1" applyAlignment="1">
      <alignment horizontal="center" vertical="center" wrapText="1"/>
    </xf>
    <xf numFmtId="0" fontId="36" fillId="2" borderId="1" xfId="0" applyFont="1" applyFill="1" applyBorder="1" applyAlignment="1">
      <alignment horizontal="center" vertical="center" wrapText="1"/>
    </xf>
    <xf numFmtId="2" fontId="11" fillId="0" borderId="1" xfId="5" applyNumberFormat="1" applyFont="1" applyBorder="1" applyAlignment="1">
      <alignment horizontal="center" vertical="center"/>
    </xf>
    <xf numFmtId="39" fontId="11" fillId="0" borderId="1" xfId="5" applyNumberFormat="1" applyFont="1" applyBorder="1" applyAlignment="1">
      <alignment horizontal="center" vertical="center"/>
    </xf>
    <xf numFmtId="0" fontId="11" fillId="0" borderId="2" xfId="5" applyFont="1" applyBorder="1" applyAlignment="1">
      <alignment horizontal="center" vertical="center" wrapText="1"/>
    </xf>
    <xf numFmtId="0" fontId="12" fillId="0" borderId="1" xfId="5" applyFont="1" applyBorder="1" applyAlignment="1">
      <alignment horizontal="center" vertical="center" wrapText="1"/>
    </xf>
    <xf numFmtId="0" fontId="12" fillId="0" borderId="1" xfId="5" applyFont="1" applyBorder="1" applyAlignment="1">
      <alignment horizontal="center" vertical="center"/>
    </xf>
    <xf numFmtId="0" fontId="12" fillId="0" borderId="16" xfId="5" applyFont="1" applyBorder="1" applyAlignment="1">
      <alignment horizontal="center" vertical="center" wrapText="1"/>
    </xf>
    <xf numFmtId="2" fontId="11" fillId="0" borderId="0" xfId="5" applyNumberFormat="1" applyFont="1" applyAlignment="1">
      <alignment horizontal="left" vertical="center" wrapText="1"/>
    </xf>
    <xf numFmtId="2" fontId="12" fillId="0" borderId="0" xfId="5" applyNumberFormat="1" applyFont="1" applyAlignment="1">
      <alignment horizontal="center" vertical="center" wrapText="1"/>
    </xf>
    <xf numFmtId="2" fontId="12" fillId="0" borderId="1" xfId="5" applyNumberFormat="1" applyFont="1" applyBorder="1" applyAlignment="1">
      <alignment horizontal="center" vertical="center"/>
    </xf>
    <xf numFmtId="2" fontId="12" fillId="0" borderId="0" xfId="5" applyNumberFormat="1" applyFont="1" applyAlignment="1">
      <alignment horizontal="center" vertical="center"/>
    </xf>
    <xf numFmtId="0" fontId="11" fillId="0" borderId="0" xfId="5" applyFont="1" applyAlignment="1">
      <alignment horizontal="center"/>
    </xf>
    <xf numFmtId="0" fontId="11" fillId="0" borderId="19" xfId="5" applyFont="1" applyBorder="1" applyAlignment="1">
      <alignment horizontal="center"/>
    </xf>
    <xf numFmtId="0" fontId="12" fillId="0" borderId="0" xfId="16" applyFont="1" applyAlignment="1">
      <alignment horizontal="left" vertical="top" wrapText="1"/>
    </xf>
    <xf numFmtId="0" fontId="0" fillId="0" borderId="0" xfId="0" applyBorder="1"/>
    <xf numFmtId="0" fontId="0" fillId="0" borderId="0" xfId="0" applyFill="1" applyBorder="1"/>
    <xf numFmtId="0" fontId="47" fillId="0" borderId="0" xfId="0" applyFont="1" applyFill="1" applyBorder="1" applyAlignment="1">
      <alignment horizontal="center" vertical="center"/>
    </xf>
    <xf numFmtId="166" fontId="0" fillId="0" borderId="0" xfId="0" applyNumberFormat="1" applyFill="1" applyBorder="1" applyAlignment="1">
      <alignment horizontal="center" vertical="center"/>
    </xf>
    <xf numFmtId="0" fontId="32" fillId="0" borderId="0" xfId="0" applyFont="1" applyFill="1" applyBorder="1" applyAlignment="1">
      <alignment vertical="center"/>
    </xf>
    <xf numFmtId="0" fontId="6"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14" fontId="5" fillId="3" borderId="0" xfId="0" applyNumberFormat="1" applyFont="1" applyFill="1" applyBorder="1" applyAlignment="1">
      <alignment horizontal="center" vertical="center" wrapText="1"/>
    </xf>
    <xf numFmtId="0" fontId="12" fillId="0" borderId="70" xfId="16" applyFont="1" applyBorder="1" applyAlignment="1">
      <alignment horizontal="center" vertical="center"/>
    </xf>
    <xf numFmtId="0" fontId="15" fillId="0" borderId="71" xfId="16" applyFont="1" applyBorder="1" applyAlignment="1">
      <alignment horizontal="center" vertical="center"/>
    </xf>
    <xf numFmtId="0" fontId="15" fillId="0" borderId="67" xfId="16" applyFont="1" applyBorder="1" applyAlignment="1">
      <alignment horizontal="center" vertical="center"/>
    </xf>
    <xf numFmtId="0" fontId="15" fillId="0" borderId="68" xfId="16" applyFont="1" applyBorder="1" applyAlignment="1">
      <alignment horizontal="center" vertical="center"/>
    </xf>
    <xf numFmtId="0" fontId="12" fillId="0" borderId="0" xfId="16" applyFont="1" applyAlignment="1">
      <alignment horizontal="center" vertical="center"/>
    </xf>
    <xf numFmtId="0" fontId="16" fillId="0" borderId="0" xfId="16" applyAlignment="1">
      <alignment horizontal="center" vertical="center"/>
    </xf>
    <xf numFmtId="9" fontId="12" fillId="0" borderId="76" xfId="16" applyNumberFormat="1" applyFont="1" applyBorder="1" applyAlignment="1">
      <alignment horizontal="center" vertical="center"/>
    </xf>
    <xf numFmtId="0" fontId="15" fillId="0" borderId="78" xfId="16" applyFont="1" applyBorder="1" applyAlignment="1">
      <alignment horizontal="center" vertical="center"/>
    </xf>
    <xf numFmtId="0" fontId="12" fillId="0" borderId="70" xfId="16" applyFont="1" applyBorder="1" applyAlignment="1">
      <alignment horizontal="center" vertical="center" wrapText="1"/>
    </xf>
    <xf numFmtId="1" fontId="12" fillId="0" borderId="77" xfId="16" applyNumberFormat="1" applyFont="1" applyBorder="1" applyAlignment="1">
      <alignment horizontal="center" vertical="center" wrapText="1"/>
    </xf>
    <xf numFmtId="0" fontId="15" fillId="0" borderId="77" xfId="16" applyFont="1" applyBorder="1" applyAlignment="1">
      <alignment horizontal="center" vertical="center"/>
    </xf>
    <xf numFmtId="1" fontId="11" fillId="0" borderId="77" xfId="16" applyNumberFormat="1" applyFont="1" applyBorder="1" applyAlignment="1">
      <alignment horizontal="center" vertical="center" wrapText="1"/>
    </xf>
    <xf numFmtId="171" fontId="12" fillId="0" borderId="64" xfId="16" applyNumberFormat="1" applyFont="1" applyBorder="1" applyAlignment="1">
      <alignment horizontal="center" vertical="center"/>
    </xf>
    <xf numFmtId="0" fontId="15" fillId="0" borderId="65" xfId="16" applyFont="1" applyBorder="1" applyAlignment="1">
      <alignment horizontal="center" vertical="center"/>
    </xf>
    <xf numFmtId="0" fontId="15" fillId="0" borderId="66" xfId="16" applyFont="1" applyBorder="1" applyAlignment="1">
      <alignment horizontal="center" vertical="center"/>
    </xf>
    <xf numFmtId="171" fontId="12" fillId="0" borderId="71" xfId="16" applyNumberFormat="1" applyFont="1" applyBorder="1" applyAlignment="1">
      <alignment horizontal="center" vertical="center"/>
    </xf>
    <xf numFmtId="171" fontId="12" fillId="0" borderId="76" xfId="16" applyNumberFormat="1" applyFont="1" applyBorder="1" applyAlignment="1">
      <alignment horizontal="center" vertical="center"/>
    </xf>
    <xf numFmtId="171" fontId="11" fillId="0" borderId="76" xfId="16" applyNumberFormat="1" applyFont="1" applyBorder="1" applyAlignment="1">
      <alignment horizontal="center" vertical="center" wrapText="1"/>
    </xf>
    <xf numFmtId="171" fontId="11" fillId="0" borderId="76" xfId="16" applyNumberFormat="1" applyFont="1" applyBorder="1" applyAlignment="1">
      <alignment horizontal="center" vertical="center"/>
    </xf>
    <xf numFmtId="0" fontId="15" fillId="0" borderId="79" xfId="16" applyFont="1" applyBorder="1" applyAlignment="1">
      <alignment horizontal="center" vertical="center"/>
    </xf>
    <xf numFmtId="0" fontId="11" fillId="0" borderId="0" xfId="16" applyFont="1" applyAlignment="1">
      <alignment horizontal="center" vertical="center" wrapText="1"/>
    </xf>
    <xf numFmtId="1" fontId="11" fillId="0" borderId="0" xfId="16" applyNumberFormat="1" applyFont="1" applyAlignment="1">
      <alignment horizontal="center" vertical="center" wrapText="1"/>
    </xf>
    <xf numFmtId="0" fontId="12" fillId="0" borderId="0" xfId="16" applyFont="1" applyAlignment="1">
      <alignment horizontal="center" vertical="center" wrapText="1"/>
    </xf>
    <xf numFmtId="0" fontId="11" fillId="0" borderId="76" xfId="16" applyFont="1" applyBorder="1" applyAlignment="1">
      <alignment horizontal="center" vertical="center"/>
    </xf>
    <xf numFmtId="1" fontId="12" fillId="0" borderId="64" xfId="16" applyNumberFormat="1" applyFont="1" applyBorder="1" applyAlignment="1">
      <alignment horizontal="center" vertical="center"/>
    </xf>
    <xf numFmtId="0" fontId="12" fillId="0" borderId="76" xfId="16" applyFont="1" applyBorder="1" applyAlignment="1">
      <alignment horizontal="center" vertical="center" wrapText="1"/>
    </xf>
    <xf numFmtId="0" fontId="2" fillId="2" borderId="1" xfId="5" applyFill="1" applyBorder="1" applyAlignment="1">
      <alignment horizontal="center"/>
    </xf>
    <xf numFmtId="0" fontId="2" fillId="2" borderId="2" xfId="5" applyFill="1" applyBorder="1" applyAlignment="1">
      <alignment horizontal="center"/>
    </xf>
    <xf numFmtId="0" fontId="2" fillId="2" borderId="1" xfId="5" applyFill="1" applyBorder="1" applyAlignment="1">
      <alignment horizontal="center" vertical="center"/>
    </xf>
    <xf numFmtId="0" fontId="3" fillId="2" borderId="1" xfId="5" applyFont="1" applyFill="1" applyBorder="1" applyAlignment="1">
      <alignment horizontal="left"/>
    </xf>
    <xf numFmtId="0" fontId="2" fillId="2" borderId="2" xfId="5" applyFill="1" applyBorder="1" applyAlignment="1">
      <alignment horizontal="center" vertical="center"/>
    </xf>
    <xf numFmtId="0" fontId="7" fillId="0" borderId="39" xfId="0" applyFont="1" applyBorder="1" applyAlignment="1">
      <alignment horizontal="left" vertical="top" wrapText="1"/>
    </xf>
    <xf numFmtId="0" fontId="7" fillId="0" borderId="31" xfId="0" applyFont="1" applyBorder="1" applyAlignment="1">
      <alignment horizontal="left" vertical="top"/>
    </xf>
    <xf numFmtId="0" fontId="7" fillId="0" borderId="15" xfId="0" applyFont="1" applyBorder="1" applyAlignment="1">
      <alignment horizontal="left" vertical="top"/>
    </xf>
    <xf numFmtId="0" fontId="13" fillId="0" borderId="1" xfId="0" applyFont="1" applyBorder="1" applyAlignment="1">
      <alignment horizontal="left" vertical="center"/>
    </xf>
    <xf numFmtId="2" fontId="13" fillId="0" borderId="1" xfId="0" applyNumberFormat="1" applyFont="1" applyBorder="1" applyAlignment="1">
      <alignment horizontal="center" vertical="center" wrapText="1"/>
    </xf>
    <xf numFmtId="0" fontId="13" fillId="0" borderId="31" xfId="0" applyFont="1" applyBorder="1" applyAlignment="1">
      <alignment horizontal="center" vertical="center"/>
    </xf>
    <xf numFmtId="0" fontId="13" fillId="0" borderId="15" xfId="0" applyFont="1" applyBorder="1" applyAlignment="1">
      <alignment horizontal="center" vertical="center"/>
    </xf>
    <xf numFmtId="2" fontId="13" fillId="0" borderId="1" xfId="0" applyNumberFormat="1" applyFont="1" applyBorder="1" applyAlignment="1">
      <alignment horizontal="center" vertical="center"/>
    </xf>
    <xf numFmtId="0" fontId="13" fillId="0" borderId="58"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7" fillId="0" borderId="39" xfId="0" applyFont="1" applyBorder="1" applyAlignment="1">
      <alignment horizontal="left" vertical="top"/>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0" xfId="0" applyFont="1" applyAlignment="1">
      <alignment horizontal="center" vertical="center" wrapText="1"/>
    </xf>
    <xf numFmtId="0" fontId="13" fillId="0" borderId="20"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58"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85" xfId="0" applyFont="1" applyBorder="1" applyAlignment="1">
      <alignment horizontal="left" vertical="center" wrapText="1"/>
    </xf>
    <xf numFmtId="0" fontId="13" fillId="0" borderId="22" xfId="0" applyFont="1" applyBorder="1" applyAlignment="1">
      <alignment horizontal="left" vertical="center" wrapText="1"/>
    </xf>
    <xf numFmtId="0" fontId="13" fillId="0" borderId="12" xfId="0" applyFont="1" applyBorder="1" applyAlignment="1">
      <alignment horizontal="left" vertical="center" wrapText="1"/>
    </xf>
    <xf numFmtId="0" fontId="13" fillId="0" borderId="58"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0" borderId="59" xfId="0" applyFont="1" applyBorder="1" applyAlignment="1">
      <alignment horizontal="left" vertical="center"/>
    </xf>
    <xf numFmtId="0" fontId="13" fillId="0" borderId="28" xfId="0" applyFont="1" applyBorder="1" applyAlignment="1">
      <alignment horizontal="left" vertical="center"/>
    </xf>
    <xf numFmtId="0" fontId="13" fillId="0" borderId="60" xfId="0" applyFont="1" applyBorder="1" applyAlignment="1">
      <alignment horizontal="left" vertical="center"/>
    </xf>
    <xf numFmtId="9" fontId="38" fillId="0" borderId="24" xfId="0" applyNumberFormat="1" applyFont="1" applyBorder="1" applyAlignment="1">
      <alignment horizontal="center" vertical="center" wrapText="1"/>
    </xf>
    <xf numFmtId="9" fontId="38" fillId="0" borderId="27" xfId="0" applyNumberFormat="1" applyFont="1" applyBorder="1" applyAlignment="1">
      <alignment horizontal="center" vertical="center" wrapText="1"/>
    </xf>
    <xf numFmtId="0" fontId="38" fillId="0" borderId="3" xfId="0" applyFont="1" applyBorder="1" applyAlignment="1">
      <alignment horizontal="left" vertical="center" wrapText="1"/>
    </xf>
    <xf numFmtId="0" fontId="38" fillId="0" borderId="6" xfId="0" applyFont="1" applyBorder="1" applyAlignment="1">
      <alignment horizontal="left" vertical="center" wrapText="1"/>
    </xf>
    <xf numFmtId="0" fontId="38" fillId="0" borderId="4" xfId="0" applyFont="1" applyBorder="1" applyAlignment="1">
      <alignment horizontal="center" vertical="center" wrapText="1"/>
    </xf>
    <xf numFmtId="0" fontId="38" fillId="0" borderId="7" xfId="0" applyFont="1" applyBorder="1" applyAlignment="1">
      <alignment horizontal="center" vertical="center" wrapText="1"/>
    </xf>
    <xf numFmtId="14" fontId="38" fillId="0" borderId="24" xfId="0" applyNumberFormat="1" applyFont="1" applyBorder="1" applyAlignment="1">
      <alignment horizontal="center" vertical="center" wrapText="1"/>
    </xf>
    <xf numFmtId="14" fontId="38" fillId="0" borderId="27" xfId="0" applyNumberFormat="1" applyFont="1" applyBorder="1" applyAlignment="1">
      <alignment horizontal="center" vertical="center" wrapText="1"/>
    </xf>
    <xf numFmtId="14" fontId="47" fillId="0" borderId="24" xfId="0" applyNumberFormat="1" applyFont="1" applyBorder="1" applyAlignment="1">
      <alignment horizontal="center" vertical="center" wrapText="1"/>
    </xf>
    <xf numFmtId="14" fontId="47" fillId="0" borderId="27" xfId="0" applyNumberFormat="1" applyFont="1" applyBorder="1" applyAlignment="1">
      <alignment horizontal="center" vertical="center" wrapText="1"/>
    </xf>
    <xf numFmtId="0" fontId="47" fillId="0" borderId="3" xfId="0" applyFont="1" applyBorder="1" applyAlignment="1">
      <alignment horizontal="center" vertical="center" wrapText="1"/>
    </xf>
    <xf numFmtId="0" fontId="47" fillId="0" borderId="6" xfId="0" applyFont="1" applyBorder="1" applyAlignment="1">
      <alignment horizontal="center" vertical="center" wrapText="1"/>
    </xf>
    <xf numFmtId="9" fontId="38" fillId="0" borderId="4" xfId="4" applyFont="1" applyFill="1" applyBorder="1" applyAlignment="1">
      <alignment horizontal="center" vertical="center" wrapText="1"/>
    </xf>
    <xf numFmtId="9" fontId="38" fillId="0" borderId="7" xfId="4" applyFont="1" applyFill="1" applyBorder="1" applyAlignment="1">
      <alignment horizontal="center" vertical="center" wrapText="1"/>
    </xf>
    <xf numFmtId="39" fontId="38" fillId="0" borderId="4" xfId="0" applyNumberFormat="1" applyFont="1" applyBorder="1" applyAlignment="1">
      <alignment horizontal="center" vertical="center" wrapText="1"/>
    </xf>
    <xf numFmtId="39" fontId="38" fillId="0" borderId="7" xfId="0" applyNumberFormat="1" applyFont="1" applyBorder="1" applyAlignment="1">
      <alignment horizontal="center" vertical="center" wrapText="1"/>
    </xf>
    <xf numFmtId="0" fontId="38" fillId="0" borderId="5" xfId="0" applyFont="1" applyBorder="1" applyAlignment="1">
      <alignment horizontal="center" wrapText="1"/>
    </xf>
    <xf numFmtId="0" fontId="38" fillId="0" borderId="8" xfId="0" applyFont="1" applyBorder="1" applyAlignment="1">
      <alignment horizontal="center" wrapText="1"/>
    </xf>
    <xf numFmtId="2" fontId="38" fillId="0" borderId="25" xfId="9" applyNumberFormat="1" applyFont="1" applyBorder="1" applyAlignment="1">
      <alignment horizontal="center" vertical="center" wrapText="1"/>
    </xf>
    <xf numFmtId="2" fontId="38" fillId="0" borderId="29" xfId="9" applyNumberFormat="1" applyFont="1" applyBorder="1" applyAlignment="1">
      <alignment horizontal="center" vertical="center" wrapText="1"/>
    </xf>
    <xf numFmtId="0" fontId="13" fillId="0" borderId="19" xfId="0" applyFont="1" applyBorder="1" applyAlignment="1">
      <alignment horizontal="center" vertical="center"/>
    </xf>
    <xf numFmtId="0" fontId="13" fillId="0" borderId="0" xfId="0" applyFont="1" applyAlignment="1">
      <alignment horizontal="center" vertical="center"/>
    </xf>
    <xf numFmtId="0" fontId="13" fillId="0" borderId="20" xfId="0" applyFont="1" applyBorder="1" applyAlignment="1">
      <alignment horizontal="center" vertical="center"/>
    </xf>
    <xf numFmtId="167" fontId="13" fillId="0" borderId="19" xfId="0" applyNumberFormat="1" applyFont="1" applyBorder="1" applyAlignment="1">
      <alignment horizontal="center" vertical="top"/>
    </xf>
    <xf numFmtId="167" fontId="13" fillId="0" borderId="0" xfId="0" applyNumberFormat="1" applyFont="1" applyAlignment="1">
      <alignment horizontal="center" vertical="top"/>
    </xf>
    <xf numFmtId="0" fontId="13" fillId="0" borderId="42" xfId="0" applyFont="1" applyBorder="1" applyAlignment="1">
      <alignment horizontal="center" vertical="top" wrapText="1"/>
    </xf>
    <xf numFmtId="0" fontId="13" fillId="0" borderId="0" xfId="0" applyFont="1" applyAlignment="1">
      <alignment horizontal="center" vertical="top" wrapText="1"/>
    </xf>
    <xf numFmtId="0" fontId="13" fillId="0" borderId="20" xfId="0" applyFont="1" applyBorder="1" applyAlignment="1">
      <alignment horizontal="center" vertical="top" wrapText="1"/>
    </xf>
    <xf numFmtId="0" fontId="13" fillId="0" borderId="59" xfId="0" applyFont="1" applyBorder="1" applyAlignment="1">
      <alignment horizontal="center" vertical="top" wrapText="1"/>
    </xf>
    <xf numFmtId="0" fontId="13" fillId="0" borderId="28" xfId="0" applyFont="1" applyBorder="1" applyAlignment="1">
      <alignment horizontal="center" vertical="top" wrapText="1"/>
    </xf>
    <xf numFmtId="0" fontId="13" fillId="0" borderId="60" xfId="0" applyFont="1" applyBorder="1" applyAlignment="1">
      <alignment horizontal="center" vertical="top" wrapText="1"/>
    </xf>
    <xf numFmtId="169" fontId="7" fillId="0" borderId="1" xfId="0" applyNumberFormat="1" applyFont="1" applyBorder="1" applyAlignment="1">
      <alignment horizontal="left" vertical="top"/>
    </xf>
    <xf numFmtId="169" fontId="7" fillId="0" borderId="14" xfId="0" applyNumberFormat="1" applyFont="1" applyBorder="1" applyAlignment="1">
      <alignment horizontal="left" vertical="top"/>
    </xf>
    <xf numFmtId="169" fontId="7" fillId="0" borderId="7" xfId="0" applyNumberFormat="1" applyFont="1" applyBorder="1" applyAlignment="1">
      <alignment horizontal="left" vertical="top"/>
    </xf>
    <xf numFmtId="169" fontId="7" fillId="0" borderId="8" xfId="0" applyNumberFormat="1" applyFont="1" applyBorder="1" applyAlignment="1">
      <alignment horizontal="left" vertical="top"/>
    </xf>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xf>
    <xf numFmtId="193" fontId="7" fillId="0" borderId="1" xfId="0" applyNumberFormat="1" applyFont="1" applyBorder="1" applyAlignment="1">
      <alignment horizontal="center" vertical="center"/>
    </xf>
    <xf numFmtId="0" fontId="7" fillId="0" borderId="4" xfId="0" applyFont="1" applyBorder="1" applyAlignment="1">
      <alignment horizontal="left" vertical="top" wrapText="1"/>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1" xfId="0" applyFont="1" applyBorder="1" applyAlignment="1">
      <alignment horizontal="left" vertical="top"/>
    </xf>
    <xf numFmtId="0" fontId="7" fillId="0" borderId="14" xfId="0" applyFont="1" applyBorder="1" applyAlignment="1">
      <alignment horizontal="left" vertical="top"/>
    </xf>
    <xf numFmtId="0" fontId="13" fillId="0" borderId="1" xfId="0" applyFont="1" applyBorder="1" applyAlignment="1">
      <alignment horizontal="center" vertical="top"/>
    </xf>
    <xf numFmtId="168" fontId="7" fillId="0" borderId="1" xfId="0" applyNumberFormat="1" applyFont="1" applyBorder="1" applyAlignment="1">
      <alignment horizontal="center" vertical="top"/>
    </xf>
    <xf numFmtId="0" fontId="7" fillId="0" borderId="1" xfId="0" applyFont="1" applyBorder="1" applyAlignment="1">
      <alignment horizontal="left" vertical="top" wrapText="1"/>
    </xf>
    <xf numFmtId="2" fontId="13" fillId="0" borderId="20" xfId="0" applyNumberFormat="1" applyFont="1" applyBorder="1" applyAlignment="1">
      <alignment horizontal="left" vertical="center"/>
    </xf>
    <xf numFmtId="2" fontId="13" fillId="0" borderId="86" xfId="0" applyNumberFormat="1" applyFont="1" applyBorder="1" applyAlignment="1">
      <alignment horizontal="left" vertical="center"/>
    </xf>
    <xf numFmtId="2" fontId="13" fillId="0" borderId="87" xfId="0" applyNumberFormat="1"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top"/>
    </xf>
    <xf numFmtId="0" fontId="33" fillId="0" borderId="0" xfId="0" applyFont="1" applyAlignment="1">
      <alignment horizontal="left" vertical="top" wrapText="1"/>
    </xf>
    <xf numFmtId="0" fontId="33" fillId="0" borderId="0" xfId="0" applyFont="1" applyAlignment="1">
      <alignment horizontal="left" vertical="top"/>
    </xf>
    <xf numFmtId="0" fontId="13" fillId="0" borderId="3" xfId="0" applyFont="1" applyBorder="1" applyAlignment="1">
      <alignment horizontal="center" vertical="center"/>
    </xf>
    <xf numFmtId="0" fontId="13" fillId="0" borderId="13" xfId="0" applyFont="1" applyBorder="1" applyAlignment="1">
      <alignment horizontal="center" vertical="center"/>
    </xf>
    <xf numFmtId="0" fontId="13" fillId="0" borderId="6" xfId="0" applyFont="1" applyBorder="1" applyAlignment="1">
      <alignment horizontal="center" vertical="center"/>
    </xf>
    <xf numFmtId="0" fontId="24"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 xfId="0" applyFont="1" applyBorder="1" applyAlignment="1">
      <alignment horizontal="center"/>
    </xf>
    <xf numFmtId="0" fontId="13" fillId="0" borderId="5" xfId="0" applyFont="1" applyBorder="1" applyAlignment="1">
      <alignment horizontal="center"/>
    </xf>
    <xf numFmtId="0" fontId="13" fillId="0" borderId="14" xfId="0" applyFont="1" applyBorder="1" applyAlignment="1">
      <alignment horizontal="center" vertical="center"/>
    </xf>
    <xf numFmtId="0" fontId="13" fillId="0" borderId="8" xfId="0" applyFont="1" applyBorder="1" applyAlignment="1">
      <alignment horizontal="center" vertical="center"/>
    </xf>
    <xf numFmtId="0" fontId="0" fillId="0" borderId="164" xfId="0" applyBorder="1" applyAlignment="1">
      <alignment horizontal="center" vertical="center"/>
    </xf>
    <xf numFmtId="0" fontId="0" fillId="0" borderId="54" xfId="0" applyBorder="1" applyAlignment="1">
      <alignment horizontal="center" vertical="center"/>
    </xf>
    <xf numFmtId="14" fontId="54" fillId="0" borderId="0" xfId="0" applyNumberFormat="1" applyFont="1" applyAlignment="1">
      <alignment horizontal="center" vertical="center"/>
    </xf>
    <xf numFmtId="1" fontId="19" fillId="0" borderId="0" xfId="0" applyNumberFormat="1" applyFont="1" applyAlignment="1">
      <alignment horizontal="center" vertical="center"/>
    </xf>
    <xf numFmtId="166" fontId="19" fillId="0" borderId="0" xfId="0" applyNumberFormat="1" applyFont="1" applyAlignment="1">
      <alignment horizontal="center" vertical="center"/>
    </xf>
    <xf numFmtId="0" fontId="36" fillId="2" borderId="1" xfId="0" applyFont="1" applyFill="1" applyBorder="1" applyAlignment="1">
      <alignment horizontal="center" vertical="center" wrapText="1"/>
    </xf>
    <xf numFmtId="0" fontId="11" fillId="0" borderId="1" xfId="5" applyFont="1" applyBorder="1" applyAlignment="1">
      <alignment horizontal="center" vertical="center" wrapText="1"/>
    </xf>
    <xf numFmtId="0" fontId="0" fillId="0" borderId="50" xfId="0" applyBorder="1" applyAlignment="1">
      <alignment horizontal="center" vertical="center"/>
    </xf>
    <xf numFmtId="0" fontId="0" fillId="0" borderId="166" xfId="0" applyBorder="1" applyAlignment="1">
      <alignment horizontal="center" vertical="center"/>
    </xf>
    <xf numFmtId="0" fontId="11" fillId="0" borderId="2" xfId="5" applyFont="1" applyBorder="1" applyAlignment="1">
      <alignment horizontal="center"/>
    </xf>
    <xf numFmtId="0" fontId="11" fillId="0" borderId="86" xfId="5" applyFont="1" applyBorder="1" applyAlignment="1">
      <alignment horizontal="center"/>
    </xf>
    <xf numFmtId="0" fontId="11" fillId="0" borderId="10" xfId="5" applyFont="1" applyBorder="1" applyAlignment="1">
      <alignment horizontal="center"/>
    </xf>
    <xf numFmtId="0" fontId="11" fillId="0" borderId="16" xfId="5" applyFont="1" applyBorder="1" applyAlignment="1">
      <alignment horizontal="center" vertical="center"/>
    </xf>
    <xf numFmtId="0" fontId="11" fillId="0" borderId="17" xfId="5" applyFont="1" applyBorder="1" applyAlignment="1">
      <alignment horizontal="center" vertical="center"/>
    </xf>
    <xf numFmtId="0" fontId="11" fillId="0" borderId="18" xfId="5" applyFont="1" applyBorder="1" applyAlignment="1">
      <alignment horizontal="center" vertical="center"/>
    </xf>
    <xf numFmtId="0" fontId="11" fillId="0" borderId="21" xfId="5" applyFont="1" applyBorder="1" applyAlignment="1">
      <alignment horizontal="center" vertical="center"/>
    </xf>
    <xf numFmtId="0" fontId="11" fillId="0" borderId="22" xfId="5" applyFont="1" applyBorder="1" applyAlignment="1">
      <alignment horizontal="center" vertical="center"/>
    </xf>
    <xf numFmtId="0" fontId="11" fillId="0" borderId="12" xfId="5" applyFont="1" applyBorder="1" applyAlignment="1">
      <alignment horizontal="center" vertical="center"/>
    </xf>
    <xf numFmtId="0" fontId="12" fillId="0" borderId="39" xfId="5" applyFont="1" applyBorder="1" applyAlignment="1">
      <alignment horizontal="left"/>
    </xf>
    <xf numFmtId="0" fontId="12" fillId="0" borderId="31" xfId="5" applyFont="1" applyBorder="1" applyAlignment="1">
      <alignment horizontal="left"/>
    </xf>
    <xf numFmtId="0" fontId="12" fillId="0" borderId="15" xfId="5" applyFont="1" applyBorder="1" applyAlignment="1">
      <alignment horizontal="left"/>
    </xf>
    <xf numFmtId="0" fontId="11" fillId="0" borderId="16" xfId="5" applyFont="1" applyBorder="1" applyAlignment="1">
      <alignment horizontal="center"/>
    </xf>
    <xf numFmtId="0" fontId="11" fillId="0" borderId="18" xfId="5" applyFont="1" applyBorder="1" applyAlignment="1">
      <alignment horizontal="center"/>
    </xf>
    <xf numFmtId="0" fontId="11" fillId="0" borderId="19" xfId="5" applyFont="1" applyBorder="1" applyAlignment="1">
      <alignment horizontal="center"/>
    </xf>
    <xf numFmtId="0" fontId="11" fillId="0" borderId="20" xfId="5" applyFont="1" applyBorder="1" applyAlignment="1">
      <alignment horizontal="center"/>
    </xf>
    <xf numFmtId="0" fontId="11" fillId="0" borderId="21" xfId="5" applyFont="1" applyBorder="1" applyAlignment="1">
      <alignment horizontal="center"/>
    </xf>
    <xf numFmtId="0" fontId="11" fillId="0" borderId="12" xfId="5" applyFont="1" applyBorder="1" applyAlignment="1">
      <alignment horizontal="center"/>
    </xf>
    <xf numFmtId="0" fontId="11" fillId="0" borderId="0" xfId="5" applyFont="1" applyAlignment="1">
      <alignment horizontal="center"/>
    </xf>
    <xf numFmtId="0" fontId="12" fillId="0" borderId="16" xfId="5" applyFont="1" applyBorder="1" applyAlignment="1">
      <alignment horizontal="left"/>
    </xf>
    <xf numFmtId="0" fontId="12" fillId="0" borderId="17" xfId="5" applyFont="1" applyBorder="1" applyAlignment="1">
      <alignment horizontal="left"/>
    </xf>
    <xf numFmtId="0" fontId="12" fillId="0" borderId="43" xfId="5" applyFont="1" applyBorder="1" applyAlignment="1">
      <alignment horizontal="left" vertical="center"/>
    </xf>
    <xf numFmtId="0" fontId="12" fillId="0" borderId="31" xfId="5" applyFont="1" applyBorder="1" applyAlignment="1">
      <alignment horizontal="left" vertical="center"/>
    </xf>
    <xf numFmtId="0" fontId="12" fillId="0" borderId="15" xfId="5" applyFont="1" applyBorder="1" applyAlignment="1">
      <alignment horizontal="left" vertical="center"/>
    </xf>
    <xf numFmtId="0" fontId="12" fillId="0" borderId="16" xfId="5" applyFont="1" applyBorder="1" applyAlignment="1">
      <alignment horizontal="left" vertical="top" wrapText="1"/>
    </xf>
    <xf numFmtId="0" fontId="12" fillId="0" borderId="17" xfId="5" applyFont="1" applyBorder="1" applyAlignment="1">
      <alignment horizontal="left" vertical="top" wrapText="1"/>
    </xf>
    <xf numFmtId="0" fontId="12" fillId="0" borderId="18" xfId="5" applyFont="1" applyBorder="1" applyAlignment="1">
      <alignment horizontal="left" vertical="top" wrapText="1"/>
    </xf>
    <xf numFmtId="0" fontId="12" fillId="0" borderId="19" xfId="5" applyFont="1" applyBorder="1" applyAlignment="1">
      <alignment horizontal="left" vertical="top" wrapText="1"/>
    </xf>
    <xf numFmtId="0" fontId="12" fillId="0" borderId="0" xfId="5" applyFont="1" applyAlignment="1">
      <alignment horizontal="left" vertical="top" wrapText="1"/>
    </xf>
    <xf numFmtId="0" fontId="12" fillId="0" borderId="20" xfId="5" applyFont="1" applyBorder="1" applyAlignment="1">
      <alignment horizontal="left" vertical="top" wrapText="1"/>
    </xf>
    <xf numFmtId="0" fontId="12" fillId="0" borderId="21" xfId="5" applyFont="1" applyBorder="1" applyAlignment="1">
      <alignment horizontal="left" vertical="top" wrapText="1"/>
    </xf>
    <xf numFmtId="0" fontId="12" fillId="0" borderId="22" xfId="5" applyFont="1" applyBorder="1" applyAlignment="1">
      <alignment horizontal="left" vertical="top" wrapText="1"/>
    </xf>
    <xf numFmtId="0" fontId="12" fillId="0" borderId="12" xfId="5" applyFont="1" applyBorder="1" applyAlignment="1">
      <alignment horizontal="left" vertical="top" wrapText="1"/>
    </xf>
    <xf numFmtId="2" fontId="12" fillId="0" borderId="39" xfId="5" applyNumberFormat="1" applyFont="1" applyBorder="1" applyAlignment="1">
      <alignment horizontal="center" vertical="center" wrapText="1"/>
    </xf>
    <xf numFmtId="2" fontId="12" fillId="0" borderId="31" xfId="5" applyNumberFormat="1" applyFont="1" applyBorder="1" applyAlignment="1">
      <alignment horizontal="center" vertical="center" wrapText="1"/>
    </xf>
    <xf numFmtId="2" fontId="12" fillId="0" borderId="15" xfId="5" applyNumberFormat="1" applyFont="1" applyBorder="1" applyAlignment="1">
      <alignment horizontal="center" vertical="center" wrapText="1"/>
    </xf>
    <xf numFmtId="0" fontId="12" fillId="0" borderId="43" xfId="5" applyFont="1" applyBorder="1" applyAlignment="1">
      <alignment horizontal="left" vertical="center" wrapText="1"/>
    </xf>
    <xf numFmtId="0" fontId="12" fillId="0" borderId="31" xfId="5" applyFont="1" applyBorder="1" applyAlignment="1">
      <alignment horizontal="left" vertical="center" wrapText="1"/>
    </xf>
    <xf numFmtId="0" fontId="12" fillId="0" borderId="15" xfId="5" applyFont="1" applyBorder="1" applyAlignment="1">
      <alignment horizontal="left" vertical="center" wrapText="1"/>
    </xf>
    <xf numFmtId="0" fontId="11" fillId="0" borderId="39" xfId="0" applyFont="1" applyBorder="1" applyAlignment="1">
      <alignment horizontal="left" vertical="center" wrapText="1"/>
    </xf>
    <xf numFmtId="0" fontId="11" fillId="0" borderId="31" xfId="0" applyFont="1" applyBorder="1" applyAlignment="1">
      <alignment horizontal="left" vertical="center" wrapText="1"/>
    </xf>
    <xf numFmtId="0" fontId="11" fillId="0" borderId="15" xfId="0" applyFont="1" applyBorder="1" applyAlignment="1">
      <alignment horizontal="left" vertical="center" wrapText="1"/>
    </xf>
    <xf numFmtId="2" fontId="12" fillId="0" borderId="0" xfId="5" applyNumberFormat="1" applyFont="1" applyAlignment="1">
      <alignment horizontal="center" vertical="center" wrapText="1"/>
    </xf>
    <xf numFmtId="2" fontId="12" fillId="0" borderId="1" xfId="5" applyNumberFormat="1" applyFont="1" applyBorder="1" applyAlignment="1">
      <alignment horizontal="center" vertical="center"/>
    </xf>
    <xf numFmtId="2" fontId="12" fillId="0" borderId="0" xfId="5" applyNumberFormat="1" applyFont="1" applyAlignment="1">
      <alignment horizontal="center" vertical="center"/>
    </xf>
    <xf numFmtId="0" fontId="12" fillId="0" borderId="16" xfId="5" applyFont="1" applyBorder="1" applyAlignment="1">
      <alignment horizontal="center" vertical="center" wrapText="1"/>
    </xf>
    <xf numFmtId="0" fontId="12" fillId="0" borderId="17" xfId="5" applyFont="1" applyBorder="1" applyAlignment="1">
      <alignment horizontal="center" vertical="center" wrapText="1"/>
    </xf>
    <xf numFmtId="0" fontId="12" fillId="0" borderId="18" xfId="5" applyFont="1" applyBorder="1" applyAlignment="1">
      <alignment horizontal="center" vertical="center" wrapText="1"/>
    </xf>
    <xf numFmtId="0" fontId="12" fillId="0" borderId="21" xfId="5" applyFont="1" applyBorder="1" applyAlignment="1">
      <alignment horizontal="center" vertical="center" wrapText="1"/>
    </xf>
    <xf numFmtId="0" fontId="12" fillId="0" borderId="22" xfId="5" applyFont="1" applyBorder="1" applyAlignment="1">
      <alignment horizontal="center" vertical="center" wrapText="1"/>
    </xf>
    <xf numFmtId="0" fontId="12" fillId="0" borderId="12" xfId="5" applyFont="1" applyBorder="1" applyAlignment="1">
      <alignment horizontal="center" vertical="center" wrapText="1"/>
    </xf>
    <xf numFmtId="2" fontId="11" fillId="0" borderId="0" xfId="5" applyNumberFormat="1" applyFont="1" applyAlignment="1">
      <alignment horizontal="left" vertical="center" wrapText="1"/>
    </xf>
    <xf numFmtId="0" fontId="12" fillId="0" borderId="39" xfId="5" applyFont="1" applyBorder="1" applyAlignment="1">
      <alignment horizontal="left" vertical="center" wrapText="1"/>
    </xf>
    <xf numFmtId="2" fontId="11" fillId="0" borderId="39" xfId="5" applyNumberFormat="1" applyFont="1" applyBorder="1" applyAlignment="1">
      <alignment horizontal="left" vertical="center" wrapText="1"/>
    </xf>
    <xf numFmtId="2" fontId="11" fillId="0" borderId="31" xfId="5" applyNumberFormat="1" applyFont="1" applyBorder="1" applyAlignment="1">
      <alignment horizontal="left" vertical="center" wrapText="1"/>
    </xf>
    <xf numFmtId="2" fontId="11" fillId="0" borderId="15" xfId="5" applyNumberFormat="1" applyFont="1" applyBorder="1" applyAlignment="1">
      <alignment horizontal="left" vertical="center" wrapText="1"/>
    </xf>
    <xf numFmtId="0" fontId="12" fillId="0" borderId="1" xfId="5" applyFont="1" applyBorder="1" applyAlignment="1">
      <alignment horizontal="center" vertical="center"/>
    </xf>
    <xf numFmtId="0" fontId="40" fillId="0" borderId="1" xfId="5" applyFont="1" applyBorder="1" applyAlignment="1">
      <alignment horizontal="center" vertical="center" wrapText="1"/>
    </xf>
    <xf numFmtId="0" fontId="12" fillId="0" borderId="1" xfId="5" applyFont="1" applyBorder="1" applyAlignment="1">
      <alignment horizontal="center" vertical="center" wrapText="1"/>
    </xf>
    <xf numFmtId="0" fontId="12" fillId="0" borderId="1" xfId="5" applyFont="1" applyBorder="1" applyAlignment="1">
      <alignment horizontal="center"/>
    </xf>
    <xf numFmtId="2" fontId="11" fillId="0" borderId="0" xfId="5" applyNumberFormat="1" applyFont="1" applyAlignment="1">
      <alignment horizontal="left" vertical="top" wrapText="1"/>
    </xf>
    <xf numFmtId="0" fontId="11" fillId="0" borderId="43" xfId="5" applyFont="1" applyBorder="1" applyAlignment="1">
      <alignment horizontal="left" vertical="center" wrapText="1"/>
    </xf>
    <xf numFmtId="0" fontId="11" fillId="0" borderId="2" xfId="5" applyFont="1" applyBorder="1" applyAlignment="1">
      <alignment horizontal="center" vertical="center" wrapText="1"/>
    </xf>
    <xf numFmtId="0" fontId="11" fillId="0" borderId="10" xfId="5" applyFont="1" applyBorder="1" applyAlignment="1">
      <alignment horizontal="center" vertical="center" wrapText="1"/>
    </xf>
    <xf numFmtId="9" fontId="11" fillId="0" borderId="1" xfId="5" applyNumberFormat="1" applyFont="1" applyBorder="1" applyAlignment="1">
      <alignment horizontal="center" vertical="center"/>
    </xf>
    <xf numFmtId="9" fontId="11" fillId="0" borderId="1" xfId="4" applyFont="1" applyFill="1" applyBorder="1" applyAlignment="1">
      <alignment horizontal="center" vertical="center"/>
    </xf>
    <xf numFmtId="2" fontId="11" fillId="0" borderId="1" xfId="5" applyNumberFormat="1" applyFont="1" applyBorder="1" applyAlignment="1">
      <alignment horizontal="center" vertical="center"/>
    </xf>
    <xf numFmtId="14" fontId="11" fillId="0" borderId="2" xfId="5" applyNumberFormat="1" applyFont="1" applyBorder="1" applyAlignment="1">
      <alignment horizontal="center" vertical="center"/>
    </xf>
    <xf numFmtId="14" fontId="11" fillId="0" borderId="10" xfId="5" applyNumberFormat="1" applyFont="1" applyBorder="1" applyAlignment="1">
      <alignment horizontal="center" vertical="center"/>
    </xf>
    <xf numFmtId="0" fontId="11" fillId="0" borderId="85" xfId="5" applyFont="1" applyBorder="1" applyAlignment="1">
      <alignment horizontal="left" vertical="center" wrapText="1"/>
    </xf>
    <xf numFmtId="0" fontId="11" fillId="0" borderId="42" xfId="5" applyFont="1" applyBorder="1" applyAlignment="1">
      <alignment horizontal="left" vertical="top" wrapText="1"/>
    </xf>
    <xf numFmtId="0" fontId="11" fillId="0" borderId="85" xfId="5" applyFont="1" applyBorder="1" applyAlignment="1">
      <alignment horizontal="left" vertical="top" wrapText="1"/>
    </xf>
    <xf numFmtId="0" fontId="11" fillId="0" borderId="94" xfId="0" applyFont="1" applyBorder="1" applyAlignment="1">
      <alignment horizontal="center" vertical="center" wrapText="1"/>
    </xf>
    <xf numFmtId="0" fontId="11" fillId="0" borderId="96" xfId="0" applyFont="1" applyBorder="1" applyAlignment="1">
      <alignment horizontal="center" vertical="center" wrapText="1"/>
    </xf>
    <xf numFmtId="0" fontId="41" fillId="0" borderId="16" xfId="5" applyFont="1" applyBorder="1" applyAlignment="1">
      <alignment horizontal="center" vertical="center" wrapText="1"/>
    </xf>
    <xf numFmtId="0" fontId="41" fillId="0" borderId="95" xfId="5" applyFont="1" applyBorder="1" applyAlignment="1">
      <alignment horizontal="center" vertical="center" wrapText="1"/>
    </xf>
    <xf numFmtId="0" fontId="41" fillId="0" borderId="21" xfId="5" applyFont="1" applyBorder="1" applyAlignment="1">
      <alignment horizontal="center" vertical="center" wrapText="1"/>
    </xf>
    <xf numFmtId="0" fontId="41" fillId="0" borderId="97" xfId="5" applyFont="1" applyBorder="1" applyAlignment="1">
      <alignment horizontal="center" vertical="center" wrapText="1"/>
    </xf>
    <xf numFmtId="39" fontId="11" fillId="0" borderId="1" xfId="5" applyNumberFormat="1" applyFont="1" applyBorder="1" applyAlignment="1">
      <alignment horizontal="center" vertical="center"/>
    </xf>
    <xf numFmtId="0" fontId="11" fillId="0" borderId="1" xfId="5" applyFont="1" applyBorder="1" applyAlignment="1">
      <alignment horizontal="center"/>
    </xf>
    <xf numFmtId="0" fontId="11" fillId="0" borderId="1" xfId="5" applyFont="1" applyBorder="1" applyAlignment="1">
      <alignment horizontal="left" vertical="top" wrapText="1"/>
    </xf>
    <xf numFmtId="0" fontId="12" fillId="0" borderId="39" xfId="5" applyFont="1" applyBorder="1" applyAlignment="1">
      <alignment horizontal="center" vertical="center"/>
    </xf>
    <xf numFmtId="0" fontId="12" fillId="0" borderId="31" xfId="5" applyFont="1" applyBorder="1" applyAlignment="1">
      <alignment horizontal="center" vertical="center"/>
    </xf>
    <xf numFmtId="0" fontId="12" fillId="0" borderId="15" xfId="5" applyFont="1" applyBorder="1" applyAlignment="1">
      <alignment horizontal="center" vertical="center"/>
    </xf>
    <xf numFmtId="167" fontId="12" fillId="0" borderId="39" xfId="5" applyNumberFormat="1" applyFont="1" applyBorder="1" applyAlignment="1">
      <alignment horizontal="center" vertical="top"/>
    </xf>
    <xf numFmtId="167" fontId="12" fillId="0" borderId="31" xfId="5" applyNumberFormat="1" applyFont="1" applyBorder="1" applyAlignment="1">
      <alignment horizontal="center" vertical="top"/>
    </xf>
    <xf numFmtId="2" fontId="12" fillId="0" borderId="15" xfId="5" applyNumberFormat="1" applyFont="1" applyBorder="1" applyAlignment="1">
      <alignment horizontal="left" vertical="center"/>
    </xf>
    <xf numFmtId="2" fontId="12" fillId="0" borderId="1" xfId="5" applyNumberFormat="1" applyFont="1" applyBorder="1" applyAlignment="1">
      <alignment horizontal="left" vertical="center"/>
    </xf>
    <xf numFmtId="0" fontId="12" fillId="0" borderId="21" xfId="5" applyFont="1" applyBorder="1" applyAlignment="1">
      <alignment horizontal="left" vertical="top"/>
    </xf>
    <xf numFmtId="0" fontId="12" fillId="0" borderId="22" xfId="5" applyFont="1" applyBorder="1" applyAlignment="1">
      <alignment horizontal="left" vertical="top"/>
    </xf>
    <xf numFmtId="0" fontId="12" fillId="0" borderId="12" xfId="5" applyFont="1" applyBorder="1" applyAlignment="1">
      <alignment horizontal="left" vertical="top"/>
    </xf>
    <xf numFmtId="0" fontId="12" fillId="0" borderId="1" xfId="5" applyFont="1" applyBorder="1" applyAlignment="1">
      <alignment horizontal="left" vertical="top"/>
    </xf>
    <xf numFmtId="0" fontId="12" fillId="0" borderId="16" xfId="5" applyFont="1" applyBorder="1" applyAlignment="1">
      <alignment horizontal="left" vertical="top"/>
    </xf>
    <xf numFmtId="0" fontId="12" fillId="0" borderId="17" xfId="5" applyFont="1" applyBorder="1" applyAlignment="1">
      <alignment horizontal="left" vertical="top"/>
    </xf>
    <xf numFmtId="0" fontId="12" fillId="0" borderId="18" xfId="5" applyFont="1" applyBorder="1" applyAlignment="1">
      <alignment horizontal="left" vertical="top"/>
    </xf>
    <xf numFmtId="169" fontId="12" fillId="0" borderId="21" xfId="5" applyNumberFormat="1" applyFont="1" applyBorder="1" applyAlignment="1">
      <alignment horizontal="left" vertical="top" wrapText="1"/>
    </xf>
    <xf numFmtId="169" fontId="12" fillId="0" borderId="22" xfId="5" applyNumberFormat="1" applyFont="1" applyBorder="1" applyAlignment="1">
      <alignment horizontal="left" vertical="top" wrapText="1"/>
    </xf>
    <xf numFmtId="169" fontId="12" fillId="0" borderId="12" xfId="5" applyNumberFormat="1" applyFont="1" applyBorder="1" applyAlignment="1">
      <alignment horizontal="left" vertical="top" wrapText="1"/>
    </xf>
    <xf numFmtId="169" fontId="12" fillId="0" borderId="10" xfId="5" applyNumberFormat="1" applyFont="1" applyBorder="1" applyAlignment="1">
      <alignment horizontal="left" vertical="top"/>
    </xf>
    <xf numFmtId="169" fontId="12" fillId="0" borderId="1" xfId="5" applyNumberFormat="1" applyFont="1" applyBorder="1" applyAlignment="1">
      <alignment horizontal="left" vertical="top"/>
    </xf>
    <xf numFmtId="0" fontId="11" fillId="0" borderId="0" xfId="16" applyFont="1" applyAlignment="1">
      <alignment horizontal="left" vertical="top" wrapText="1"/>
    </xf>
    <xf numFmtId="0" fontId="12" fillId="0" borderId="0" xfId="16" applyFont="1" applyAlignment="1">
      <alignment horizontal="left" vertical="top" wrapText="1"/>
    </xf>
    <xf numFmtId="2" fontId="12" fillId="0" borderId="75" xfId="16" applyNumberFormat="1" applyFont="1" applyBorder="1" applyAlignment="1">
      <alignment horizontal="left" vertical="top"/>
    </xf>
    <xf numFmtId="2" fontId="12" fillId="0" borderId="102" xfId="16" applyNumberFormat="1" applyFont="1" applyBorder="1" applyAlignment="1">
      <alignment horizontal="left" vertical="top"/>
    </xf>
    <xf numFmtId="2" fontId="12" fillId="0" borderId="122" xfId="16" applyNumberFormat="1" applyFont="1" applyBorder="1" applyAlignment="1">
      <alignment horizontal="left" vertical="top"/>
    </xf>
    <xf numFmtId="0" fontId="11" fillId="2" borderId="1" xfId="0" applyFont="1" applyFill="1" applyBorder="1"/>
    <xf numFmtId="0" fontId="11" fillId="2" borderId="1" xfId="0" applyFont="1" applyFill="1" applyBorder="1" applyAlignment="1">
      <alignment horizontal="center" vertical="center"/>
    </xf>
    <xf numFmtId="10" fontId="11" fillId="2" borderId="1" xfId="4" applyNumberFormat="1" applyFont="1" applyFill="1" applyBorder="1"/>
    <xf numFmtId="2" fontId="11" fillId="2" borderId="1" xfId="0" applyNumberFormat="1" applyFont="1" applyFill="1" applyBorder="1"/>
    <xf numFmtId="0" fontId="11" fillId="2" borderId="0" xfId="0" applyFont="1" applyFill="1"/>
    <xf numFmtId="0" fontId="11" fillId="2" borderId="1" xfId="5" applyFont="1" applyFill="1" applyBorder="1" applyAlignment="1">
      <alignment horizontal="center"/>
    </xf>
    <xf numFmtId="0" fontId="11" fillId="2" borderId="1" xfId="5" applyFont="1" applyFill="1" applyBorder="1" applyAlignment="1">
      <alignment horizontal="center" vertical="center"/>
    </xf>
    <xf numFmtId="0" fontId="12" fillId="2" borderId="1" xfId="5" applyFont="1" applyFill="1" applyBorder="1" applyAlignment="1">
      <alignment horizontal="left"/>
    </xf>
    <xf numFmtId="0" fontId="12" fillId="2" borderId="0" xfId="0" applyFont="1" applyFill="1"/>
    <xf numFmtId="0" fontId="11" fillId="2" borderId="2" xfId="5" applyFont="1" applyFill="1" applyBorder="1" applyAlignment="1">
      <alignment horizontal="center"/>
    </xf>
    <xf numFmtId="0" fontId="11" fillId="2" borderId="2" xfId="5" applyFont="1" applyFill="1" applyBorder="1" applyAlignment="1">
      <alignment horizontal="center" vertical="center"/>
    </xf>
    <xf numFmtId="0" fontId="12" fillId="2" borderId="2" xfId="5" applyFont="1" applyFill="1" applyBorder="1" applyAlignment="1">
      <alignment horizontal="left"/>
    </xf>
    <xf numFmtId="0" fontId="12" fillId="2" borderId="3" xfId="0" applyFont="1" applyFill="1" applyBorder="1" applyAlignment="1">
      <alignment horizontal="left"/>
    </xf>
    <xf numFmtId="0" fontId="12" fillId="2" borderId="4" xfId="0" applyFont="1" applyFill="1" applyBorder="1" applyAlignment="1">
      <alignment horizontal="left"/>
    </xf>
    <xf numFmtId="0" fontId="12" fillId="2" borderId="5" xfId="0" applyFont="1" applyFill="1" applyBorder="1" applyAlignment="1">
      <alignment horizontal="left"/>
    </xf>
    <xf numFmtId="2" fontId="12" fillId="2" borderId="0" xfId="0" applyNumberFormat="1" applyFont="1" applyFill="1" applyAlignment="1">
      <alignment vertical="center"/>
    </xf>
    <xf numFmtId="2" fontId="12" fillId="2" borderId="0" xfId="0" applyNumberFormat="1" applyFont="1" applyFill="1" applyAlignment="1">
      <alignment horizontal="center" vertical="center"/>
    </xf>
    <xf numFmtId="2" fontId="12" fillId="2" borderId="0" xfId="0" applyNumberFormat="1" applyFont="1" applyFill="1" applyAlignment="1">
      <alignment horizontal="center" vertical="center"/>
    </xf>
    <xf numFmtId="0" fontId="11" fillId="2" borderId="0" xfId="0" applyFont="1" applyFill="1" applyAlignment="1">
      <alignment horizontal="center"/>
    </xf>
    <xf numFmtId="0" fontId="12" fillId="2" borderId="6" xfId="0" applyFont="1" applyFill="1" applyBorder="1"/>
    <xf numFmtId="0" fontId="12" fillId="2" borderId="7" xfId="0" applyFont="1" applyFill="1" applyBorder="1" applyAlignment="1">
      <alignment horizontal="left"/>
    </xf>
    <xf numFmtId="0" fontId="11" fillId="2" borderId="7" xfId="0" applyFont="1" applyFill="1" applyBorder="1"/>
    <xf numFmtId="2" fontId="11" fillId="2" borderId="8" xfId="0" applyNumberFormat="1" applyFont="1" applyFill="1" applyBorder="1"/>
    <xf numFmtId="2" fontId="11" fillId="2" borderId="0" xfId="0" applyNumberFormat="1" applyFont="1" applyFill="1" applyAlignment="1">
      <alignment vertical="center" wrapText="1"/>
    </xf>
    <xf numFmtId="2" fontId="11" fillId="2" borderId="0" xfId="0" applyNumberFormat="1" applyFont="1" applyFill="1" applyAlignment="1">
      <alignment horizontal="left" vertical="center" wrapText="1"/>
    </xf>
    <xf numFmtId="44" fontId="11" fillId="2" borderId="0" xfId="2" applyFont="1" applyFill="1" applyBorder="1" applyAlignment="1" applyProtection="1">
      <alignment vertical="center"/>
    </xf>
    <xf numFmtId="2" fontId="11" fillId="2" borderId="0" xfId="0" applyNumberFormat="1" applyFont="1" applyFill="1"/>
    <xf numFmtId="44" fontId="11" fillId="2" borderId="0" xfId="2" applyFont="1" applyFill="1" applyBorder="1"/>
    <xf numFmtId="165" fontId="11" fillId="2" borderId="0" xfId="0" applyNumberFormat="1" applyFont="1" applyFill="1"/>
    <xf numFmtId="0" fontId="12" fillId="2" borderId="9"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11" fillId="2" borderId="12" xfId="0" applyFont="1" applyFill="1" applyBorder="1" applyAlignment="1">
      <alignment horizontal="center" vertical="top" wrapText="1"/>
    </xf>
    <xf numFmtId="0" fontId="11" fillId="2" borderId="10" xfId="0" applyFont="1" applyFill="1" applyBorder="1" applyAlignment="1">
      <alignment horizontal="center" vertical="top" wrapText="1"/>
    </xf>
    <xf numFmtId="2" fontId="12" fillId="2" borderId="10" xfId="0" applyNumberFormat="1" applyFont="1" applyFill="1" applyBorder="1" applyAlignment="1">
      <alignment horizontal="center" vertical="center" wrapText="1"/>
    </xf>
    <xf numFmtId="0" fontId="12" fillId="2" borderId="13"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14" xfId="0" applyFont="1" applyFill="1" applyBorder="1" applyAlignment="1">
      <alignment horizontal="center" vertical="center"/>
    </xf>
    <xf numFmtId="0" fontId="11" fillId="2" borderId="15" xfId="0" applyFont="1" applyFill="1" applyBorder="1" applyAlignment="1">
      <alignment horizontal="center" vertical="top" wrapText="1"/>
    </xf>
    <xf numFmtId="0" fontId="11" fillId="2" borderId="1" xfId="0" applyFont="1" applyFill="1" applyBorder="1" applyAlignment="1">
      <alignment horizontal="center" vertical="top" wrapText="1"/>
    </xf>
    <xf numFmtId="2" fontId="12" fillId="2" borderId="1" xfId="0" applyNumberFormat="1" applyFont="1" applyFill="1" applyBorder="1" applyAlignment="1">
      <alignment horizontal="center" vertical="center"/>
    </xf>
    <xf numFmtId="2" fontId="12" fillId="2" borderId="1" xfId="0" applyNumberFormat="1" applyFont="1" applyFill="1" applyBorder="1" applyAlignment="1">
      <alignment horizontal="center" vertical="center"/>
    </xf>
    <xf numFmtId="2" fontId="11" fillId="2" borderId="0" xfId="0" applyNumberFormat="1" applyFont="1" applyFill="1" applyAlignment="1">
      <alignment vertical="center"/>
    </xf>
    <xf numFmtId="2" fontId="11" fillId="2" borderId="0" xfId="0" applyNumberFormat="1" applyFont="1" applyFill="1" applyAlignment="1">
      <alignment horizontal="left" vertical="center" wrapText="1"/>
    </xf>
    <xf numFmtId="0" fontId="11" fillId="2" borderId="0" xfId="0" applyFont="1" applyFill="1" applyAlignment="1">
      <alignment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4" xfId="0" applyFont="1" applyFill="1" applyBorder="1" applyAlignment="1">
      <alignment horizontal="left" vertical="center" wrapText="1"/>
    </xf>
    <xf numFmtId="10" fontId="11" fillId="2" borderId="16" xfId="4" applyNumberFormat="1" applyFont="1" applyFill="1" applyBorder="1" applyAlignment="1">
      <alignment horizontal="center" vertical="center"/>
    </xf>
    <xf numFmtId="10" fontId="11" fillId="2" borderId="17" xfId="4" applyNumberFormat="1" applyFont="1" applyFill="1" applyBorder="1" applyAlignment="1">
      <alignment horizontal="center" vertical="center"/>
    </xf>
    <xf numFmtId="10" fontId="11" fillId="2" borderId="18" xfId="4" applyNumberFormat="1" applyFont="1" applyFill="1" applyBorder="1" applyAlignment="1">
      <alignment horizontal="center" vertical="center"/>
    </xf>
    <xf numFmtId="0" fontId="11" fillId="2" borderId="0" xfId="0" applyFont="1" applyFill="1" applyAlignment="1">
      <alignment horizontal="left" wrapText="1"/>
    </xf>
    <xf numFmtId="2" fontId="11" fillId="2" borderId="0" xfId="0" applyNumberFormat="1" applyFont="1" applyFill="1" applyAlignment="1">
      <alignment horizontal="left" vertical="top" wrapText="1"/>
    </xf>
    <xf numFmtId="10" fontId="11" fillId="2" borderId="19" xfId="4" applyNumberFormat="1" applyFont="1" applyFill="1" applyBorder="1" applyAlignment="1">
      <alignment horizontal="center" vertical="center"/>
    </xf>
    <xf numFmtId="10" fontId="11" fillId="2" borderId="0" xfId="4" applyNumberFormat="1" applyFont="1" applyFill="1" applyBorder="1" applyAlignment="1">
      <alignment horizontal="center" vertical="center"/>
    </xf>
    <xf numFmtId="10" fontId="11" fillId="2" borderId="20" xfId="4" applyNumberFormat="1" applyFont="1" applyFill="1" applyBorder="1" applyAlignment="1">
      <alignment horizontal="center" vertical="center"/>
    </xf>
    <xf numFmtId="2" fontId="11" fillId="2" borderId="1" xfId="0" applyNumberFormat="1" applyFont="1" applyFill="1" applyBorder="1" applyAlignment="1">
      <alignment horizontal="center" vertical="center" wrapText="1"/>
    </xf>
    <xf numFmtId="0" fontId="12" fillId="2" borderId="13" xfId="0" applyFont="1" applyFill="1" applyBorder="1" applyAlignment="1">
      <alignment horizontal="left" vertical="center"/>
    </xf>
    <xf numFmtId="0" fontId="12" fillId="2" borderId="1" xfId="0" applyFont="1" applyFill="1" applyBorder="1" applyAlignment="1">
      <alignment horizontal="left" vertical="center"/>
    </xf>
    <xf numFmtId="0" fontId="12" fillId="2" borderId="14" xfId="0" applyFont="1" applyFill="1" applyBorder="1" applyAlignment="1">
      <alignment horizontal="left" vertical="center"/>
    </xf>
    <xf numFmtId="3" fontId="11" fillId="2" borderId="1" xfId="0" applyNumberFormat="1" applyFont="1" applyFill="1" applyBorder="1" applyAlignment="1">
      <alignment horizontal="center"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10" fontId="11" fillId="2" borderId="21" xfId="4" applyNumberFormat="1" applyFont="1" applyFill="1" applyBorder="1" applyAlignment="1">
      <alignment horizontal="center" vertical="center"/>
    </xf>
    <xf numFmtId="10" fontId="11" fillId="2" borderId="22" xfId="4" applyNumberFormat="1" applyFont="1" applyFill="1" applyBorder="1" applyAlignment="1">
      <alignment horizontal="center" vertical="center"/>
    </xf>
    <xf numFmtId="10" fontId="11" fillId="2" borderId="12" xfId="4" applyNumberFormat="1" applyFont="1" applyFill="1" applyBorder="1" applyAlignment="1">
      <alignment horizontal="center" vertical="center"/>
    </xf>
    <xf numFmtId="2" fontId="11" fillId="2" borderId="0" xfId="0" applyNumberFormat="1" applyFont="1" applyFill="1" applyAlignment="1">
      <alignment horizontal="left" vertical="top" wrapText="1"/>
    </xf>
    <xf numFmtId="0" fontId="12" fillId="0" borderId="10" xfId="0" applyFont="1" applyBorder="1" applyAlignment="1">
      <alignment horizontal="center" vertical="center"/>
    </xf>
    <xf numFmtId="0" fontId="40" fillId="2"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xf>
    <xf numFmtId="164" fontId="12" fillId="2" borderId="0" xfId="0" applyNumberFormat="1" applyFont="1" applyFill="1"/>
    <xf numFmtId="2" fontId="12" fillId="2" borderId="0" xfId="0" applyNumberFormat="1" applyFont="1" applyFill="1"/>
    <xf numFmtId="44" fontId="12" fillId="2" borderId="0" xfId="2" applyFont="1" applyFill="1" applyBorder="1"/>
    <xf numFmtId="165" fontId="12" fillId="2" borderId="0" xfId="0" applyNumberFormat="1" applyFont="1" applyFill="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2" fillId="2" borderId="2" xfId="0" applyFont="1" applyFill="1" applyBorder="1" applyAlignment="1">
      <alignment horizontal="center" vertical="center" wrapText="1"/>
    </xf>
    <xf numFmtId="0" fontId="12" fillId="0" borderId="2" xfId="0" applyFont="1" applyBorder="1" applyAlignment="1">
      <alignment horizontal="center" vertical="center" wrapText="1"/>
    </xf>
    <xf numFmtId="166" fontId="1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10" fontId="12" fillId="2" borderId="2" xfId="4" applyNumberFormat="1" applyFont="1" applyFill="1" applyBorder="1" applyAlignment="1">
      <alignment horizontal="center" vertical="center"/>
    </xf>
    <xf numFmtId="2" fontId="12" fillId="2" borderId="2" xfId="0" applyNumberFormat="1" applyFont="1" applyFill="1" applyBorder="1" applyAlignment="1">
      <alignment horizontal="center" vertical="center"/>
    </xf>
    <xf numFmtId="0" fontId="68" fillId="2" borderId="0" xfId="0" applyFont="1" applyFill="1" applyAlignment="1">
      <alignment wrapText="1"/>
    </xf>
    <xf numFmtId="0" fontId="11" fillId="0" borderId="3" xfId="0" applyFont="1" applyBorder="1" applyAlignment="1">
      <alignment horizontal="center" vertical="center" wrapText="1"/>
    </xf>
    <xf numFmtId="0" fontId="12" fillId="2" borderId="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2" fillId="0" borderId="4" xfId="0" applyFont="1" applyBorder="1" applyAlignment="1">
      <alignment horizontal="center" vertical="center" wrapText="1"/>
    </xf>
    <xf numFmtId="166" fontId="12" fillId="0" borderId="4" xfId="0" applyNumberFormat="1" applyFont="1" applyBorder="1" applyAlignment="1">
      <alignment horizontal="center" vertical="center" wrapText="1"/>
    </xf>
    <xf numFmtId="166" fontId="12" fillId="2" borderId="4" xfId="0" applyNumberFormat="1" applyFont="1" applyFill="1" applyBorder="1" applyAlignment="1">
      <alignment horizontal="center" vertical="center"/>
    </xf>
    <xf numFmtId="0" fontId="12" fillId="2" borderId="4" xfId="0" applyFont="1" applyFill="1" applyBorder="1" applyAlignment="1">
      <alignment horizontal="center" vertical="center"/>
    </xf>
    <xf numFmtId="10" fontId="12" fillId="2" borderId="4" xfId="4" applyNumberFormat="1" applyFont="1" applyFill="1" applyBorder="1" applyAlignment="1">
      <alignment horizontal="center" vertical="center"/>
    </xf>
    <xf numFmtId="14" fontId="11" fillId="2" borderId="24" xfId="0" applyNumberFormat="1" applyFont="1" applyFill="1" applyBorder="1" applyAlignment="1">
      <alignment horizontal="center" vertical="center"/>
    </xf>
    <xf numFmtId="14" fontId="11" fillId="2" borderId="24" xfId="0" applyNumberFormat="1" applyFont="1" applyFill="1" applyBorder="1" applyAlignment="1">
      <alignment horizontal="center" vertical="center" wrapText="1"/>
    </xf>
    <xf numFmtId="9" fontId="12" fillId="2" borderId="24" xfId="0" applyNumberFormat="1" applyFont="1" applyFill="1" applyBorder="1" applyAlignment="1">
      <alignment horizontal="center" vertical="center" wrapText="1"/>
    </xf>
    <xf numFmtId="2" fontId="12" fillId="2" borderId="25" xfId="0" applyNumberFormat="1" applyFont="1" applyFill="1" applyBorder="1" applyAlignment="1">
      <alignment horizontal="center" vertical="center"/>
    </xf>
    <xf numFmtId="0" fontId="11" fillId="0" borderId="6" xfId="0" applyFont="1" applyBorder="1" applyAlignment="1">
      <alignment horizontal="center" vertical="center" wrapText="1"/>
    </xf>
    <xf numFmtId="0" fontId="11" fillId="2" borderId="27"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0" borderId="7" xfId="0" applyFont="1" applyBorder="1" applyAlignment="1">
      <alignment horizontal="center" vertical="center" wrapText="1"/>
    </xf>
    <xf numFmtId="166" fontId="11" fillId="0" borderId="7" xfId="0" applyNumberFormat="1" applyFont="1" applyBorder="1" applyAlignment="1">
      <alignment horizontal="center" vertical="center" wrapText="1"/>
    </xf>
    <xf numFmtId="166" fontId="11" fillId="2" borderId="4" xfId="0" applyNumberFormat="1" applyFont="1" applyFill="1" applyBorder="1" applyAlignment="1">
      <alignment horizontal="center" vertical="center"/>
    </xf>
    <xf numFmtId="0" fontId="12" fillId="2" borderId="7" xfId="0" applyFont="1" applyFill="1" applyBorder="1" applyAlignment="1">
      <alignment horizontal="center" vertical="center"/>
    </xf>
    <xf numFmtId="0" fontId="12" fillId="2" borderId="7" xfId="0" applyFont="1" applyFill="1" applyBorder="1" applyAlignment="1">
      <alignment horizontal="center" vertical="center" wrapText="1"/>
    </xf>
    <xf numFmtId="10" fontId="12" fillId="2" borderId="7" xfId="4" applyNumberFormat="1" applyFont="1" applyFill="1" applyBorder="1" applyAlignment="1">
      <alignment horizontal="center" vertical="center"/>
    </xf>
    <xf numFmtId="14" fontId="11" fillId="2" borderId="27" xfId="0" applyNumberFormat="1" applyFont="1" applyFill="1" applyBorder="1" applyAlignment="1">
      <alignment horizontal="center" vertical="center"/>
    </xf>
    <xf numFmtId="14" fontId="11" fillId="2" borderId="27" xfId="0" applyNumberFormat="1" applyFont="1" applyFill="1" applyBorder="1" applyAlignment="1">
      <alignment horizontal="center" vertical="center" wrapText="1"/>
    </xf>
    <xf numFmtId="9" fontId="12" fillId="2" borderId="27" xfId="0" applyNumberFormat="1" applyFont="1" applyFill="1" applyBorder="1" applyAlignment="1">
      <alignment horizontal="center" vertical="center" wrapText="1"/>
    </xf>
    <xf numFmtId="2" fontId="12" fillId="2" borderId="29" xfId="0" applyNumberFormat="1" applyFont="1" applyFill="1" applyBorder="1" applyAlignment="1">
      <alignment horizontal="center" vertical="center"/>
    </xf>
    <xf numFmtId="0" fontId="11" fillId="0" borderId="38" xfId="0" applyFont="1" applyBorder="1" applyAlignment="1">
      <alignment horizontal="center" vertical="center" wrapText="1"/>
    </xf>
    <xf numFmtId="0" fontId="12" fillId="2" borderId="10" xfId="0" applyFont="1" applyFill="1" applyBorder="1" applyAlignment="1">
      <alignment horizontal="center" vertical="center" wrapText="1"/>
    </xf>
    <xf numFmtId="0" fontId="11" fillId="2" borderId="86" xfId="0" applyFont="1" applyFill="1" applyBorder="1" applyAlignment="1">
      <alignment horizontal="center" vertical="center" wrapText="1"/>
    </xf>
    <xf numFmtId="1" fontId="11" fillId="0" borderId="21" xfId="0" applyNumberFormat="1" applyFont="1" applyBorder="1" applyAlignment="1">
      <alignment horizontal="center" vertical="center" wrapText="1"/>
    </xf>
    <xf numFmtId="166" fontId="12" fillId="0" borderId="162" xfId="3" applyNumberFormat="1" applyFont="1" applyFill="1" applyBorder="1" applyAlignment="1">
      <alignment horizontal="center" vertical="center" wrapText="1"/>
    </xf>
    <xf numFmtId="0" fontId="12" fillId="2" borderId="10" xfId="0" applyFont="1" applyFill="1" applyBorder="1" applyAlignment="1">
      <alignment horizontal="center" vertical="center"/>
    </xf>
    <xf numFmtId="10" fontId="12" fillId="2" borderId="10" xfId="4" applyNumberFormat="1" applyFont="1" applyFill="1" applyBorder="1" applyAlignment="1">
      <alignment horizontal="center" vertical="center"/>
    </xf>
    <xf numFmtId="14" fontId="11" fillId="2" borderId="86" xfId="0" applyNumberFormat="1" applyFont="1" applyFill="1" applyBorder="1" applyAlignment="1">
      <alignment horizontal="center" vertical="center"/>
    </xf>
    <xf numFmtId="0" fontId="11" fillId="0" borderId="26" xfId="0" applyFont="1" applyBorder="1" applyAlignment="1">
      <alignment horizontal="center" vertical="center" wrapText="1"/>
    </xf>
    <xf numFmtId="0" fontId="11" fillId="2" borderId="7" xfId="0" applyFont="1" applyFill="1" applyBorder="1" applyAlignment="1">
      <alignment horizontal="center" vertical="center" wrapText="1"/>
    </xf>
    <xf numFmtId="1" fontId="11" fillId="0" borderId="7" xfId="0" applyNumberFormat="1" applyFont="1" applyBorder="1" applyAlignment="1">
      <alignment horizontal="center" vertical="center" wrapText="1"/>
    </xf>
    <xf numFmtId="166" fontId="59" fillId="0" borderId="28" xfId="3" applyNumberFormat="1" applyFont="1" applyFill="1" applyBorder="1" applyAlignment="1">
      <alignment horizontal="center" vertical="center" wrapText="1"/>
    </xf>
    <xf numFmtId="0" fontId="12" fillId="0" borderId="7" xfId="0" applyFont="1" applyBorder="1" applyAlignment="1">
      <alignment horizontal="center" vertical="center"/>
    </xf>
    <xf numFmtId="42" fontId="12" fillId="0" borderId="7" xfId="0" applyNumberFormat="1" applyFont="1" applyBorder="1" applyAlignment="1">
      <alignment horizontal="center" vertical="center" wrapText="1"/>
    </xf>
    <xf numFmtId="14" fontId="11" fillId="2" borderId="27" xfId="0" applyNumberFormat="1" applyFont="1" applyFill="1"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center" vertical="center" wrapText="1"/>
    </xf>
    <xf numFmtId="1" fontId="11" fillId="0" borderId="4" xfId="0" applyNumberFormat="1" applyFont="1" applyBorder="1" applyAlignment="1">
      <alignment horizontal="center" vertical="center" wrapText="1"/>
    </xf>
    <xf numFmtId="166" fontId="12" fillId="0" borderId="4" xfId="3" applyNumberFormat="1" applyFont="1" applyFill="1" applyBorder="1" applyAlignment="1">
      <alignment horizontal="center" vertical="center"/>
    </xf>
    <xf numFmtId="2" fontId="11" fillId="0" borderId="4" xfId="0" applyNumberFormat="1" applyFont="1" applyBorder="1" applyAlignment="1">
      <alignment vertical="center"/>
    </xf>
    <xf numFmtId="2" fontId="11" fillId="0" borderId="4" xfId="4" applyNumberFormat="1" applyFont="1" applyFill="1" applyBorder="1" applyAlignment="1" applyProtection="1">
      <alignment vertical="center"/>
    </xf>
    <xf numFmtId="2" fontId="11" fillId="2" borderId="4" xfId="0" applyNumberFormat="1" applyFont="1" applyFill="1" applyBorder="1" applyAlignment="1">
      <alignment vertical="center"/>
    </xf>
    <xf numFmtId="164" fontId="11" fillId="2" borderId="0" xfId="0" applyNumberFormat="1" applyFont="1" applyFill="1"/>
    <xf numFmtId="0" fontId="11" fillId="0" borderId="6" xfId="0" applyFont="1" applyBorder="1" applyAlignment="1">
      <alignment horizontal="left" vertical="center" wrapText="1"/>
    </xf>
    <xf numFmtId="0" fontId="11" fillId="2" borderId="7" xfId="0" applyFont="1" applyFill="1" applyBorder="1" applyAlignment="1">
      <alignment horizontal="center" vertical="center"/>
    </xf>
    <xf numFmtId="0" fontId="11" fillId="0" borderId="7" xfId="0" applyFont="1" applyBorder="1" applyAlignment="1">
      <alignment horizontal="center" vertical="center" wrapText="1"/>
    </xf>
    <xf numFmtId="2" fontId="12" fillId="0" borderId="7" xfId="0" applyNumberFormat="1" applyFont="1" applyBorder="1" applyAlignment="1">
      <alignment vertical="center"/>
    </xf>
    <xf numFmtId="2" fontId="11" fillId="0" borderId="7" xfId="4" applyNumberFormat="1" applyFont="1" applyFill="1" applyBorder="1" applyAlignment="1" applyProtection="1">
      <alignment vertical="center"/>
    </xf>
    <xf numFmtId="2" fontId="12" fillId="2" borderId="7" xfId="0" applyNumberFormat="1" applyFont="1" applyFill="1" applyBorder="1" applyAlignment="1">
      <alignment vertical="center"/>
    </xf>
    <xf numFmtId="0" fontId="11" fillId="0" borderId="24" xfId="0" applyFont="1" applyBorder="1" applyAlignment="1">
      <alignment horizontal="center" vertical="center" wrapText="1"/>
    </xf>
    <xf numFmtId="166" fontId="61" fillId="0" borderId="4" xfId="3" applyNumberFormat="1" applyFont="1" applyFill="1" applyBorder="1" applyAlignment="1">
      <alignment horizontal="center" vertical="center"/>
    </xf>
    <xf numFmtId="166" fontId="11" fillId="0" borderId="4" xfId="4" applyNumberFormat="1" applyFont="1" applyFill="1" applyBorder="1" applyAlignment="1" applyProtection="1">
      <alignment vertical="center"/>
    </xf>
    <xf numFmtId="0" fontId="11" fillId="0" borderId="27" xfId="0" applyFont="1" applyBorder="1" applyAlignment="1">
      <alignment horizontal="center" vertical="center" wrapText="1"/>
    </xf>
    <xf numFmtId="2" fontId="11" fillId="0" borderId="7" xfId="0" applyNumberFormat="1" applyFont="1" applyBorder="1" applyAlignment="1">
      <alignment vertical="center"/>
    </xf>
    <xf numFmtId="2" fontId="11" fillId="2" borderId="7" xfId="0" applyNumberFormat="1" applyFont="1" applyFill="1" applyBorder="1" applyAlignment="1">
      <alignment vertical="center"/>
    </xf>
    <xf numFmtId="166" fontId="37" fillId="0" borderId="28" xfId="3" applyNumberFormat="1" applyFont="1" applyFill="1" applyBorder="1" applyAlignment="1">
      <alignment horizontal="center" vertical="center"/>
    </xf>
    <xf numFmtId="2" fontId="12" fillId="0" borderId="4" xfId="0" applyNumberFormat="1" applyFont="1" applyBorder="1" applyAlignment="1">
      <alignment vertical="center"/>
    </xf>
    <xf numFmtId="2" fontId="12" fillId="2" borderId="4" xfId="0" applyNumberFormat="1" applyFont="1" applyFill="1" applyBorder="1" applyAlignment="1">
      <alignment vertical="center"/>
    </xf>
    <xf numFmtId="166" fontId="11" fillId="2" borderId="0" xfId="0" applyNumberFormat="1" applyFont="1" applyFill="1" applyAlignment="1">
      <alignment horizontal="center" vertical="center"/>
    </xf>
    <xf numFmtId="42" fontId="21" fillId="0" borderId="28" xfId="3" applyFont="1" applyFill="1" applyBorder="1" applyAlignment="1">
      <alignment vertical="center"/>
    </xf>
    <xf numFmtId="166" fontId="12" fillId="0" borderId="4" xfId="3" applyNumberFormat="1" applyFont="1" applyFill="1" applyBorder="1" applyAlignment="1" applyProtection="1">
      <alignment horizontal="center" vertical="center"/>
    </xf>
    <xf numFmtId="166" fontId="21" fillId="0" borderId="28" xfId="3" applyNumberFormat="1" applyFont="1" applyFill="1" applyBorder="1" applyAlignment="1">
      <alignment horizontal="center" vertical="center"/>
    </xf>
    <xf numFmtId="166" fontId="11" fillId="0" borderId="7" xfId="4" applyNumberFormat="1" applyFont="1" applyFill="1" applyBorder="1" applyAlignment="1" applyProtection="1">
      <alignment vertical="center"/>
    </xf>
    <xf numFmtId="166" fontId="11" fillId="2" borderId="0" xfId="0" applyNumberFormat="1" applyFont="1" applyFill="1"/>
    <xf numFmtId="42" fontId="11" fillId="0" borderId="4" xfId="3" applyFont="1" applyFill="1" applyBorder="1" applyAlignment="1" applyProtection="1">
      <alignment vertical="center"/>
    </xf>
    <xf numFmtId="0" fontId="11" fillId="0" borderId="47" xfId="0" applyFont="1" applyBorder="1" applyAlignment="1">
      <alignment horizontal="left" vertical="center" wrapText="1"/>
    </xf>
    <xf numFmtId="0" fontId="11" fillId="2" borderId="2" xfId="0" applyFont="1" applyFill="1" applyBorder="1" applyAlignment="1">
      <alignment horizontal="center" vertical="center"/>
    </xf>
    <xf numFmtId="0" fontId="11" fillId="0" borderId="2" xfId="0" applyFont="1" applyBorder="1" applyAlignment="1">
      <alignment horizontal="center" vertical="center" wrapText="1"/>
    </xf>
    <xf numFmtId="1" fontId="11" fillId="0" borderId="2" xfId="0" applyNumberFormat="1" applyFont="1" applyBorder="1" applyAlignment="1">
      <alignment horizontal="center" vertical="center" wrapText="1"/>
    </xf>
    <xf numFmtId="166" fontId="21" fillId="0" borderId="2" xfId="3" applyNumberFormat="1" applyFont="1" applyFill="1" applyBorder="1" applyAlignment="1">
      <alignment horizontal="center" vertical="center"/>
    </xf>
    <xf numFmtId="2" fontId="11" fillId="0" borderId="2" xfId="0" applyNumberFormat="1" applyFont="1" applyBorder="1" applyAlignment="1">
      <alignment vertical="center"/>
    </xf>
    <xf numFmtId="166" fontId="11" fillId="0" borderId="2" xfId="3" applyNumberFormat="1" applyFont="1" applyFill="1" applyBorder="1" applyAlignment="1" applyProtection="1">
      <alignment vertical="center"/>
    </xf>
    <xf numFmtId="2" fontId="11" fillId="2" borderId="2" xfId="0" applyNumberFormat="1" applyFont="1" applyFill="1" applyBorder="1" applyAlignment="1">
      <alignment vertical="center"/>
    </xf>
    <xf numFmtId="14" fontId="11" fillId="2" borderId="86" xfId="0" applyNumberFormat="1" applyFont="1" applyFill="1" applyBorder="1" applyAlignment="1">
      <alignment horizontal="center" vertical="center"/>
    </xf>
    <xf numFmtId="9" fontId="12" fillId="2" borderId="86"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11" fillId="2" borderId="4" xfId="0" applyFont="1" applyFill="1" applyBorder="1" applyAlignment="1">
      <alignment horizontal="center" vertical="center"/>
    </xf>
    <xf numFmtId="42" fontId="22" fillId="0" borderId="4" xfId="3" applyFont="1" applyBorder="1" applyAlignment="1">
      <alignment horizontal="center"/>
    </xf>
    <xf numFmtId="1" fontId="12" fillId="0" borderId="4" xfId="0" applyNumberFormat="1" applyFont="1" applyBorder="1" applyAlignment="1">
      <alignment horizontal="center" vertical="center" wrapText="1"/>
    </xf>
    <xf numFmtId="166" fontId="12" fillId="0" borderId="4" xfId="3" applyNumberFormat="1" applyFont="1" applyFill="1" applyBorder="1" applyAlignment="1">
      <alignment vertical="center"/>
    </xf>
    <xf numFmtId="2" fontId="11" fillId="2" borderId="4" xfId="0" applyNumberFormat="1" applyFont="1" applyFill="1" applyBorder="1" applyAlignment="1">
      <alignment horizontal="center" vertical="center"/>
    </xf>
    <xf numFmtId="39" fontId="11" fillId="2" borderId="4" xfId="0" applyNumberFormat="1" applyFont="1" applyFill="1" applyBorder="1" applyAlignment="1">
      <alignment horizontal="center" vertical="center"/>
    </xf>
    <xf numFmtId="9" fontId="11" fillId="2" borderId="4" xfId="0" applyNumberFormat="1" applyFont="1" applyFill="1" applyBorder="1" applyAlignment="1">
      <alignment horizontal="center" vertical="center"/>
    </xf>
    <xf numFmtId="2" fontId="12" fillId="2" borderId="5" xfId="0" applyNumberFormat="1" applyFont="1" applyFill="1" applyBorder="1" applyAlignment="1">
      <alignment horizontal="center" vertical="center"/>
    </xf>
    <xf numFmtId="0" fontId="12" fillId="2" borderId="6" xfId="0" applyFont="1" applyFill="1" applyBorder="1" applyAlignment="1">
      <alignment horizontal="center" vertical="center"/>
    </xf>
    <xf numFmtId="42" fontId="22" fillId="0" borderId="7" xfId="3" applyFont="1" applyBorder="1" applyAlignment="1">
      <alignment horizontal="center"/>
    </xf>
    <xf numFmtId="1" fontId="12" fillId="0" borderId="7" xfId="0" applyNumberFormat="1" applyFont="1" applyBorder="1" applyAlignment="1">
      <alignment horizontal="center" vertical="center" wrapText="1"/>
    </xf>
    <xf numFmtId="166" fontId="59" fillId="0" borderId="1" xfId="3" applyNumberFormat="1" applyFont="1" applyFill="1" applyBorder="1" applyAlignment="1">
      <alignment horizontal="center" vertical="center" wrapText="1"/>
    </xf>
    <xf numFmtId="166" fontId="12" fillId="0" borderId="7" xfId="3" applyNumberFormat="1" applyFont="1" applyFill="1" applyBorder="1" applyAlignment="1">
      <alignment vertical="center"/>
    </xf>
    <xf numFmtId="2" fontId="11" fillId="2" borderId="7" xfId="0" applyNumberFormat="1" applyFont="1" applyFill="1" applyBorder="1" applyAlignment="1">
      <alignment horizontal="center" vertical="center"/>
    </xf>
    <xf numFmtId="39" fontId="11" fillId="2" borderId="7" xfId="0" applyNumberFormat="1" applyFont="1" applyFill="1" applyBorder="1" applyAlignment="1">
      <alignment horizontal="center" vertical="center"/>
    </xf>
    <xf numFmtId="9" fontId="11" fillId="2" borderId="7" xfId="0" applyNumberFormat="1" applyFont="1" applyFill="1" applyBorder="1" applyAlignment="1">
      <alignment horizontal="center" vertical="center"/>
    </xf>
    <xf numFmtId="2" fontId="12" fillId="2" borderId="8" xfId="0" applyNumberFormat="1" applyFont="1" applyFill="1" applyBorder="1" applyAlignment="1">
      <alignment horizontal="center" vertical="center"/>
    </xf>
    <xf numFmtId="0" fontId="11" fillId="2" borderId="10" xfId="0" applyFont="1" applyFill="1" applyBorder="1"/>
    <xf numFmtId="166" fontId="11" fillId="0" borderId="10" xfId="1" applyNumberFormat="1" applyFont="1" applyFill="1" applyBorder="1" applyAlignment="1" applyProtection="1">
      <alignment horizontal="center" vertical="center"/>
    </xf>
    <xf numFmtId="167" fontId="11" fillId="2" borderId="10" xfId="0" applyNumberFormat="1" applyFont="1" applyFill="1" applyBorder="1"/>
    <xf numFmtId="2" fontId="12" fillId="2" borderId="10" xfId="0" applyNumberFormat="1" applyFont="1" applyFill="1" applyBorder="1"/>
    <xf numFmtId="10" fontId="11" fillId="2" borderId="10" xfId="4" applyNumberFormat="1" applyFont="1" applyFill="1" applyBorder="1" applyProtection="1"/>
    <xf numFmtId="39" fontId="11" fillId="2" borderId="10" xfId="0" applyNumberFormat="1" applyFont="1" applyFill="1" applyBorder="1"/>
    <xf numFmtId="2" fontId="11" fillId="2" borderId="10" xfId="0" applyNumberFormat="1" applyFont="1" applyFill="1" applyBorder="1"/>
    <xf numFmtId="167" fontId="12" fillId="2" borderId="1" xfId="0" applyNumberFormat="1" applyFont="1" applyFill="1" applyBorder="1" applyAlignment="1">
      <alignment vertical="center"/>
    </xf>
    <xf numFmtId="167" fontId="12" fillId="2" borderId="1" xfId="0" applyNumberFormat="1" applyFont="1" applyFill="1" applyBorder="1" applyAlignment="1">
      <alignment horizontal="center" vertical="top"/>
    </xf>
    <xf numFmtId="167" fontId="11" fillId="2" borderId="1" xfId="0" applyNumberFormat="1" applyFont="1" applyFill="1" applyBorder="1" applyAlignment="1">
      <alignment vertical="top"/>
    </xf>
    <xf numFmtId="2" fontId="12" fillId="2" borderId="1" xfId="0" applyNumberFormat="1" applyFont="1" applyFill="1" applyBorder="1" applyAlignment="1">
      <alignment horizontal="left" vertical="center"/>
    </xf>
    <xf numFmtId="0" fontId="11"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1" fillId="2" borderId="1" xfId="0" applyFont="1" applyFill="1" applyBorder="1" applyAlignment="1">
      <alignment horizontal="center" vertical="center" wrapText="1"/>
    </xf>
    <xf numFmtId="37" fontId="11" fillId="2" borderId="1" xfId="0" applyNumberFormat="1" applyFont="1" applyFill="1" applyBorder="1" applyAlignment="1">
      <alignment horizontal="center" vertical="top"/>
    </xf>
    <xf numFmtId="0" fontId="11" fillId="2" borderId="1" xfId="0" applyFont="1" applyFill="1" applyBorder="1" applyAlignment="1">
      <alignment horizontal="left" vertical="top"/>
    </xf>
    <xf numFmtId="9" fontId="11" fillId="2" borderId="1" xfId="0" applyNumberFormat="1" applyFont="1" applyFill="1" applyBorder="1" applyAlignment="1">
      <alignment horizontal="center" vertical="center"/>
    </xf>
    <xf numFmtId="0" fontId="12" fillId="2" borderId="1" xfId="0" applyFont="1" applyFill="1" applyBorder="1" applyAlignment="1">
      <alignment horizontal="left" vertical="top"/>
    </xf>
    <xf numFmtId="168" fontId="11" fillId="2" borderId="1" xfId="0" applyNumberFormat="1" applyFont="1" applyFill="1" applyBorder="1" applyAlignment="1">
      <alignment vertical="top"/>
    </xf>
    <xf numFmtId="169" fontId="11" fillId="2" borderId="1" xfId="0" applyNumberFormat="1" applyFont="1" applyFill="1" applyBorder="1" applyAlignment="1">
      <alignment horizontal="left" vertical="top"/>
    </xf>
    <xf numFmtId="0" fontId="12" fillId="2" borderId="16" xfId="0" applyFont="1" applyFill="1" applyBorder="1" applyAlignment="1">
      <alignment horizontal="left" vertical="top" wrapText="1"/>
    </xf>
    <xf numFmtId="0" fontId="12" fillId="2" borderId="17" xfId="0" applyFont="1" applyFill="1" applyBorder="1" applyAlignment="1">
      <alignment horizontal="left" vertical="top" wrapText="1"/>
    </xf>
    <xf numFmtId="0" fontId="12" fillId="2" borderId="18" xfId="0" applyFont="1" applyFill="1" applyBorder="1" applyAlignment="1">
      <alignment horizontal="left" vertical="top" wrapText="1"/>
    </xf>
    <xf numFmtId="0" fontId="12" fillId="2" borderId="21" xfId="0" applyFont="1" applyFill="1" applyBorder="1" applyAlignment="1">
      <alignment horizontal="left" vertical="top" wrapText="1"/>
    </xf>
    <xf numFmtId="0" fontId="12" fillId="2" borderId="22" xfId="0" applyFont="1" applyFill="1" applyBorder="1" applyAlignment="1">
      <alignment horizontal="left" vertical="top" wrapText="1"/>
    </xf>
    <xf numFmtId="0" fontId="12" fillId="2" borderId="12" xfId="0" applyFont="1" applyFill="1" applyBorder="1" applyAlignment="1">
      <alignment horizontal="left" vertical="top" wrapText="1"/>
    </xf>
    <xf numFmtId="0" fontId="11" fillId="2" borderId="0" xfId="0" applyFont="1" applyFill="1" applyAlignment="1">
      <alignment horizontal="center" vertical="center"/>
    </xf>
    <xf numFmtId="3" fontId="11" fillId="2" borderId="0" xfId="0" applyNumberFormat="1" applyFont="1" applyFill="1"/>
    <xf numFmtId="10" fontId="11" fillId="2" borderId="0" xfId="4" applyNumberFormat="1" applyFont="1" applyFill="1"/>
    <xf numFmtId="166" fontId="41" fillId="2" borderId="0" xfId="0" applyNumberFormat="1" applyFont="1" applyFill="1"/>
    <xf numFmtId="3" fontId="11" fillId="2" borderId="0" xfId="0" applyNumberFormat="1" applyFont="1" applyFill="1" applyAlignment="1">
      <alignment horizontal="center" vertical="center"/>
    </xf>
    <xf numFmtId="14" fontId="11" fillId="2" borderId="0" xfId="0" applyNumberFormat="1" applyFont="1" applyFill="1" applyAlignment="1">
      <alignment horizontal="center" vertical="center"/>
    </xf>
    <xf numFmtId="3" fontId="11" fillId="2" borderId="0" xfId="0" applyNumberFormat="1" applyFont="1" applyFill="1" applyAlignment="1">
      <alignment horizontal="center" vertical="center" wrapText="1"/>
    </xf>
    <xf numFmtId="1" fontId="11" fillId="2" borderId="0" xfId="0" applyNumberFormat="1" applyFont="1" applyFill="1" applyAlignment="1">
      <alignment horizontal="center" vertical="center" wrapText="1"/>
    </xf>
    <xf numFmtId="0" fontId="11" fillId="2" borderId="0" xfId="0" applyFont="1" applyFill="1" applyAlignment="1">
      <alignment horizontal="center" vertical="center" wrapText="1"/>
    </xf>
    <xf numFmtId="0" fontId="21" fillId="0" borderId="1" xfId="0" applyFont="1" applyBorder="1" applyAlignment="1">
      <alignment horizontal="center" vertical="center"/>
    </xf>
    <xf numFmtId="0" fontId="11" fillId="3" borderId="0" xfId="0" applyFont="1" applyFill="1" applyAlignment="1">
      <alignment horizontal="center" vertical="center" wrapText="1"/>
    </xf>
    <xf numFmtId="0" fontId="11" fillId="3" borderId="0" xfId="0" applyFont="1" applyFill="1" applyAlignment="1">
      <alignment horizontal="center" wrapText="1"/>
    </xf>
    <xf numFmtId="166" fontId="59" fillId="3" borderId="0" xfId="0" applyNumberFormat="1" applyFont="1" applyFill="1" applyAlignment="1">
      <alignment horizontal="center" vertical="center" wrapText="1"/>
    </xf>
    <xf numFmtId="0" fontId="11" fillId="2" borderId="0" xfId="0" applyFont="1" applyFill="1" applyAlignment="1">
      <alignment vertical="center"/>
    </xf>
    <xf numFmtId="3" fontId="11" fillId="2" borderId="0" xfId="0" applyNumberFormat="1" applyFont="1" applyFill="1" applyAlignment="1">
      <alignment vertical="center"/>
    </xf>
    <xf numFmtId="14" fontId="11" fillId="2" borderId="0" xfId="0" applyNumberFormat="1" applyFont="1" applyFill="1" applyAlignment="1">
      <alignment vertical="center"/>
    </xf>
    <xf numFmtId="0" fontId="11" fillId="0" borderId="0" xfId="0" applyFont="1" applyAlignment="1">
      <alignment wrapText="1"/>
    </xf>
    <xf numFmtId="0" fontId="12" fillId="2" borderId="0" xfId="0" applyFont="1" applyFill="1" applyAlignment="1">
      <alignment horizontal="center"/>
    </xf>
    <xf numFmtId="0" fontId="11" fillId="2" borderId="23" xfId="5" applyFont="1" applyFill="1" applyBorder="1" applyAlignment="1">
      <alignment horizontal="center"/>
    </xf>
    <xf numFmtId="0" fontId="11" fillId="2" borderId="32" xfId="5" applyFont="1" applyFill="1" applyBorder="1" applyAlignment="1">
      <alignment horizontal="center" vertical="center"/>
    </xf>
    <xf numFmtId="0" fontId="11" fillId="2" borderId="30" xfId="5" applyFont="1" applyFill="1" applyBorder="1" applyAlignment="1">
      <alignment horizontal="center" vertical="center"/>
    </xf>
    <xf numFmtId="0" fontId="11" fillId="2" borderId="33" xfId="5" applyFont="1" applyFill="1" applyBorder="1" applyAlignment="1">
      <alignment horizontal="center" vertical="center"/>
    </xf>
    <xf numFmtId="0" fontId="12" fillId="2" borderId="34" xfId="5" applyFont="1" applyFill="1" applyBorder="1" applyAlignment="1">
      <alignment horizontal="left"/>
    </xf>
    <xf numFmtId="0" fontId="12" fillId="2" borderId="35" xfId="5" applyFont="1" applyFill="1" applyBorder="1" applyAlignment="1">
      <alignment horizontal="left"/>
    </xf>
    <xf numFmtId="0" fontId="12" fillId="2" borderId="36" xfId="5" applyFont="1" applyFill="1" applyBorder="1" applyAlignment="1">
      <alignment horizontal="left"/>
    </xf>
    <xf numFmtId="0" fontId="11" fillId="2" borderId="32" xfId="5" applyFont="1" applyFill="1" applyBorder="1" applyAlignment="1">
      <alignment horizontal="center"/>
    </xf>
    <xf numFmtId="0" fontId="11" fillId="2" borderId="37" xfId="5" applyFont="1" applyFill="1" applyBorder="1" applyAlignment="1">
      <alignment horizontal="center"/>
    </xf>
    <xf numFmtId="0" fontId="11" fillId="2" borderId="38" xfId="5" applyFont="1" applyFill="1" applyBorder="1" applyAlignment="1">
      <alignment horizontal="center"/>
    </xf>
    <xf numFmtId="0" fontId="11" fillId="2" borderId="21" xfId="5" applyFont="1" applyFill="1" applyBorder="1" applyAlignment="1">
      <alignment horizontal="center" vertical="center"/>
    </xf>
    <xf numFmtId="0" fontId="11" fillId="2" borderId="22" xfId="5" applyFont="1" applyFill="1" applyBorder="1" applyAlignment="1">
      <alignment horizontal="center" vertical="center"/>
    </xf>
    <xf numFmtId="0" fontId="11" fillId="2" borderId="12" xfId="5" applyFont="1" applyFill="1" applyBorder="1" applyAlignment="1">
      <alignment horizontal="center" vertical="center"/>
    </xf>
    <xf numFmtId="0" fontId="12" fillId="2" borderId="39" xfId="5" applyFont="1" applyFill="1" applyBorder="1" applyAlignment="1">
      <alignment horizontal="left"/>
    </xf>
    <xf numFmtId="0" fontId="12" fillId="2" borderId="31" xfId="5" applyFont="1" applyFill="1" applyBorder="1" applyAlignment="1">
      <alignment horizontal="left"/>
    </xf>
    <xf numFmtId="0" fontId="12" fillId="2" borderId="15" xfId="5" applyFont="1" applyFill="1" applyBorder="1" applyAlignment="1">
      <alignment horizontal="left"/>
    </xf>
    <xf numFmtId="0" fontId="11" fillId="2" borderId="19" xfId="5" applyFont="1" applyFill="1" applyBorder="1" applyAlignment="1">
      <alignment horizontal="center"/>
    </xf>
    <xf numFmtId="0" fontId="11" fillId="2" borderId="40" xfId="5" applyFont="1" applyFill="1" applyBorder="1" applyAlignment="1">
      <alignment horizontal="center"/>
    </xf>
    <xf numFmtId="0" fontId="11" fillId="2" borderId="16" xfId="5" applyFont="1" applyFill="1" applyBorder="1" applyAlignment="1">
      <alignment horizontal="center" vertical="center"/>
    </xf>
    <xf numFmtId="0" fontId="11" fillId="2" borderId="17" xfId="5" applyFont="1" applyFill="1" applyBorder="1" applyAlignment="1">
      <alignment horizontal="center" vertical="center"/>
    </xf>
    <xf numFmtId="0" fontId="11" fillId="2" borderId="18" xfId="5" applyFont="1" applyFill="1" applyBorder="1" applyAlignment="1">
      <alignment horizontal="center" vertical="center"/>
    </xf>
    <xf numFmtId="0" fontId="11" fillId="2" borderId="9" xfId="5" applyFont="1" applyFill="1" applyBorder="1" applyAlignment="1">
      <alignment horizontal="center"/>
    </xf>
    <xf numFmtId="0" fontId="11" fillId="2" borderId="21" xfId="5" applyFont="1" applyFill="1" applyBorder="1" applyAlignment="1">
      <alignment horizontal="center"/>
    </xf>
    <xf numFmtId="0" fontId="11" fillId="2" borderId="41" xfId="5" applyFont="1" applyFill="1" applyBorder="1" applyAlignment="1">
      <alignment horizontal="center"/>
    </xf>
    <xf numFmtId="0" fontId="12" fillId="2" borderId="42" xfId="0" applyFont="1" applyFill="1" applyBorder="1" applyAlignment="1">
      <alignment horizontal="left"/>
    </xf>
    <xf numFmtId="0" fontId="12" fillId="2" borderId="0" xfId="0" applyFont="1" applyFill="1" applyAlignment="1">
      <alignment horizontal="left"/>
    </xf>
    <xf numFmtId="0" fontId="12" fillId="2" borderId="40" xfId="0" applyFont="1" applyFill="1" applyBorder="1" applyAlignment="1">
      <alignment horizontal="left"/>
    </xf>
    <xf numFmtId="0" fontId="12" fillId="2" borderId="42" xfId="0" applyFont="1" applyFill="1" applyBorder="1"/>
    <xf numFmtId="0" fontId="11" fillId="2" borderId="40" xfId="0" applyFont="1" applyFill="1" applyBorder="1"/>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0" fontId="12" fillId="2" borderId="36" xfId="0" applyFont="1" applyFill="1" applyBorder="1" applyAlignment="1">
      <alignment horizontal="justify" vertical="top" wrapText="1"/>
    </xf>
    <xf numFmtId="0" fontId="12" fillId="2" borderId="4" xfId="0" applyFont="1" applyFill="1" applyBorder="1" applyAlignment="1">
      <alignment horizontal="justify" vertical="top" wrapText="1"/>
    </xf>
    <xf numFmtId="2" fontId="12" fillId="2" borderId="4" xfId="0" applyNumberFormat="1" applyFont="1" applyFill="1" applyBorder="1" applyAlignment="1">
      <alignment horizontal="center" vertical="center" wrapText="1"/>
    </xf>
    <xf numFmtId="2" fontId="12" fillId="2" borderId="5" xfId="0" applyNumberFormat="1" applyFont="1" applyFill="1" applyBorder="1" applyAlignment="1">
      <alignment horizontal="center" vertical="center" wrapText="1"/>
    </xf>
    <xf numFmtId="0" fontId="12" fillId="2" borderId="43"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15" xfId="0" applyFont="1" applyFill="1" applyBorder="1" applyAlignment="1">
      <alignment horizontal="justify" vertical="top" wrapText="1"/>
    </xf>
    <xf numFmtId="0" fontId="12" fillId="2" borderId="1" xfId="0" applyFont="1" applyFill="1" applyBorder="1" applyAlignment="1">
      <alignment horizontal="justify" vertical="top" wrapText="1"/>
    </xf>
    <xf numFmtId="2" fontId="12" fillId="2" borderId="14" xfId="0" applyNumberFormat="1" applyFont="1" applyFill="1" applyBorder="1" applyAlignment="1">
      <alignment horizontal="center" vertical="center"/>
    </xf>
    <xf numFmtId="10" fontId="11" fillId="2" borderId="1" xfId="4" applyNumberFormat="1" applyFont="1" applyFill="1" applyBorder="1" applyAlignment="1">
      <alignment horizontal="center"/>
    </xf>
    <xf numFmtId="0" fontId="11" fillId="2" borderId="14" xfId="0" applyFont="1" applyFill="1" applyBorder="1"/>
    <xf numFmtId="2" fontId="11" fillId="2" borderId="1" xfId="0" applyNumberFormat="1" applyFont="1" applyFill="1" applyBorder="1" applyAlignment="1">
      <alignment horizontal="center" vertical="center" wrapText="1"/>
    </xf>
    <xf numFmtId="166" fontId="11" fillId="2" borderId="14" xfId="0" applyNumberFormat="1" applyFont="1" applyFill="1" applyBorder="1" applyAlignment="1">
      <alignment horizontal="center" vertical="center" wrapText="1"/>
    </xf>
    <xf numFmtId="0" fontId="12" fillId="2" borderId="13" xfId="0" applyFont="1" applyFill="1" applyBorder="1" applyAlignment="1">
      <alignment vertical="center"/>
    </xf>
    <xf numFmtId="0" fontId="43" fillId="0" borderId="39" xfId="0" applyFont="1" applyBorder="1" applyAlignment="1">
      <alignment horizontal="center"/>
    </xf>
    <xf numFmtId="0" fontId="43" fillId="0" borderId="31" xfId="0" applyFont="1" applyBorder="1" applyAlignment="1">
      <alignment horizontal="center"/>
    </xf>
    <xf numFmtId="0" fontId="43" fillId="0" borderId="44" xfId="0" applyFont="1" applyBorder="1" applyAlignment="1">
      <alignment horizont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2" borderId="45" xfId="0" applyFont="1" applyFill="1" applyBorder="1" applyAlignment="1">
      <alignment horizontal="justify" vertical="top" wrapText="1"/>
    </xf>
    <xf numFmtId="0" fontId="12" fillId="2" borderId="7" xfId="0" applyFont="1" applyFill="1" applyBorder="1" applyAlignment="1">
      <alignment horizontal="justify" vertical="top" wrapText="1"/>
    </xf>
    <xf numFmtId="3" fontId="11" fillId="2" borderId="7" xfId="0" applyNumberFormat="1" applyFont="1" applyFill="1" applyBorder="1" applyAlignment="1">
      <alignment horizontal="center" vertical="center"/>
    </xf>
    <xf numFmtId="2" fontId="11" fillId="2" borderId="7" xfId="0" applyNumberFormat="1" applyFont="1" applyFill="1" applyBorder="1" applyAlignment="1">
      <alignment horizontal="left" vertical="center" wrapText="1"/>
    </xf>
    <xf numFmtId="166" fontId="11" fillId="2" borderId="8" xfId="0" applyNumberFormat="1"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wrapText="1"/>
    </xf>
    <xf numFmtId="0" fontId="12" fillId="2" borderId="22" xfId="0" applyFont="1" applyFill="1" applyBorder="1" applyAlignment="1">
      <alignment horizontal="center" wrapText="1"/>
    </xf>
    <xf numFmtId="0" fontId="12" fillId="2" borderId="41" xfId="0" applyFont="1" applyFill="1" applyBorder="1" applyAlignment="1">
      <alignment horizontal="center" wrapText="1"/>
    </xf>
    <xf numFmtId="0" fontId="12" fillId="2" borderId="13"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47" xfId="0" applyFont="1" applyFill="1" applyBorder="1" applyAlignment="1">
      <alignment horizontal="center" vertical="center"/>
    </xf>
    <xf numFmtId="0" fontId="12" fillId="2" borderId="2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1" fontId="11" fillId="2" borderId="4" xfId="0" applyNumberFormat="1" applyFont="1" applyFill="1" applyBorder="1" applyAlignment="1">
      <alignment horizontal="center" vertical="center" wrapText="1"/>
    </xf>
    <xf numFmtId="166" fontId="12" fillId="2" borderId="4" xfId="6" applyNumberFormat="1" applyFont="1" applyFill="1" applyBorder="1" applyAlignment="1" applyProtection="1">
      <alignment horizontal="center" vertical="center"/>
    </xf>
    <xf numFmtId="2" fontId="11" fillId="2" borderId="4" xfId="4" applyNumberFormat="1" applyFont="1" applyFill="1" applyBorder="1" applyAlignment="1" applyProtection="1">
      <alignment vertical="center"/>
    </xf>
    <xf numFmtId="9" fontId="11" fillId="2" borderId="4" xfId="4" applyFont="1" applyFill="1" applyBorder="1" applyAlignment="1" applyProtection="1">
      <alignment horizontal="center" vertical="center"/>
    </xf>
    <xf numFmtId="2" fontId="11" fillId="2" borderId="5" xfId="0" applyNumberFormat="1" applyFont="1" applyFill="1" applyBorder="1" applyAlignment="1">
      <alignment horizontal="center" vertical="center"/>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1" fontId="11" fillId="2" borderId="7" xfId="0" applyNumberFormat="1" applyFont="1" applyFill="1" applyBorder="1" applyAlignment="1">
      <alignment horizontal="center" vertical="center" wrapText="1"/>
    </xf>
    <xf numFmtId="166" fontId="11" fillId="2" borderId="7" xfId="7" applyNumberFormat="1" applyFont="1" applyFill="1" applyBorder="1" applyAlignment="1" applyProtection="1">
      <alignment horizontal="center" vertical="center"/>
    </xf>
    <xf numFmtId="2" fontId="11" fillId="2" borderId="7" xfId="4" applyNumberFormat="1" applyFont="1" applyFill="1" applyBorder="1" applyAlignment="1" applyProtection="1">
      <alignment vertical="center"/>
    </xf>
    <xf numFmtId="9" fontId="11" fillId="2" borderId="7" xfId="4" applyFont="1" applyFill="1" applyBorder="1" applyAlignment="1" applyProtection="1">
      <alignment horizontal="center" vertical="center"/>
    </xf>
    <xf numFmtId="2" fontId="11" fillId="2" borderId="8" xfId="0" applyNumberFormat="1" applyFont="1" applyFill="1" applyBorder="1" applyAlignment="1">
      <alignment horizontal="center" vertical="center"/>
    </xf>
    <xf numFmtId="0" fontId="12" fillId="2" borderId="48" xfId="0" applyFont="1" applyFill="1" applyBorder="1" applyAlignment="1">
      <alignment horizontal="center" vertical="center"/>
    </xf>
    <xf numFmtId="0" fontId="11" fillId="2" borderId="36" xfId="0" applyFont="1" applyFill="1" applyBorder="1" applyAlignment="1">
      <alignment horizontal="center" vertical="center"/>
    </xf>
    <xf numFmtId="0" fontId="12" fillId="2" borderId="24" xfId="0" applyFont="1" applyFill="1" applyBorder="1" applyAlignment="1">
      <alignment horizontal="center" vertical="center" wrapText="1"/>
    </xf>
    <xf numFmtId="166" fontId="12" fillId="2" borderId="4" xfId="8" applyNumberFormat="1" applyFont="1" applyFill="1" applyBorder="1" applyAlignment="1">
      <alignment horizontal="center" vertical="center" wrapText="1"/>
    </xf>
    <xf numFmtId="39" fontId="11" fillId="2" borderId="4" xfId="0" applyNumberFormat="1" applyFont="1" applyFill="1" applyBorder="1" applyAlignment="1">
      <alignment vertical="center"/>
    </xf>
    <xf numFmtId="39" fontId="11" fillId="2" borderId="5" xfId="0" applyNumberFormat="1" applyFont="1" applyFill="1" applyBorder="1" applyAlignment="1">
      <alignment horizontal="center"/>
    </xf>
    <xf numFmtId="0" fontId="12" fillId="2" borderId="49" xfId="0" applyFont="1" applyFill="1" applyBorder="1" applyAlignment="1">
      <alignment horizontal="center" vertical="center"/>
    </xf>
    <xf numFmtId="0" fontId="11" fillId="2" borderId="45" xfId="0" applyFont="1" applyFill="1" applyBorder="1" applyAlignment="1">
      <alignment horizontal="center" vertical="center"/>
    </xf>
    <xf numFmtId="0" fontId="12" fillId="2" borderId="27" xfId="0" applyFont="1" applyFill="1" applyBorder="1" applyAlignment="1">
      <alignment horizontal="center" vertical="center" wrapText="1"/>
    </xf>
    <xf numFmtId="166" fontId="11" fillId="2" borderId="7" xfId="8" applyNumberFormat="1" applyFont="1" applyFill="1" applyBorder="1" applyAlignment="1" applyProtection="1">
      <alignment horizontal="center" vertical="center"/>
    </xf>
    <xf numFmtId="10" fontId="11" fillId="2" borderId="7" xfId="4" applyNumberFormat="1" applyFont="1" applyFill="1" applyBorder="1" applyAlignment="1" applyProtection="1">
      <alignment vertical="center"/>
    </xf>
    <xf numFmtId="39" fontId="11" fillId="2" borderId="7" xfId="0" applyNumberFormat="1" applyFont="1" applyFill="1" applyBorder="1" applyAlignment="1">
      <alignment vertical="center"/>
    </xf>
    <xf numFmtId="0" fontId="11" fillId="2" borderId="8" xfId="0" applyFont="1" applyFill="1" applyBorder="1" applyAlignment="1">
      <alignment horizontal="center"/>
    </xf>
    <xf numFmtId="170" fontId="11" fillId="2" borderId="10" xfId="8" applyFont="1" applyFill="1" applyBorder="1" applyAlignment="1" applyProtection="1">
      <alignment vertical="center"/>
    </xf>
    <xf numFmtId="167" fontId="11" fillId="2" borderId="0" xfId="0" applyNumberFormat="1" applyFont="1" applyFill="1"/>
    <xf numFmtId="10" fontId="11" fillId="2" borderId="0" xfId="4" applyNumberFormat="1" applyFont="1" applyFill="1" applyBorder="1" applyProtection="1"/>
    <xf numFmtId="39" fontId="11" fillId="2" borderId="0" xfId="0" applyNumberFormat="1" applyFont="1" applyFill="1"/>
    <xf numFmtId="167" fontId="12" fillId="2" borderId="50" xfId="0" applyNumberFormat="1" applyFont="1" applyFill="1" applyBorder="1" applyAlignment="1">
      <alignment vertical="center"/>
    </xf>
    <xf numFmtId="0" fontId="12" fillId="2" borderId="51"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53" xfId="0" applyFont="1" applyFill="1" applyBorder="1" applyAlignment="1">
      <alignment horizontal="center" vertical="center"/>
    </xf>
    <xf numFmtId="167" fontId="12" fillId="2" borderId="51" xfId="0" applyNumberFormat="1" applyFont="1" applyFill="1" applyBorder="1" applyAlignment="1">
      <alignment horizontal="center" vertical="top"/>
    </xf>
    <xf numFmtId="167" fontId="12" fillId="2" borderId="52" xfId="0" applyNumberFormat="1" applyFont="1" applyFill="1" applyBorder="1" applyAlignment="1">
      <alignment horizontal="center" vertical="top"/>
    </xf>
    <xf numFmtId="167" fontId="11" fillId="2" borderId="54" xfId="0" applyNumberFormat="1" applyFont="1" applyFill="1" applyBorder="1" applyAlignment="1">
      <alignment vertical="top"/>
    </xf>
    <xf numFmtId="2" fontId="12" fillId="2" borderId="55" xfId="0" applyNumberFormat="1" applyFont="1" applyFill="1" applyBorder="1" applyAlignment="1">
      <alignment horizontal="left" vertical="center"/>
    </xf>
    <xf numFmtId="2" fontId="12" fillId="2" borderId="35" xfId="0" applyNumberFormat="1" applyFont="1" applyFill="1" applyBorder="1" applyAlignment="1">
      <alignment horizontal="left" vertical="center"/>
    </xf>
    <xf numFmtId="2" fontId="12" fillId="2" borderId="56" xfId="0" applyNumberFormat="1" applyFont="1" applyFill="1" applyBorder="1" applyAlignment="1">
      <alignment horizontal="left" vertical="center"/>
    </xf>
    <xf numFmtId="0" fontId="11" fillId="2" borderId="23" xfId="0" applyFont="1" applyFill="1" applyBorder="1" applyAlignment="1">
      <alignment horizontal="center" vertical="top" wrapText="1"/>
    </xf>
    <xf numFmtId="0" fontId="11" fillId="2" borderId="32" xfId="0" applyFont="1" applyFill="1" applyBorder="1" applyAlignment="1">
      <alignment horizontal="center" vertical="top" wrapText="1"/>
    </xf>
    <xf numFmtId="0" fontId="11" fillId="2" borderId="30" xfId="0" applyFont="1" applyFill="1" applyBorder="1" applyAlignment="1">
      <alignment horizontal="center" vertical="top" wrapText="1"/>
    </xf>
    <xf numFmtId="0" fontId="11" fillId="2" borderId="33" xfId="0" applyFont="1" applyFill="1" applyBorder="1" applyAlignment="1">
      <alignment horizontal="center" vertical="top" wrapText="1"/>
    </xf>
    <xf numFmtId="0" fontId="11" fillId="2" borderId="32" xfId="0" applyFont="1" applyFill="1" applyBorder="1" applyAlignment="1">
      <alignment horizontal="left" vertical="top" wrapText="1"/>
    </xf>
    <xf numFmtId="0" fontId="11" fillId="2" borderId="30" xfId="0" applyFont="1" applyFill="1" applyBorder="1" applyAlignment="1">
      <alignment horizontal="left" vertical="top" wrapText="1"/>
    </xf>
    <xf numFmtId="0" fontId="11" fillId="2" borderId="33" xfId="0" applyFont="1" applyFill="1" applyBorder="1" applyAlignment="1">
      <alignment horizontal="left" vertical="top" wrapText="1"/>
    </xf>
    <xf numFmtId="0" fontId="11" fillId="2" borderId="10" xfId="0" applyFont="1" applyFill="1" applyBorder="1" applyAlignment="1">
      <alignment horizontal="center" vertical="center"/>
    </xf>
    <xf numFmtId="37" fontId="11" fillId="2" borderId="10" xfId="0" applyNumberFormat="1" applyFont="1" applyFill="1" applyBorder="1" applyAlignment="1">
      <alignment horizontal="center" vertical="top"/>
    </xf>
    <xf numFmtId="0" fontId="11" fillId="2" borderId="16" xfId="0" applyFont="1" applyFill="1" applyBorder="1" applyAlignment="1">
      <alignment horizontal="left" vertical="top"/>
    </xf>
    <xf numFmtId="0" fontId="11" fillId="2" borderId="17" xfId="0" applyFont="1" applyFill="1" applyBorder="1" applyAlignment="1">
      <alignment horizontal="left" vertical="top"/>
    </xf>
    <xf numFmtId="0" fontId="11" fillId="2" borderId="57" xfId="0" applyFont="1" applyFill="1" applyBorder="1" applyAlignment="1">
      <alignment horizontal="left" vertical="top"/>
    </xf>
    <xf numFmtId="0" fontId="11" fillId="2" borderId="9" xfId="0" applyFont="1" applyFill="1" applyBorder="1" applyAlignment="1">
      <alignment horizontal="center" vertical="top" wrapText="1"/>
    </xf>
    <xf numFmtId="0" fontId="11" fillId="2" borderId="21" xfId="0" applyFont="1" applyFill="1" applyBorder="1" applyAlignment="1">
      <alignment horizontal="center" vertical="top" wrapText="1"/>
    </xf>
    <xf numFmtId="0" fontId="11" fillId="2" borderId="22" xfId="0" applyFont="1" applyFill="1" applyBorder="1" applyAlignment="1">
      <alignment horizontal="center" vertical="top" wrapText="1"/>
    </xf>
    <xf numFmtId="0" fontId="11" fillId="2" borderId="2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12" xfId="0" applyFont="1" applyFill="1" applyBorder="1" applyAlignment="1">
      <alignment horizontal="left" vertical="top" wrapText="1"/>
    </xf>
    <xf numFmtId="0" fontId="11" fillId="2" borderId="21" xfId="0" applyFont="1" applyFill="1" applyBorder="1" applyAlignment="1">
      <alignment horizontal="left" vertical="top"/>
    </xf>
    <xf numFmtId="0" fontId="11" fillId="2" borderId="22" xfId="0" applyFont="1" applyFill="1" applyBorder="1" applyAlignment="1">
      <alignment horizontal="left" vertical="top"/>
    </xf>
    <xf numFmtId="0" fontId="11" fillId="2" borderId="41" xfId="0" applyFont="1" applyFill="1" applyBorder="1" applyAlignment="1">
      <alignment horizontal="left" vertical="top"/>
    </xf>
    <xf numFmtId="0" fontId="12" fillId="2" borderId="13" xfId="0" applyFont="1" applyFill="1" applyBorder="1" applyAlignment="1">
      <alignment horizontal="left" vertical="top"/>
    </xf>
    <xf numFmtId="0" fontId="12" fillId="2" borderId="19" xfId="0" applyFont="1" applyFill="1" applyBorder="1" applyAlignment="1">
      <alignment horizontal="left" vertical="top"/>
    </xf>
    <xf numFmtId="0" fontId="12" fillId="2" borderId="0" xfId="0" applyFont="1" applyFill="1" applyAlignment="1">
      <alignment horizontal="left" vertical="top"/>
    </xf>
    <xf numFmtId="0" fontId="12" fillId="2" borderId="20" xfId="0" applyFont="1" applyFill="1" applyBorder="1" applyAlignment="1">
      <alignment horizontal="left" vertical="top"/>
    </xf>
    <xf numFmtId="0" fontId="12" fillId="2" borderId="16" xfId="0" applyFont="1" applyFill="1" applyBorder="1" applyAlignment="1">
      <alignment horizontal="left" vertical="top"/>
    </xf>
    <xf numFmtId="0" fontId="12" fillId="2" borderId="17" xfId="0" applyFont="1" applyFill="1" applyBorder="1" applyAlignment="1">
      <alignment horizontal="left" vertical="top"/>
    </xf>
    <xf numFmtId="0" fontId="12" fillId="2" borderId="18" xfId="0" applyFont="1" applyFill="1" applyBorder="1" applyAlignment="1">
      <alignment horizontal="left" vertical="top"/>
    </xf>
    <xf numFmtId="169" fontId="11" fillId="2" borderId="16" xfId="0" applyNumberFormat="1" applyFont="1" applyFill="1" applyBorder="1" applyAlignment="1">
      <alignment horizontal="left" vertical="top"/>
    </xf>
    <xf numFmtId="169" fontId="11" fillId="2" borderId="17" xfId="0" applyNumberFormat="1" applyFont="1" applyFill="1" applyBorder="1" applyAlignment="1">
      <alignment horizontal="left" vertical="top"/>
    </xf>
    <xf numFmtId="169" fontId="11" fillId="2" borderId="57" xfId="0" applyNumberFormat="1" applyFont="1" applyFill="1" applyBorder="1" applyAlignment="1">
      <alignment horizontal="left" vertical="top"/>
    </xf>
    <xf numFmtId="0" fontId="12" fillId="2" borderId="21" xfId="0" applyFont="1" applyFill="1" applyBorder="1" applyAlignment="1">
      <alignment horizontal="left" vertical="top"/>
    </xf>
    <xf numFmtId="0" fontId="12" fillId="2" borderId="22" xfId="0" applyFont="1" applyFill="1" applyBorder="1" applyAlignment="1">
      <alignment horizontal="left" vertical="top"/>
    </xf>
    <xf numFmtId="0" fontId="12" fillId="2" borderId="12" xfId="0" applyFont="1" applyFill="1" applyBorder="1" applyAlignment="1">
      <alignment horizontal="left" vertical="top"/>
    </xf>
    <xf numFmtId="169" fontId="11" fillId="2" borderId="21" xfId="0" applyNumberFormat="1" applyFont="1" applyFill="1" applyBorder="1" applyAlignment="1">
      <alignment horizontal="left" vertical="top"/>
    </xf>
    <xf numFmtId="169" fontId="11" fillId="2" borderId="22" xfId="0" applyNumberFormat="1" applyFont="1" applyFill="1" applyBorder="1" applyAlignment="1">
      <alignment horizontal="left" vertical="top"/>
    </xf>
    <xf numFmtId="169" fontId="11" fillId="2" borderId="41" xfId="0" applyNumberFormat="1" applyFont="1" applyFill="1" applyBorder="1" applyAlignment="1">
      <alignment horizontal="left" vertical="top"/>
    </xf>
    <xf numFmtId="0" fontId="12" fillId="2" borderId="58" xfId="0" applyFont="1" applyFill="1" applyBorder="1" applyAlignment="1">
      <alignment horizontal="left" vertical="top" wrapText="1"/>
    </xf>
    <xf numFmtId="0" fontId="12" fillId="2" borderId="59" xfId="0" applyFont="1" applyFill="1" applyBorder="1" applyAlignment="1">
      <alignment horizontal="left" vertical="top" wrapText="1"/>
    </xf>
    <xf numFmtId="0" fontId="12" fillId="2" borderId="28" xfId="0" applyFont="1" applyFill="1" applyBorder="1" applyAlignment="1">
      <alignment horizontal="left" vertical="top" wrapText="1"/>
    </xf>
    <xf numFmtId="0" fontId="12" fillId="2" borderId="60" xfId="0" applyFont="1" applyFill="1" applyBorder="1" applyAlignment="1">
      <alignment horizontal="left" vertical="top" wrapText="1"/>
    </xf>
    <xf numFmtId="169" fontId="11" fillId="2" borderId="61" xfId="0" applyNumberFormat="1" applyFont="1" applyFill="1" applyBorder="1" applyAlignment="1">
      <alignment horizontal="left" vertical="top"/>
    </xf>
    <xf numFmtId="169" fontId="11" fillId="2" borderId="28" xfId="0" applyNumberFormat="1" applyFont="1" applyFill="1" applyBorder="1" applyAlignment="1">
      <alignment horizontal="left" vertical="top"/>
    </xf>
    <xf numFmtId="169" fontId="11" fillId="2" borderId="62" xfId="0" applyNumberFormat="1" applyFont="1" applyFill="1" applyBorder="1" applyAlignment="1">
      <alignment horizontal="left" vertical="top"/>
    </xf>
    <xf numFmtId="0" fontId="12" fillId="0" borderId="23" xfId="5" applyFont="1" applyBorder="1" applyAlignment="1">
      <alignment horizontal="center" vertical="center" wrapText="1"/>
    </xf>
    <xf numFmtId="0" fontId="40" fillId="0" borderId="4" xfId="5" applyFont="1" applyBorder="1" applyAlignment="1">
      <alignment horizontal="center" vertical="center" wrapText="1"/>
    </xf>
    <xf numFmtId="0" fontId="12" fillId="0" borderId="4" xfId="5" applyFont="1" applyBorder="1" applyAlignment="1">
      <alignment horizontal="center" vertical="center" wrapText="1"/>
    </xf>
    <xf numFmtId="0" fontId="12" fillId="0" borderId="32" xfId="5" applyFont="1" applyBorder="1" applyAlignment="1">
      <alignment horizontal="center" vertical="center" wrapText="1"/>
    </xf>
    <xf numFmtId="0" fontId="12" fillId="0" borderId="30" xfId="5" applyFont="1" applyBorder="1" applyAlignment="1">
      <alignment horizontal="center" vertical="center" wrapText="1"/>
    </xf>
    <xf numFmtId="0" fontId="12" fillId="0" borderId="33" xfId="5" applyFont="1" applyBorder="1" applyAlignment="1">
      <alignment horizontal="center" vertical="center" wrapText="1"/>
    </xf>
    <xf numFmtId="0" fontId="12" fillId="0" borderId="4" xfId="5" applyFont="1" applyBorder="1" applyAlignment="1">
      <alignment horizontal="center"/>
    </xf>
    <xf numFmtId="0" fontId="12" fillId="0" borderId="5" xfId="5" applyFont="1" applyBorder="1" applyAlignment="1">
      <alignment horizontal="center"/>
    </xf>
    <xf numFmtId="0" fontId="12" fillId="0" borderId="38" xfId="5" applyFont="1" applyBorder="1" applyAlignment="1">
      <alignment horizontal="center" vertical="center" wrapText="1"/>
    </xf>
    <xf numFmtId="0" fontId="12" fillId="0" borderId="14" xfId="5" applyFont="1" applyBorder="1" applyAlignment="1">
      <alignment horizontal="center" vertical="center"/>
    </xf>
    <xf numFmtId="0" fontId="12" fillId="0" borderId="9" xfId="5" applyFont="1" applyBorder="1" applyAlignment="1">
      <alignment horizontal="center" vertical="center" wrapText="1"/>
    </xf>
    <xf numFmtId="0" fontId="12" fillId="0" borderId="43" xfId="5" applyFont="1" applyBorder="1" applyAlignment="1">
      <alignment horizontal="center" vertical="center"/>
    </xf>
    <xf numFmtId="0" fontId="70" fillId="0" borderId="13" xfId="5" applyFont="1" applyBorder="1" applyAlignment="1">
      <alignment horizontal="center" vertical="center"/>
    </xf>
    <xf numFmtId="0" fontId="70" fillId="0" borderId="1" xfId="5" applyFont="1" applyBorder="1" applyAlignment="1">
      <alignment horizontal="center" vertical="center"/>
    </xf>
    <xf numFmtId="42" fontId="70" fillId="0" borderId="1" xfId="3" applyFont="1" applyFill="1" applyBorder="1" applyAlignment="1">
      <alignment horizontal="center" vertical="center"/>
    </xf>
    <xf numFmtId="2" fontId="70" fillId="0" borderId="1" xfId="5" applyNumberFormat="1" applyFont="1" applyBorder="1" applyAlignment="1">
      <alignment horizontal="center" vertical="center"/>
    </xf>
    <xf numFmtId="10" fontId="70" fillId="0" borderId="0" xfId="9" applyNumberFormat="1" applyFont="1" applyFill="1" applyBorder="1" applyProtection="1"/>
    <xf numFmtId="167" fontId="70" fillId="0" borderId="0" xfId="5" applyNumberFormat="1" applyFont="1"/>
    <xf numFmtId="39" fontId="70" fillId="0" borderId="0" xfId="5" applyNumberFormat="1" applyFont="1"/>
    <xf numFmtId="39" fontId="70" fillId="0" borderId="40" xfId="5" applyNumberFormat="1" applyFont="1" applyBorder="1"/>
    <xf numFmtId="167" fontId="12" fillId="0" borderId="13" xfId="5" applyNumberFormat="1" applyFont="1" applyBorder="1" applyAlignment="1">
      <alignment horizontal="center" vertical="center"/>
    </xf>
    <xf numFmtId="167" fontId="12" fillId="0" borderId="1" xfId="5" applyNumberFormat="1" applyFont="1" applyBorder="1" applyAlignment="1">
      <alignment horizontal="center" vertical="center"/>
    </xf>
    <xf numFmtId="167" fontId="12" fillId="0" borderId="1" xfId="5" applyNumberFormat="1" applyFont="1" applyBorder="1" applyAlignment="1">
      <alignment horizontal="center" vertical="center"/>
    </xf>
    <xf numFmtId="0" fontId="12" fillId="0" borderId="13" xfId="5" applyFont="1" applyBorder="1" applyAlignment="1">
      <alignment horizontal="left" vertical="center" wrapText="1"/>
    </xf>
    <xf numFmtId="0" fontId="12" fillId="0" borderId="1" xfId="5" applyFont="1" applyBorder="1" applyAlignment="1">
      <alignment horizontal="left" vertical="top" wrapText="1"/>
    </xf>
    <xf numFmtId="0" fontId="12" fillId="0" borderId="1" xfId="5" applyFont="1" applyBorder="1" applyAlignment="1">
      <alignment horizontal="left" vertical="center" wrapText="1"/>
    </xf>
    <xf numFmtId="39" fontId="12" fillId="0" borderId="1" xfId="5" applyNumberFormat="1" applyFont="1" applyBorder="1" applyAlignment="1">
      <alignment horizontal="center" vertical="center"/>
    </xf>
    <xf numFmtId="0" fontId="12" fillId="0" borderId="6" xfId="5" applyFont="1" applyBorder="1" applyAlignment="1">
      <alignment horizontal="left" vertical="center" wrapText="1"/>
    </xf>
    <xf numFmtId="0" fontId="12" fillId="0" borderId="7" xfId="5" applyFont="1" applyBorder="1" applyAlignment="1">
      <alignment horizontal="left" vertical="center" wrapText="1"/>
    </xf>
    <xf numFmtId="0" fontId="11" fillId="0" borderId="2" xfId="5" applyFont="1" applyBorder="1"/>
    <xf numFmtId="0" fontId="11" fillId="0" borderId="86" xfId="5" applyFont="1" applyBorder="1"/>
    <xf numFmtId="0" fontId="11" fillId="0" borderId="10" xfId="5" applyFont="1" applyBorder="1"/>
    <xf numFmtId="0" fontId="12" fillId="0" borderId="39" xfId="5" applyFont="1" applyBorder="1" applyAlignment="1">
      <alignment horizontal="center" vertical="center" wrapText="1"/>
    </xf>
    <xf numFmtId="0" fontId="12" fillId="0" borderId="31" xfId="5" applyFont="1" applyBorder="1" applyAlignment="1">
      <alignment horizontal="center" vertical="center" wrapText="1"/>
    </xf>
    <xf numFmtId="0" fontId="12" fillId="0" borderId="15" xfId="5" applyFont="1" applyBorder="1" applyAlignment="1">
      <alignment horizontal="center" vertical="center" wrapText="1"/>
    </xf>
    <xf numFmtId="14" fontId="21" fillId="0" borderId="39" xfId="0" applyNumberFormat="1" applyFont="1" applyBorder="1" applyAlignment="1">
      <alignment horizontal="center" vertical="center"/>
    </xf>
    <xf numFmtId="0" fontId="21" fillId="0" borderId="15" xfId="0" applyFont="1" applyBorder="1" applyAlignment="1">
      <alignment horizontal="center" vertical="center"/>
    </xf>
    <xf numFmtId="0" fontId="12" fillId="0" borderId="17" xfId="5" applyFont="1" applyBorder="1" applyAlignment="1">
      <alignment vertical="center" wrapText="1"/>
    </xf>
    <xf numFmtId="0" fontId="12" fillId="0" borderId="9" xfId="5" applyFont="1" applyBorder="1" applyAlignment="1">
      <alignment horizontal="center" vertical="center" wrapText="1"/>
    </xf>
    <xf numFmtId="0" fontId="11" fillId="0" borderId="39" xfId="5" applyFont="1" applyBorder="1" applyAlignment="1">
      <alignment horizontal="center" vertical="center" wrapText="1"/>
    </xf>
    <xf numFmtId="0" fontId="11" fillId="0" borderId="31" xfId="5" applyFont="1" applyBorder="1" applyAlignment="1">
      <alignment horizontal="center" vertical="center" wrapText="1"/>
    </xf>
    <xf numFmtId="0" fontId="11" fillId="0" borderId="15" xfId="5" applyFont="1" applyBorder="1" applyAlignment="1">
      <alignment horizontal="center" vertical="center" wrapText="1"/>
    </xf>
    <xf numFmtId="0" fontId="12" fillId="0" borderId="13" xfId="5" applyFont="1" applyBorder="1" applyAlignment="1">
      <alignment horizontal="center" vertical="center" wrapText="1"/>
    </xf>
    <xf numFmtId="0" fontId="12" fillId="0" borderId="19" xfId="5" applyFont="1" applyBorder="1" applyAlignment="1">
      <alignment horizontal="center" vertical="center" wrapText="1"/>
    </xf>
    <xf numFmtId="0" fontId="12" fillId="0" borderId="0" xfId="5" applyFont="1" applyAlignment="1">
      <alignment horizontal="center" vertical="center" wrapText="1"/>
    </xf>
    <xf numFmtId="0" fontId="12" fillId="0" borderId="20" xfId="5" applyFont="1" applyBorder="1" applyAlignment="1">
      <alignment horizontal="center" vertical="center" wrapText="1"/>
    </xf>
    <xf numFmtId="2" fontId="12" fillId="0" borderId="1" xfId="5" applyNumberFormat="1" applyFont="1" applyBorder="1" applyAlignment="1">
      <alignment horizontal="center" vertical="center" wrapText="1"/>
    </xf>
    <xf numFmtId="2" fontId="12" fillId="0" borderId="1" xfId="5" applyNumberFormat="1" applyFont="1" applyBorder="1" applyAlignment="1">
      <alignment horizontal="center" vertical="center" wrapText="1"/>
    </xf>
    <xf numFmtId="0" fontId="12" fillId="0" borderId="43" xfId="5" applyFont="1" applyBorder="1" applyAlignment="1">
      <alignment horizontal="center" vertical="center" wrapText="1"/>
    </xf>
    <xf numFmtId="10" fontId="11" fillId="0" borderId="1" xfId="9" applyNumberFormat="1" applyFont="1" applyFill="1" applyBorder="1" applyAlignment="1">
      <alignment horizontal="center" vertical="center" wrapText="1"/>
    </xf>
    <xf numFmtId="10" fontId="11" fillId="0" borderId="39" xfId="9" applyNumberFormat="1" applyFont="1" applyFill="1" applyBorder="1" applyAlignment="1">
      <alignment horizontal="center" vertical="center" wrapText="1"/>
    </xf>
    <xf numFmtId="10" fontId="11" fillId="0" borderId="31" xfId="9" applyNumberFormat="1" applyFont="1" applyFill="1" applyBorder="1" applyAlignment="1">
      <alignment horizontal="center" vertical="center" wrapText="1"/>
    </xf>
    <xf numFmtId="10" fontId="11" fillId="0" borderId="15" xfId="9" applyNumberFormat="1" applyFont="1" applyFill="1" applyBorder="1" applyAlignment="1">
      <alignment horizontal="center" vertical="center" wrapText="1"/>
    </xf>
    <xf numFmtId="0" fontId="11" fillId="0" borderId="20" xfId="5" applyFont="1" applyBorder="1" applyAlignment="1">
      <alignment horizontal="center" vertical="center" wrapText="1"/>
    </xf>
    <xf numFmtId="2" fontId="11" fillId="0" borderId="39" xfId="5" applyNumberFormat="1" applyFont="1" applyBorder="1" applyAlignment="1">
      <alignment horizontal="center" vertical="center" wrapText="1"/>
    </xf>
    <xf numFmtId="2" fontId="11" fillId="0" borderId="31" xfId="5" applyNumberFormat="1" applyFont="1" applyBorder="1" applyAlignment="1">
      <alignment horizontal="center" vertical="center" wrapText="1"/>
    </xf>
    <xf numFmtId="2" fontId="11" fillId="0" borderId="15" xfId="5" applyNumberFormat="1" applyFont="1" applyBorder="1" applyAlignment="1">
      <alignment horizontal="center" vertical="center" wrapText="1"/>
    </xf>
    <xf numFmtId="166" fontId="11" fillId="0" borderId="1" xfId="5" applyNumberFormat="1" applyFont="1" applyBorder="1" applyAlignment="1">
      <alignment horizontal="center" vertical="center" wrapText="1"/>
    </xf>
    <xf numFmtId="1" fontId="11" fillId="0" borderId="39" xfId="5" applyNumberFormat="1" applyFont="1" applyBorder="1" applyAlignment="1">
      <alignment horizontal="center" vertical="center" wrapText="1"/>
    </xf>
    <xf numFmtId="1" fontId="11" fillId="0" borderId="31" xfId="5" applyNumberFormat="1" applyFont="1" applyBorder="1" applyAlignment="1">
      <alignment horizontal="center" vertical="center" wrapText="1"/>
    </xf>
    <xf numFmtId="1" fontId="11" fillId="0" borderId="15" xfId="5" applyNumberFormat="1" applyFont="1" applyBorder="1" applyAlignment="1">
      <alignment horizontal="center" vertical="center" wrapText="1"/>
    </xf>
    <xf numFmtId="3" fontId="11" fillId="0" borderId="1" xfId="5" applyNumberFormat="1" applyFont="1" applyBorder="1" applyAlignment="1">
      <alignment horizontal="center" vertical="center" wrapText="1"/>
    </xf>
    <xf numFmtId="0" fontId="12" fillId="0" borderId="2" xfId="5" applyFont="1" applyBorder="1" applyAlignment="1">
      <alignment horizontal="center" vertical="center" wrapText="1"/>
    </xf>
    <xf numFmtId="2" fontId="11" fillId="0" borderId="16" xfId="5" applyNumberFormat="1" applyFont="1" applyBorder="1" applyAlignment="1">
      <alignment horizontal="center" vertical="center" wrapText="1"/>
    </xf>
    <xf numFmtId="2" fontId="11" fillId="0" borderId="17" xfId="5" applyNumberFormat="1" applyFont="1" applyBorder="1" applyAlignment="1">
      <alignment horizontal="center" vertical="center" wrapText="1"/>
    </xf>
    <xf numFmtId="2" fontId="11" fillId="0" borderId="18" xfId="5" applyNumberFormat="1" applyFont="1" applyBorder="1" applyAlignment="1">
      <alignment horizontal="center" vertical="center" wrapText="1"/>
    </xf>
    <xf numFmtId="171" fontId="11" fillId="0" borderId="2" xfId="10" applyNumberFormat="1" applyFont="1" applyFill="1" applyBorder="1" applyAlignment="1">
      <alignment horizontal="center" vertical="center" wrapText="1"/>
    </xf>
    <xf numFmtId="0" fontId="11" fillId="0" borderId="47" xfId="0" applyFont="1" applyBorder="1" applyAlignment="1">
      <alignment horizontal="center" vertical="center" wrapText="1"/>
    </xf>
    <xf numFmtId="0" fontId="11" fillId="0" borderId="1" xfId="0" applyFont="1" applyBorder="1" applyAlignment="1">
      <alignment horizontal="center" vertical="center" wrapText="1"/>
    </xf>
    <xf numFmtId="1" fontId="12" fillId="0" borderId="1" xfId="0" applyNumberFormat="1" applyFont="1" applyBorder="1" applyAlignment="1">
      <alignment horizontal="center" vertical="center" wrapText="1"/>
    </xf>
    <xf numFmtId="180" fontId="12" fillId="0" borderId="1" xfId="3" applyNumberFormat="1" applyFont="1" applyFill="1" applyBorder="1" applyAlignment="1">
      <alignment horizontal="center" vertical="center" wrapText="1"/>
    </xf>
    <xf numFmtId="42" fontId="21" fillId="0" borderId="1" xfId="3" applyFont="1" applyFill="1" applyBorder="1" applyAlignment="1">
      <alignment horizontal="center" vertical="center"/>
    </xf>
    <xf numFmtId="2" fontId="11" fillId="0" borderId="1" xfId="9" applyNumberFormat="1" applyFont="1" applyFill="1" applyBorder="1" applyAlignment="1" applyProtection="1">
      <alignment horizontal="center" vertical="center"/>
    </xf>
    <xf numFmtId="9" fontId="11" fillId="0" borderId="2" xfId="5" applyNumberFormat="1" applyFont="1" applyBorder="1" applyAlignment="1">
      <alignment horizontal="center" vertical="center"/>
    </xf>
    <xf numFmtId="2" fontId="11" fillId="0" borderId="14" xfId="5" applyNumberFormat="1" applyFont="1" applyBorder="1" applyAlignment="1">
      <alignment horizontal="center" vertical="center"/>
    </xf>
    <xf numFmtId="0" fontId="11" fillId="0" borderId="9" xfId="0" applyFont="1" applyBorder="1" applyAlignment="1">
      <alignment horizontal="center" vertical="center" wrapText="1"/>
    </xf>
    <xf numFmtId="1" fontId="11" fillId="0" borderId="1" xfId="0" applyNumberFormat="1" applyFont="1" applyBorder="1" applyAlignment="1">
      <alignment horizontal="center" vertical="center" wrapText="1"/>
    </xf>
    <xf numFmtId="180" fontId="21" fillId="0" borderId="1" xfId="0" applyNumberFormat="1" applyFont="1" applyBorder="1" applyAlignment="1">
      <alignment horizontal="center" vertical="center"/>
    </xf>
    <xf numFmtId="42" fontId="21" fillId="0" borderId="1" xfId="0" applyNumberFormat="1" applyFont="1" applyBorder="1" applyAlignment="1">
      <alignment horizontal="center" vertical="center"/>
    </xf>
    <xf numFmtId="166" fontId="11" fillId="0" borderId="1" xfId="9" applyNumberFormat="1" applyFont="1" applyFill="1" applyBorder="1" applyAlignment="1" applyProtection="1">
      <alignment horizontal="center" vertical="center"/>
    </xf>
    <xf numFmtId="9" fontId="11" fillId="0" borderId="10" xfId="5" applyNumberFormat="1" applyFont="1" applyBorder="1" applyAlignment="1">
      <alignment horizontal="center" vertical="center"/>
    </xf>
    <xf numFmtId="0" fontId="11" fillId="0" borderId="13" xfId="0" applyFont="1" applyBorder="1" applyAlignment="1">
      <alignment horizontal="center" vertical="center" wrapText="1"/>
    </xf>
    <xf numFmtId="180" fontId="37" fillId="0" borderId="1" xfId="3" applyNumberFormat="1" applyFont="1" applyFill="1" applyBorder="1" applyAlignment="1">
      <alignment horizontal="center" vertical="center"/>
    </xf>
    <xf numFmtId="0" fontId="11" fillId="0" borderId="1" xfId="5" applyFont="1" applyBorder="1" applyAlignment="1">
      <alignment horizontal="center" vertical="center"/>
    </xf>
    <xf numFmtId="44" fontId="11" fillId="0" borderId="1" xfId="2" applyFont="1" applyFill="1" applyBorder="1" applyAlignment="1" applyProtection="1">
      <alignment horizontal="center" vertical="center"/>
    </xf>
    <xf numFmtId="44" fontId="11" fillId="0" borderId="1" xfId="2" applyFont="1" applyBorder="1" applyAlignment="1">
      <alignment horizontal="center" vertical="center"/>
    </xf>
    <xf numFmtId="180" fontId="37" fillId="0" borderId="1" xfId="0" applyNumberFormat="1" applyFont="1" applyBorder="1" applyAlignment="1">
      <alignment horizontal="center" vertical="center"/>
    </xf>
    <xf numFmtId="0" fontId="11" fillId="0" borderId="10" xfId="0" applyFont="1" applyBorder="1" applyAlignment="1">
      <alignment horizontal="center" vertical="center" wrapText="1"/>
    </xf>
    <xf numFmtId="42" fontId="12" fillId="0" borderId="1" xfId="3" applyFont="1" applyFill="1" applyBorder="1" applyAlignment="1">
      <alignment horizontal="center" vertical="center" wrapText="1"/>
    </xf>
    <xf numFmtId="42" fontId="11" fillId="0" borderId="1" xfId="3" applyFont="1" applyFill="1" applyBorder="1" applyAlignment="1">
      <alignment horizontal="center" vertical="center" wrapText="1"/>
    </xf>
    <xf numFmtId="42" fontId="11" fillId="0" borderId="1" xfId="3" applyFont="1" applyBorder="1" applyAlignment="1">
      <alignment horizontal="center" vertical="center"/>
    </xf>
    <xf numFmtId="14" fontId="11" fillId="0" borderId="1" xfId="5" applyNumberFormat="1" applyFont="1" applyBorder="1" applyAlignment="1">
      <alignment horizontal="center" vertical="center"/>
    </xf>
    <xf numFmtId="0" fontId="11" fillId="0" borderId="14" xfId="5" applyFont="1" applyBorder="1" applyAlignment="1">
      <alignment horizontal="center" vertical="center"/>
    </xf>
    <xf numFmtId="180" fontId="21" fillId="0" borderId="1" xfId="3" applyNumberFormat="1" applyFont="1" applyFill="1" applyBorder="1" applyAlignment="1">
      <alignment horizontal="center" vertical="center"/>
    </xf>
    <xf numFmtId="10" fontId="11" fillId="0" borderId="1" xfId="9" applyNumberFormat="1" applyFont="1" applyFill="1" applyBorder="1" applyAlignment="1" applyProtection="1">
      <alignment horizontal="center" vertical="center"/>
    </xf>
    <xf numFmtId="0" fontId="70" fillId="0" borderId="0" xfId="0" applyFont="1"/>
    <xf numFmtId="2" fontId="12" fillId="0" borderId="14" xfId="5" applyNumberFormat="1" applyFont="1" applyBorder="1" applyAlignment="1">
      <alignment horizontal="left" vertical="center"/>
    </xf>
    <xf numFmtId="0" fontId="12" fillId="0" borderId="57" xfId="5" applyFont="1" applyBorder="1" applyAlignment="1">
      <alignment horizontal="left" vertical="top"/>
    </xf>
    <xf numFmtId="0" fontId="12" fillId="0" borderId="0" xfId="5" applyFont="1" applyAlignment="1">
      <alignment horizontal="left" vertical="top"/>
    </xf>
    <xf numFmtId="0" fontId="12" fillId="0" borderId="40" xfId="5" applyFont="1" applyBorder="1" applyAlignment="1">
      <alignment horizontal="left" vertical="top"/>
    </xf>
    <xf numFmtId="0" fontId="12" fillId="0" borderId="41" xfId="5" applyFont="1" applyBorder="1" applyAlignment="1">
      <alignment horizontal="left" vertical="top"/>
    </xf>
    <xf numFmtId="169" fontId="12" fillId="0" borderId="31" xfId="5" applyNumberFormat="1" applyFont="1" applyBorder="1" applyAlignment="1">
      <alignment horizontal="left"/>
    </xf>
    <xf numFmtId="169" fontId="12" fillId="0" borderId="44" xfId="5" applyNumberFormat="1" applyFont="1" applyBorder="1" applyAlignment="1">
      <alignment horizontal="left"/>
    </xf>
    <xf numFmtId="169" fontId="12" fillId="0" borderId="88" xfId="5" applyNumberFormat="1" applyFont="1" applyBorder="1" applyAlignment="1">
      <alignment horizontal="left" vertical="top"/>
    </xf>
    <xf numFmtId="169" fontId="12" fillId="0" borderId="89" xfId="5" applyNumberFormat="1" applyFont="1" applyBorder="1" applyAlignment="1">
      <alignment horizontal="left" vertical="top"/>
    </xf>
    <xf numFmtId="169" fontId="12" fillId="0" borderId="90" xfId="5" applyNumberFormat="1" applyFont="1" applyBorder="1" applyAlignment="1">
      <alignment horizontal="left" vertical="top"/>
    </xf>
    <xf numFmtId="0" fontId="12" fillId="0" borderId="9" xfId="5" applyFont="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2" fontId="12" fillId="0" borderId="21" xfId="5" applyNumberFormat="1" applyFont="1" applyBorder="1" applyAlignment="1">
      <alignment horizontal="center" vertical="center" wrapText="1"/>
    </xf>
    <xf numFmtId="2" fontId="12" fillId="0" borderId="22" xfId="5" applyNumberFormat="1" applyFont="1" applyBorder="1" applyAlignment="1">
      <alignment horizontal="center" vertical="center" wrapText="1"/>
    </xf>
    <xf numFmtId="2" fontId="12" fillId="0" borderId="12" xfId="5" applyNumberFormat="1" applyFont="1" applyBorder="1" applyAlignment="1">
      <alignment horizontal="center" vertical="center" wrapText="1"/>
    </xf>
    <xf numFmtId="0" fontId="12" fillId="0" borderId="13" xfId="5" applyFont="1" applyBorder="1" applyAlignment="1">
      <alignment horizontal="center" vertical="center"/>
    </xf>
    <xf numFmtId="0" fontId="11" fillId="2" borderId="31"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31" xfId="0" applyFont="1" applyFill="1" applyBorder="1" applyAlignment="1">
      <alignment horizontal="center" vertical="center" wrapText="1"/>
    </xf>
    <xf numFmtId="0" fontId="11" fillId="2" borderId="15" xfId="0" applyFont="1" applyFill="1" applyBorder="1" applyAlignment="1">
      <alignment horizontal="center" vertical="center" wrapText="1"/>
    </xf>
    <xf numFmtId="10" fontId="11" fillId="0" borderId="1" xfId="9" applyNumberFormat="1" applyFont="1" applyBorder="1" applyAlignment="1">
      <alignment horizontal="center" vertical="center"/>
    </xf>
    <xf numFmtId="10" fontId="11" fillId="0" borderId="39" xfId="9" applyNumberFormat="1" applyFont="1" applyBorder="1" applyAlignment="1">
      <alignment horizontal="center" vertical="center"/>
    </xf>
    <xf numFmtId="10" fontId="11" fillId="0" borderId="31" xfId="9" applyNumberFormat="1" applyFont="1" applyBorder="1" applyAlignment="1">
      <alignment horizontal="center" vertical="center"/>
    </xf>
    <xf numFmtId="10" fontId="11" fillId="0" borderId="15" xfId="9" applyNumberFormat="1" applyFont="1" applyBorder="1" applyAlignment="1">
      <alignment horizontal="center" vertical="center"/>
    </xf>
    <xf numFmtId="0" fontId="11" fillId="0" borderId="20" xfId="5" applyFont="1" applyBorder="1" applyAlignment="1">
      <alignment horizontal="center" vertical="center"/>
    </xf>
    <xf numFmtId="2" fontId="12" fillId="2" borderId="39" xfId="0" applyNumberFormat="1" applyFont="1" applyFill="1" applyBorder="1" applyAlignment="1">
      <alignment horizontal="center" vertical="center" wrapText="1"/>
    </xf>
    <xf numFmtId="2" fontId="12" fillId="2" borderId="31" xfId="0" applyNumberFormat="1" applyFont="1" applyFill="1" applyBorder="1" applyAlignment="1">
      <alignment horizontal="center" vertical="center" wrapText="1"/>
    </xf>
    <xf numFmtId="2" fontId="12" fillId="2" borderId="15" xfId="0" applyNumberFormat="1" applyFont="1" applyFill="1" applyBorder="1" applyAlignment="1">
      <alignment horizontal="center" vertical="center" wrapText="1"/>
    </xf>
    <xf numFmtId="164" fontId="11" fillId="0" borderId="0" xfId="10" applyFont="1" applyBorder="1" applyAlignment="1" applyProtection="1">
      <alignment vertical="center"/>
    </xf>
    <xf numFmtId="164" fontId="11" fillId="0" borderId="0" xfId="10" applyFont="1" applyBorder="1"/>
    <xf numFmtId="0" fontId="12" fillId="2" borderId="13" xfId="0" applyFont="1" applyFill="1" applyBorder="1" applyAlignment="1">
      <alignment horizontal="center" vertical="center"/>
    </xf>
    <xf numFmtId="0" fontId="11" fillId="0" borderId="39" xfId="5" applyFont="1" applyBorder="1" applyAlignment="1">
      <alignment horizontal="center" vertical="center"/>
    </xf>
    <xf numFmtId="0" fontId="11" fillId="0" borderId="31" xfId="5" applyFont="1" applyBorder="1" applyAlignment="1">
      <alignment horizontal="center" vertical="center"/>
    </xf>
    <xf numFmtId="0" fontId="11" fillId="0" borderId="15" xfId="5" applyFont="1" applyBorder="1" applyAlignment="1">
      <alignment horizontal="center" vertical="center"/>
    </xf>
    <xf numFmtId="3" fontId="11" fillId="2" borderId="1" xfId="5" applyNumberFormat="1" applyFont="1" applyFill="1" applyBorder="1" applyAlignment="1">
      <alignment horizontal="center" vertical="center"/>
    </xf>
    <xf numFmtId="166" fontId="11" fillId="2" borderId="1" xfId="5" applyNumberFormat="1"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1" fillId="2" borderId="1" xfId="5" applyFont="1" applyFill="1" applyBorder="1" applyAlignment="1">
      <alignment horizontal="center" vertical="center"/>
    </xf>
    <xf numFmtId="171" fontId="11" fillId="2" borderId="2" xfId="10" applyNumberFormat="1" applyFont="1" applyFill="1" applyBorder="1" applyAlignment="1">
      <alignment horizontal="center" vertical="center"/>
    </xf>
    <xf numFmtId="0" fontId="12" fillId="0" borderId="1" xfId="5" applyFont="1" applyBorder="1" applyAlignment="1">
      <alignment vertical="center"/>
    </xf>
    <xf numFmtId="44" fontId="12" fillId="0" borderId="1" xfId="2" applyFont="1" applyBorder="1" applyAlignment="1">
      <alignment horizontal="center" vertical="center" wrapText="1"/>
    </xf>
    <xf numFmtId="0" fontId="12" fillId="0" borderId="3" xfId="5" applyFont="1" applyBorder="1" applyAlignment="1">
      <alignment horizontal="center"/>
    </xf>
    <xf numFmtId="0" fontId="12" fillId="0" borderId="13" xfId="5" applyFont="1" applyBorder="1" applyAlignment="1">
      <alignment horizontal="center" vertical="center" wrapText="1"/>
    </xf>
    <xf numFmtId="0" fontId="12" fillId="0" borderId="2" xfId="5" applyFont="1" applyBorder="1" applyAlignment="1">
      <alignment vertical="center"/>
    </xf>
    <xf numFmtId="0" fontId="12" fillId="0" borderId="2" xfId="5" applyFont="1" applyBorder="1" applyAlignment="1">
      <alignment horizontal="left" vertical="center" wrapText="1"/>
    </xf>
    <xf numFmtId="44" fontId="12" fillId="0" borderId="2" xfId="2" applyFont="1" applyBorder="1" applyAlignment="1">
      <alignment horizontal="center" vertical="center" wrapText="1"/>
    </xf>
    <xf numFmtId="44" fontId="12" fillId="0" borderId="2" xfId="5" applyNumberFormat="1" applyFont="1" applyBorder="1" applyAlignment="1">
      <alignment horizontal="center" vertical="center"/>
    </xf>
    <xf numFmtId="0" fontId="12" fillId="0" borderId="2" xfId="5" applyFont="1" applyBorder="1" applyAlignment="1">
      <alignment horizontal="center" vertical="center"/>
    </xf>
    <xf numFmtId="10" fontId="12" fillId="0" borderId="2" xfId="9" applyNumberFormat="1" applyFont="1" applyBorder="1" applyAlignment="1">
      <alignment horizontal="center" vertical="center"/>
    </xf>
    <xf numFmtId="0" fontId="12" fillId="0" borderId="47" xfId="5" applyFont="1" applyBorder="1" applyAlignment="1">
      <alignment horizontal="center" vertical="center" wrapText="1"/>
    </xf>
    <xf numFmtId="0" fontId="12" fillId="0" borderId="46" xfId="5" applyFont="1" applyBorder="1" applyAlignment="1">
      <alignment horizontal="center" vertical="center"/>
    </xf>
    <xf numFmtId="1" fontId="71" fillId="2" borderId="1" xfId="0" applyNumberFormat="1" applyFont="1" applyFill="1" applyBorder="1" applyAlignment="1">
      <alignment horizontal="center" vertical="center" wrapText="1"/>
    </xf>
    <xf numFmtId="5" fontId="37" fillId="0" borderId="1" xfId="0" applyNumberFormat="1" applyFont="1" applyBorder="1" applyAlignment="1">
      <alignment horizontal="center" vertical="center"/>
    </xf>
    <xf numFmtId="166" fontId="37" fillId="0" borderId="1" xfId="0" applyNumberFormat="1" applyFont="1" applyBorder="1" applyAlignment="1">
      <alignment horizontal="center" vertical="center"/>
    </xf>
    <xf numFmtId="2" fontId="11" fillId="0" borderId="1" xfId="9" applyNumberFormat="1" applyFont="1" applyBorder="1" applyAlignment="1" applyProtection="1">
      <alignment horizontal="center" vertical="center"/>
    </xf>
    <xf numFmtId="14" fontId="11" fillId="0" borderId="39" xfId="5" applyNumberFormat="1" applyFont="1" applyBorder="1" applyAlignment="1">
      <alignment horizontal="center" vertical="center"/>
    </xf>
    <xf numFmtId="9" fontId="11" fillId="0" borderId="13" xfId="5" applyNumberFormat="1" applyFont="1" applyBorder="1" applyAlignment="1">
      <alignment horizontal="center" vertical="center"/>
    </xf>
    <xf numFmtId="2" fontId="11" fillId="0" borderId="14" xfId="5" applyNumberFormat="1" applyFont="1" applyBorder="1" applyAlignment="1">
      <alignment horizontal="center" vertical="center" wrapText="1"/>
    </xf>
    <xf numFmtId="1" fontId="36" fillId="2" borderId="1" xfId="0" applyNumberFormat="1" applyFont="1" applyFill="1" applyBorder="1" applyAlignment="1">
      <alignment horizontal="center" vertical="center" wrapText="1"/>
    </xf>
    <xf numFmtId="5" fontId="21" fillId="0" borderId="1" xfId="2" applyNumberFormat="1" applyFont="1" applyFill="1" applyBorder="1" applyAlignment="1">
      <alignment horizontal="center" vertical="center"/>
    </xf>
    <xf numFmtId="166" fontId="21" fillId="0" borderId="1" xfId="0" applyNumberFormat="1" applyFont="1" applyBorder="1" applyAlignment="1">
      <alignment horizontal="center" vertical="center"/>
    </xf>
    <xf numFmtId="39" fontId="11" fillId="0" borderId="39" xfId="5" applyNumberFormat="1" applyFont="1" applyBorder="1" applyAlignment="1">
      <alignment horizontal="center" vertical="center"/>
    </xf>
    <xf numFmtId="9" fontId="71" fillId="2" borderId="1" xfId="9" applyFont="1" applyFill="1" applyBorder="1" applyAlignment="1">
      <alignment horizontal="center" vertical="center" wrapText="1"/>
    </xf>
    <xf numFmtId="9" fontId="36" fillId="2" borderId="1" xfId="9" applyFont="1" applyFill="1" applyBorder="1" applyAlignment="1">
      <alignment horizontal="center" vertical="center" wrapText="1"/>
    </xf>
    <xf numFmtId="5" fontId="12" fillId="0" borderId="1" xfId="0" applyNumberFormat="1" applyFont="1" applyBorder="1" applyAlignment="1">
      <alignment horizontal="center" vertical="center"/>
    </xf>
    <xf numFmtId="9" fontId="36" fillId="2" borderId="1" xfId="0" applyNumberFormat="1" applyFont="1" applyFill="1" applyBorder="1" applyAlignment="1">
      <alignment horizontal="center" vertical="center" wrapText="1"/>
    </xf>
    <xf numFmtId="0" fontId="71" fillId="2" borderId="1" xfId="0" applyFont="1" applyFill="1" applyBorder="1" applyAlignment="1">
      <alignment horizontal="center" vertical="center" wrapText="1"/>
    </xf>
    <xf numFmtId="5" fontId="12" fillId="0" borderId="1" xfId="2" applyNumberFormat="1" applyFont="1" applyFill="1" applyBorder="1" applyAlignment="1" applyProtection="1">
      <alignment horizontal="center" vertical="center"/>
      <protection locked="0"/>
    </xf>
    <xf numFmtId="2" fontId="11" fillId="0" borderId="1" xfId="9" applyNumberFormat="1" applyFont="1" applyBorder="1" applyAlignment="1" applyProtection="1">
      <alignment vertical="center"/>
    </xf>
    <xf numFmtId="10" fontId="11" fillId="0" borderId="1" xfId="9" applyNumberFormat="1" applyFont="1" applyBorder="1" applyAlignment="1">
      <alignment vertical="center"/>
    </xf>
    <xf numFmtId="14" fontId="11" fillId="0" borderId="1" xfId="5" applyNumberFormat="1" applyFont="1" applyBorder="1" applyAlignment="1">
      <alignment vertical="center"/>
    </xf>
    <xf numFmtId="14" fontId="11" fillId="0" borderId="39" xfId="5" applyNumberFormat="1" applyFont="1" applyBorder="1" applyAlignment="1">
      <alignment vertical="center"/>
    </xf>
    <xf numFmtId="39" fontId="11" fillId="0" borderId="39" xfId="5" applyNumberFormat="1" applyFont="1" applyBorder="1" applyAlignment="1">
      <alignment vertical="center"/>
    </xf>
    <xf numFmtId="0" fontId="11" fillId="0" borderId="16" xfId="5" applyFont="1" applyBorder="1" applyAlignment="1">
      <alignment horizontal="center" vertical="center" wrapText="1"/>
    </xf>
    <xf numFmtId="9" fontId="12" fillId="0" borderId="1" xfId="5" applyNumberFormat="1" applyFont="1" applyBorder="1" applyAlignment="1">
      <alignment horizontal="center" vertical="center" wrapText="1"/>
    </xf>
    <xf numFmtId="0" fontId="11" fillId="0" borderId="21" xfId="5" applyFont="1" applyBorder="1" applyAlignment="1">
      <alignment horizontal="center" vertical="center" wrapText="1"/>
    </xf>
    <xf numFmtId="0" fontId="11" fillId="0" borderId="1" xfId="5" applyFont="1" applyBorder="1" applyAlignment="1">
      <alignment horizontal="left" vertical="center" wrapText="1"/>
    </xf>
    <xf numFmtId="5" fontId="12" fillId="0" borderId="1" xfId="10" applyNumberFormat="1" applyFont="1" applyFill="1" applyBorder="1" applyAlignment="1">
      <alignment horizontal="center" vertical="center" wrapText="1"/>
    </xf>
    <xf numFmtId="9" fontId="11" fillId="0" borderId="47" xfId="5" applyNumberFormat="1" applyFont="1" applyBorder="1" applyAlignment="1">
      <alignment horizontal="center" vertical="center"/>
    </xf>
    <xf numFmtId="5" fontId="11" fillId="0" borderId="1" xfId="2" applyNumberFormat="1" applyFont="1" applyFill="1" applyBorder="1" applyAlignment="1">
      <alignment horizontal="center" vertical="center"/>
    </xf>
    <xf numFmtId="10" fontId="11" fillId="0" borderId="1" xfId="9" applyNumberFormat="1" applyFont="1" applyBorder="1" applyAlignment="1" applyProtection="1">
      <alignment vertical="center"/>
    </xf>
    <xf numFmtId="9" fontId="11" fillId="0" borderId="26" xfId="5" applyNumberFormat="1" applyFont="1" applyBorder="1" applyAlignment="1">
      <alignment horizontal="center" vertical="center"/>
    </xf>
    <xf numFmtId="39" fontId="11" fillId="0" borderId="7" xfId="5" applyNumberFormat="1" applyFont="1" applyBorder="1" applyAlignment="1">
      <alignment horizontal="center" vertical="center"/>
    </xf>
    <xf numFmtId="2" fontId="11" fillId="0" borderId="8" xfId="5" applyNumberFormat="1" applyFont="1" applyBorder="1" applyAlignment="1">
      <alignment horizontal="center" vertical="center"/>
    </xf>
    <xf numFmtId="0" fontId="11" fillId="0" borderId="0" xfId="5" applyFont="1" applyAlignment="1">
      <alignment horizontal="left"/>
    </xf>
    <xf numFmtId="44" fontId="11" fillId="0" borderId="0" xfId="2" applyFont="1" applyAlignment="1">
      <alignment horizontal="center" vertical="center"/>
    </xf>
    <xf numFmtId="44" fontId="11" fillId="0" borderId="0" xfId="5" applyNumberFormat="1" applyFont="1" applyAlignment="1">
      <alignment horizontal="center" vertical="center"/>
    </xf>
    <xf numFmtId="10" fontId="11" fillId="0" borderId="0" xfId="9" applyNumberFormat="1" applyFont="1" applyBorder="1" applyProtection="1"/>
    <xf numFmtId="167" fontId="12" fillId="0" borderId="39" xfId="5" applyNumberFormat="1" applyFont="1" applyBorder="1" applyAlignment="1">
      <alignment vertical="center"/>
    </xf>
    <xf numFmtId="0" fontId="12" fillId="0" borderId="19" xfId="5" applyFont="1" applyBorder="1" applyAlignment="1">
      <alignment vertical="top" wrapText="1"/>
    </xf>
    <xf numFmtId="0" fontId="12" fillId="0" borderId="21" xfId="5" applyFont="1" applyBorder="1" applyAlignment="1">
      <alignment vertical="top" wrapText="1"/>
    </xf>
    <xf numFmtId="0" fontId="12" fillId="0" borderId="1" xfId="5" applyFont="1" applyBorder="1" applyAlignment="1">
      <alignment vertical="top"/>
    </xf>
    <xf numFmtId="0" fontId="12" fillId="0" borderId="19" xfId="5" applyFont="1" applyBorder="1" applyAlignment="1">
      <alignment horizontal="left" vertical="top"/>
    </xf>
    <xf numFmtId="0" fontId="12" fillId="0" borderId="20" xfId="5" applyFont="1" applyBorder="1" applyAlignment="1">
      <alignment horizontal="left" vertical="top"/>
    </xf>
    <xf numFmtId="168" fontId="12" fillId="0" borderId="1" xfId="5" applyNumberFormat="1" applyFont="1" applyBorder="1" applyAlignment="1">
      <alignment vertical="top"/>
    </xf>
    <xf numFmtId="44" fontId="11" fillId="0" borderId="0" xfId="2" applyFont="1" applyAlignment="1">
      <alignment horizontal="center"/>
    </xf>
    <xf numFmtId="10" fontId="11" fillId="0" borderId="0" xfId="9" applyNumberFormat="1" applyFont="1" applyBorder="1"/>
    <xf numFmtId="10" fontId="11" fillId="0" borderId="0" xfId="9" applyNumberFormat="1" applyFont="1"/>
    <xf numFmtId="0" fontId="22" fillId="0" borderId="0" xfId="0" applyFont="1" applyAlignment="1">
      <alignment horizontal="center" vertical="center"/>
    </xf>
    <xf numFmtId="0" fontId="11" fillId="2" borderId="23" xfId="5" applyFont="1" applyFill="1" applyBorder="1" applyAlignment="1">
      <alignment horizontal="center" vertical="center"/>
    </xf>
    <xf numFmtId="0" fontId="12" fillId="2" borderId="34" xfId="5" applyFont="1" applyFill="1" applyBorder="1" applyAlignment="1">
      <alignment horizontal="center" vertical="center"/>
    </xf>
    <xf numFmtId="0" fontId="12" fillId="2" borderId="35" xfId="5" applyFont="1" applyFill="1" applyBorder="1" applyAlignment="1">
      <alignment horizontal="center" vertical="center"/>
    </xf>
    <xf numFmtId="0" fontId="12" fillId="2" borderId="36" xfId="5" applyFont="1" applyFill="1" applyBorder="1" applyAlignment="1">
      <alignment horizontal="center" vertical="center"/>
    </xf>
    <xf numFmtId="0" fontId="11" fillId="2" borderId="37" xfId="5" applyFont="1" applyFill="1" applyBorder="1" applyAlignment="1">
      <alignment horizontal="center" vertical="center"/>
    </xf>
    <xf numFmtId="0" fontId="11" fillId="2" borderId="38" xfId="5" applyFont="1" applyFill="1" applyBorder="1" applyAlignment="1">
      <alignment horizontal="center" vertical="center"/>
    </xf>
    <xf numFmtId="0" fontId="12" fillId="2" borderId="39" xfId="5" applyFont="1" applyFill="1" applyBorder="1" applyAlignment="1">
      <alignment horizontal="center" vertical="center"/>
    </xf>
    <xf numFmtId="0" fontId="12" fillId="2" borderId="31" xfId="5" applyFont="1" applyFill="1" applyBorder="1" applyAlignment="1">
      <alignment horizontal="center" vertical="center"/>
    </xf>
    <xf numFmtId="0" fontId="12" fillId="2" borderId="15" xfId="5" applyFont="1" applyFill="1" applyBorder="1" applyAlignment="1">
      <alignment horizontal="center" vertical="center"/>
    </xf>
    <xf numFmtId="0" fontId="11" fillId="2" borderId="19" xfId="5" applyFont="1" applyFill="1" applyBorder="1" applyAlignment="1">
      <alignment horizontal="center" vertical="center"/>
    </xf>
    <xf numFmtId="0" fontId="11" fillId="2" borderId="40" xfId="5" applyFont="1" applyFill="1" applyBorder="1" applyAlignment="1">
      <alignment horizontal="center" vertical="center"/>
    </xf>
    <xf numFmtId="0" fontId="11" fillId="2" borderId="16" xfId="5" applyFont="1" applyFill="1" applyBorder="1" applyAlignment="1">
      <alignment horizontal="center" vertical="center" wrapText="1"/>
    </xf>
    <xf numFmtId="0" fontId="11" fillId="2" borderId="17" xfId="5" applyFont="1" applyFill="1" applyBorder="1" applyAlignment="1">
      <alignment horizontal="center" vertical="center" wrapText="1"/>
    </xf>
    <xf numFmtId="0" fontId="11" fillId="2" borderId="18" xfId="5" applyFont="1" applyFill="1" applyBorder="1" applyAlignment="1">
      <alignment horizontal="center" vertical="center" wrapText="1"/>
    </xf>
    <xf numFmtId="0" fontId="11" fillId="2" borderId="9" xfId="5" applyFont="1" applyFill="1" applyBorder="1" applyAlignment="1">
      <alignment horizontal="center" vertical="center"/>
    </xf>
    <xf numFmtId="0" fontId="11" fillId="2" borderId="21" xfId="5" applyFont="1" applyFill="1" applyBorder="1" applyAlignment="1">
      <alignment horizontal="center" vertical="center" wrapText="1"/>
    </xf>
    <xf numFmtId="0" fontId="11" fillId="2" borderId="22" xfId="5" applyFont="1" applyFill="1" applyBorder="1" applyAlignment="1">
      <alignment horizontal="center" vertical="center" wrapText="1"/>
    </xf>
    <xf numFmtId="0" fontId="11" fillId="2" borderId="12" xfId="5" applyFont="1" applyFill="1" applyBorder="1" applyAlignment="1">
      <alignment horizontal="center" vertical="center" wrapText="1"/>
    </xf>
    <xf numFmtId="0" fontId="11" fillId="2" borderId="41" xfId="5" applyFont="1" applyFill="1" applyBorder="1" applyAlignment="1">
      <alignment horizontal="center" vertical="center"/>
    </xf>
    <xf numFmtId="0" fontId="12" fillId="2" borderId="42" xfId="5" applyFont="1" applyFill="1" applyBorder="1" applyAlignment="1">
      <alignment horizontal="center" vertical="center"/>
    </xf>
    <xf numFmtId="0" fontId="12" fillId="2" borderId="0" xfId="5" applyFont="1" applyFill="1" applyAlignment="1">
      <alignment horizontal="center" vertical="center"/>
    </xf>
    <xf numFmtId="0" fontId="12" fillId="2" borderId="40" xfId="5" applyFont="1" applyFill="1" applyBorder="1" applyAlignment="1">
      <alignment horizontal="center" vertical="center"/>
    </xf>
    <xf numFmtId="0" fontId="12" fillId="2" borderId="42" xfId="5" applyFont="1" applyFill="1" applyBorder="1" applyAlignment="1">
      <alignment horizontal="center" vertical="center"/>
    </xf>
    <xf numFmtId="0" fontId="12" fillId="2" borderId="0" xfId="5" applyFont="1" applyFill="1" applyAlignment="1">
      <alignment horizontal="center" vertical="center"/>
    </xf>
    <xf numFmtId="0" fontId="12" fillId="2" borderId="40" xfId="5" applyFont="1" applyFill="1" applyBorder="1" applyAlignment="1">
      <alignment horizontal="center" vertical="center"/>
    </xf>
    <xf numFmtId="0" fontId="12" fillId="2" borderId="59" xfId="5" applyFont="1" applyFill="1" applyBorder="1" applyAlignment="1">
      <alignment horizontal="center" vertical="center" wrapText="1"/>
    </xf>
    <xf numFmtId="0" fontId="12" fillId="2" borderId="28" xfId="5" applyFont="1" applyFill="1" applyBorder="1" applyAlignment="1">
      <alignment horizontal="center" vertical="center"/>
    </xf>
    <xf numFmtId="0" fontId="21" fillId="0" borderId="28" xfId="13" applyFont="1" applyBorder="1" applyAlignment="1">
      <alignment horizontal="center" vertical="center"/>
    </xf>
    <xf numFmtId="0" fontId="11" fillId="2" borderId="28" xfId="5" applyFont="1" applyFill="1" applyBorder="1" applyAlignment="1">
      <alignment horizontal="center" vertical="center"/>
    </xf>
    <xf numFmtId="0" fontId="21" fillId="0" borderId="62" xfId="13" applyFont="1" applyBorder="1" applyAlignment="1">
      <alignment horizontal="center" vertical="center"/>
    </xf>
    <xf numFmtId="0" fontId="12" fillId="2" borderId="3" xfId="5" applyFont="1" applyFill="1" applyBorder="1" applyAlignment="1">
      <alignment horizontal="center" vertical="center"/>
    </xf>
    <xf numFmtId="0" fontId="12" fillId="2" borderId="4" xfId="5" applyFont="1" applyFill="1" applyBorder="1" applyAlignment="1">
      <alignment horizontal="center" vertical="center"/>
    </xf>
    <xf numFmtId="0" fontId="12" fillId="2" borderId="5" xfId="5" applyFont="1" applyFill="1" applyBorder="1" applyAlignment="1">
      <alignment horizontal="center" vertical="center"/>
    </xf>
    <xf numFmtId="0" fontId="12" fillId="2" borderId="91" xfId="5" applyFont="1" applyFill="1" applyBorder="1" applyAlignment="1">
      <alignment horizontal="center" vertical="center" wrapText="1"/>
    </xf>
    <xf numFmtId="0" fontId="12" fillId="2" borderId="30" xfId="5" applyFont="1" applyFill="1" applyBorder="1" applyAlignment="1">
      <alignment horizontal="center" vertical="center" wrapText="1"/>
    </xf>
    <xf numFmtId="0" fontId="12" fillId="2" borderId="33" xfId="5" applyFont="1" applyFill="1" applyBorder="1" applyAlignment="1">
      <alignment horizontal="center" vertical="center" wrapText="1"/>
    </xf>
    <xf numFmtId="2" fontId="12" fillId="2" borderId="34" xfId="5" applyNumberFormat="1" applyFont="1" applyFill="1" applyBorder="1" applyAlignment="1">
      <alignment horizontal="center" vertical="center" wrapText="1"/>
    </xf>
    <xf numFmtId="2" fontId="12" fillId="2" borderId="35" xfId="5" applyNumberFormat="1" applyFont="1" applyFill="1" applyBorder="1" applyAlignment="1">
      <alignment horizontal="center" vertical="center" wrapText="1"/>
    </xf>
    <xf numFmtId="2" fontId="12" fillId="2" borderId="56" xfId="5" applyNumberFormat="1" applyFont="1" applyFill="1" applyBorder="1" applyAlignment="1">
      <alignment horizontal="center" vertical="center" wrapText="1"/>
    </xf>
    <xf numFmtId="0" fontId="12" fillId="2" borderId="43" xfId="5" applyFont="1" applyFill="1" applyBorder="1" applyAlignment="1">
      <alignment horizontal="center" vertical="center" wrapText="1"/>
    </xf>
    <xf numFmtId="0" fontId="12" fillId="2" borderId="31" xfId="5" applyFont="1" applyFill="1" applyBorder="1" applyAlignment="1">
      <alignment horizontal="center" vertical="center" wrapText="1"/>
    </xf>
    <xf numFmtId="0" fontId="12" fillId="2" borderId="44" xfId="5" applyFont="1" applyFill="1" applyBorder="1" applyAlignment="1">
      <alignment horizontal="center" vertical="center" wrapText="1"/>
    </xf>
    <xf numFmtId="0" fontId="12" fillId="2" borderId="42" xfId="5" applyFont="1" applyFill="1" applyBorder="1" applyAlignment="1">
      <alignment horizontal="center" vertical="center" wrapText="1"/>
    </xf>
    <xf numFmtId="0" fontId="12" fillId="2" borderId="0" xfId="5" applyFont="1" applyFill="1" applyAlignment="1">
      <alignment horizontal="center" vertical="center" wrapText="1"/>
    </xf>
    <xf numFmtId="0" fontId="12" fillId="2" borderId="20" xfId="5" applyFont="1" applyFill="1" applyBorder="1" applyAlignment="1">
      <alignment horizontal="center" vertical="center" wrapText="1"/>
    </xf>
    <xf numFmtId="2" fontId="12" fillId="2" borderId="1" xfId="5" applyNumberFormat="1" applyFont="1" applyFill="1" applyBorder="1" applyAlignment="1">
      <alignment horizontal="center" vertical="center"/>
    </xf>
    <xf numFmtId="2" fontId="12" fillId="2" borderId="1" xfId="5" applyNumberFormat="1" applyFont="1" applyFill="1" applyBorder="1" applyAlignment="1">
      <alignment horizontal="center" vertical="center"/>
    </xf>
    <xf numFmtId="2" fontId="12" fillId="2" borderId="14" xfId="5" applyNumberFormat="1" applyFont="1" applyFill="1" applyBorder="1" applyAlignment="1">
      <alignment horizontal="center" vertical="center"/>
    </xf>
    <xf numFmtId="10" fontId="11" fillId="2" borderId="16" xfId="9" applyNumberFormat="1" applyFont="1" applyFill="1" applyBorder="1" applyAlignment="1">
      <alignment horizontal="center" vertical="center"/>
    </xf>
    <xf numFmtId="10" fontId="11" fillId="2" borderId="17" xfId="9" applyNumberFormat="1" applyFont="1" applyFill="1" applyBorder="1" applyAlignment="1">
      <alignment horizontal="center" vertical="center"/>
    </xf>
    <xf numFmtId="10" fontId="11" fillId="2" borderId="57" xfId="9" applyNumberFormat="1" applyFont="1" applyFill="1" applyBorder="1" applyAlignment="1">
      <alignment horizontal="center" vertical="center"/>
    </xf>
    <xf numFmtId="10" fontId="11" fillId="2" borderId="19" xfId="9" applyNumberFormat="1" applyFont="1" applyFill="1" applyBorder="1" applyAlignment="1">
      <alignment horizontal="center" vertical="center"/>
    </xf>
    <xf numFmtId="10" fontId="11" fillId="2" borderId="0" xfId="9" applyNumberFormat="1" applyFont="1" applyFill="1" applyBorder="1" applyAlignment="1">
      <alignment horizontal="center" vertical="center"/>
    </xf>
    <xf numFmtId="10" fontId="11" fillId="2" borderId="40" xfId="9" applyNumberFormat="1" applyFont="1" applyFill="1" applyBorder="1" applyAlignment="1">
      <alignment horizontal="center" vertical="center"/>
    </xf>
    <xf numFmtId="0" fontId="12" fillId="2" borderId="13" xfId="5" applyFont="1" applyFill="1" applyBorder="1" applyAlignment="1">
      <alignment horizontal="center" vertical="center"/>
    </xf>
    <xf numFmtId="0" fontId="12" fillId="2" borderId="1" xfId="5" applyFont="1" applyFill="1" applyBorder="1" applyAlignment="1">
      <alignment horizontal="center" vertical="center"/>
    </xf>
    <xf numFmtId="0" fontId="12" fillId="2" borderId="14" xfId="5" applyFont="1" applyFill="1" applyBorder="1" applyAlignment="1">
      <alignment horizontal="center" vertical="center"/>
    </xf>
    <xf numFmtId="0" fontId="12" fillId="2" borderId="26" xfId="5" applyFont="1" applyFill="1" applyBorder="1" applyAlignment="1">
      <alignment horizontal="center" vertical="center" wrapText="1"/>
    </xf>
    <xf numFmtId="0" fontId="12" fillId="2" borderId="27" xfId="5" applyFont="1" applyFill="1" applyBorder="1" applyAlignment="1">
      <alignment horizontal="center" vertical="center" wrapText="1"/>
    </xf>
    <xf numFmtId="0" fontId="12" fillId="2" borderId="29" xfId="5" applyFont="1" applyFill="1" applyBorder="1" applyAlignment="1">
      <alignment horizontal="center" vertical="center" wrapText="1"/>
    </xf>
    <xf numFmtId="0" fontId="12" fillId="2" borderId="59" xfId="5" applyFont="1" applyFill="1" applyBorder="1" applyAlignment="1">
      <alignment horizontal="center" vertical="center" wrapText="1"/>
    </xf>
    <xf numFmtId="0" fontId="12" fillId="2" borderId="28" xfId="5" applyFont="1" applyFill="1" applyBorder="1" applyAlignment="1">
      <alignment horizontal="center" vertical="center" wrapText="1"/>
    </xf>
    <xf numFmtId="0" fontId="12" fillId="2" borderId="60" xfId="5" applyFont="1" applyFill="1" applyBorder="1" applyAlignment="1">
      <alignment horizontal="center" vertical="center" wrapText="1"/>
    </xf>
    <xf numFmtId="10" fontId="11" fillId="2" borderId="61" xfId="9" applyNumberFormat="1" applyFont="1" applyFill="1" applyBorder="1" applyAlignment="1">
      <alignment horizontal="center" vertical="center"/>
    </xf>
    <xf numFmtId="10" fontId="11" fillId="2" borderId="28" xfId="9" applyNumberFormat="1" applyFont="1" applyFill="1" applyBorder="1" applyAlignment="1">
      <alignment horizontal="center" vertical="center"/>
    </xf>
    <xf numFmtId="10" fontId="11" fillId="2" borderId="62" xfId="9" applyNumberFormat="1" applyFont="1" applyFill="1" applyBorder="1" applyAlignment="1">
      <alignment horizontal="center" vertical="center"/>
    </xf>
    <xf numFmtId="0" fontId="40" fillId="2" borderId="4"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12" fillId="2" borderId="32" xfId="5"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2" borderId="21" xfId="5" applyFont="1" applyFill="1" applyBorder="1" applyAlignment="1">
      <alignment horizontal="center" vertical="center" wrapText="1"/>
    </xf>
    <xf numFmtId="0" fontId="12" fillId="2" borderId="22" xfId="5" applyFont="1" applyFill="1" applyBorder="1" applyAlignment="1">
      <alignment horizontal="center" vertical="center" wrapText="1"/>
    </xf>
    <xf numFmtId="0" fontId="12" fillId="2" borderId="12" xfId="5" applyFont="1" applyFill="1" applyBorder="1" applyAlignment="1">
      <alignment horizontal="center" vertical="center" wrapText="1"/>
    </xf>
    <xf numFmtId="0" fontId="12" fillId="2" borderId="46" xfId="5" applyFont="1" applyFill="1" applyBorder="1" applyAlignment="1">
      <alignment horizontal="center" vertical="center" wrapText="1"/>
    </xf>
    <xf numFmtId="0" fontId="12" fillId="2" borderId="47" xfId="5" applyFont="1" applyFill="1" applyBorder="1" applyAlignment="1">
      <alignment horizontal="center" vertical="center"/>
    </xf>
    <xf numFmtId="0" fontId="12" fillId="2" borderId="2" xfId="5" applyFont="1" applyFill="1" applyBorder="1" applyAlignment="1">
      <alignment horizontal="center" vertical="center" wrapText="1"/>
    </xf>
    <xf numFmtId="0" fontId="12" fillId="2" borderId="2" xfId="5" applyFont="1" applyFill="1" applyBorder="1" applyAlignment="1">
      <alignment horizontal="center" vertical="center"/>
    </xf>
    <xf numFmtId="10" fontId="12" fillId="2" borderId="2" xfId="9" applyNumberFormat="1" applyFont="1" applyFill="1" applyBorder="1" applyAlignment="1">
      <alignment horizontal="center" vertical="center"/>
    </xf>
    <xf numFmtId="0" fontId="12" fillId="2" borderId="2" xfId="5" applyFont="1" applyFill="1" applyBorder="1" applyAlignment="1">
      <alignment horizontal="center" vertical="center" wrapText="1"/>
    </xf>
    <xf numFmtId="0" fontId="12" fillId="2" borderId="87" xfId="5" applyFont="1" applyFill="1" applyBorder="1" applyAlignment="1">
      <alignment horizontal="center" vertical="center" wrapText="1"/>
    </xf>
    <xf numFmtId="0" fontId="11" fillId="2" borderId="3" xfId="5" applyFont="1" applyFill="1" applyBorder="1" applyAlignment="1">
      <alignment horizontal="center" vertical="center" wrapText="1"/>
    </xf>
    <xf numFmtId="0" fontId="12" fillId="2" borderId="4" xfId="5" applyFont="1" applyFill="1" applyBorder="1" applyAlignment="1">
      <alignment horizontal="center" vertical="center"/>
    </xf>
    <xf numFmtId="0" fontId="11" fillId="2" borderId="4" xfId="5" applyFont="1" applyFill="1" applyBorder="1" applyAlignment="1">
      <alignment horizontal="center" vertical="center" wrapText="1"/>
    </xf>
    <xf numFmtId="1" fontId="11" fillId="2" borderId="4" xfId="5" applyNumberFormat="1" applyFont="1" applyFill="1" applyBorder="1" applyAlignment="1">
      <alignment horizontal="center" vertical="center" wrapText="1"/>
    </xf>
    <xf numFmtId="3" fontId="12" fillId="2" borderId="4" xfId="2" applyNumberFormat="1" applyFont="1" applyFill="1" applyBorder="1" applyAlignment="1" applyProtection="1">
      <alignment horizontal="center" vertical="center"/>
    </xf>
    <xf numFmtId="2" fontId="11" fillId="2" borderId="4" xfId="5" applyNumberFormat="1" applyFont="1" applyFill="1" applyBorder="1" applyAlignment="1">
      <alignment horizontal="center" vertical="center"/>
    </xf>
    <xf numFmtId="2" fontId="11" fillId="2" borderId="4" xfId="9" applyNumberFormat="1" applyFont="1" applyFill="1" applyBorder="1" applyAlignment="1" applyProtection="1">
      <alignment horizontal="center" vertical="center"/>
    </xf>
    <xf numFmtId="14" fontId="11" fillId="2" borderId="4" xfId="13" applyNumberFormat="1" applyFont="1" applyFill="1" applyBorder="1" applyAlignment="1">
      <alignment horizontal="center" vertical="center"/>
    </xf>
    <xf numFmtId="9" fontId="11" fillId="2" borderId="4" xfId="9" applyFont="1" applyFill="1" applyBorder="1" applyAlignment="1" applyProtection="1">
      <alignment horizontal="center" vertical="center"/>
    </xf>
    <xf numFmtId="2" fontId="11" fillId="2" borderId="5" xfId="5" applyNumberFormat="1" applyFont="1" applyFill="1" applyBorder="1" applyAlignment="1">
      <alignment horizontal="center" vertical="center"/>
    </xf>
    <xf numFmtId="0" fontId="11" fillId="2" borderId="6" xfId="5" applyFont="1" applyFill="1" applyBorder="1" applyAlignment="1">
      <alignment horizontal="center" vertical="center" wrapText="1"/>
    </xf>
    <xf numFmtId="0" fontId="11" fillId="2" borderId="7" xfId="5" applyFont="1" applyFill="1" applyBorder="1" applyAlignment="1">
      <alignment horizontal="center" vertical="center"/>
    </xf>
    <xf numFmtId="0" fontId="11" fillId="2" borderId="7" xfId="5" applyFont="1" applyFill="1" applyBorder="1" applyAlignment="1">
      <alignment horizontal="center" vertical="center" wrapText="1"/>
    </xf>
    <xf numFmtId="1" fontId="11" fillId="2" borderId="7" xfId="5" applyNumberFormat="1" applyFont="1" applyFill="1" applyBorder="1" applyAlignment="1">
      <alignment horizontal="center" vertical="center" wrapText="1"/>
    </xf>
    <xf numFmtId="3" fontId="11" fillId="2" borderId="7" xfId="2" applyNumberFormat="1" applyFont="1" applyFill="1" applyBorder="1" applyAlignment="1" applyProtection="1">
      <alignment horizontal="center" vertical="center"/>
    </xf>
    <xf numFmtId="2" fontId="12" fillId="2" borderId="7" xfId="5" applyNumberFormat="1" applyFont="1" applyFill="1" applyBorder="1" applyAlignment="1">
      <alignment horizontal="center" vertical="center"/>
    </xf>
    <xf numFmtId="2" fontId="11" fillId="2" borderId="7" xfId="9" applyNumberFormat="1" applyFont="1" applyFill="1" applyBorder="1" applyAlignment="1" applyProtection="1">
      <alignment horizontal="center" vertical="center"/>
    </xf>
    <xf numFmtId="14" fontId="11" fillId="2" borderId="7" xfId="13" applyNumberFormat="1" applyFont="1" applyFill="1" applyBorder="1" applyAlignment="1">
      <alignment horizontal="center" vertical="center"/>
    </xf>
    <xf numFmtId="9" fontId="11" fillId="2" borderId="7" xfId="9" applyFont="1" applyFill="1" applyBorder="1" applyAlignment="1" applyProtection="1">
      <alignment horizontal="center" vertical="center"/>
    </xf>
    <xf numFmtId="2" fontId="11" fillId="2" borderId="8" xfId="5" applyNumberFormat="1" applyFont="1" applyFill="1" applyBorder="1" applyAlignment="1">
      <alignment horizontal="center" vertical="center"/>
    </xf>
    <xf numFmtId="9" fontId="11" fillId="2" borderId="24" xfId="9" applyFont="1" applyFill="1" applyBorder="1" applyAlignment="1" applyProtection="1">
      <alignment horizontal="center" vertical="center"/>
    </xf>
    <xf numFmtId="9" fontId="11" fillId="2" borderId="27" xfId="9" applyFont="1" applyFill="1" applyBorder="1" applyAlignment="1" applyProtection="1">
      <alignment horizontal="center" vertical="center"/>
    </xf>
    <xf numFmtId="178" fontId="22" fillId="0" borderId="0" xfId="0" applyNumberFormat="1" applyFont="1" applyAlignment="1">
      <alignment horizontal="center" vertical="center"/>
    </xf>
    <xf numFmtId="3" fontId="11" fillId="0" borderId="92" xfId="0" applyNumberFormat="1" applyFont="1" applyBorder="1" applyAlignment="1">
      <alignment horizontal="right" wrapText="1"/>
    </xf>
    <xf numFmtId="3" fontId="22" fillId="0" borderId="0" xfId="0" applyNumberFormat="1" applyFont="1" applyAlignment="1">
      <alignment horizontal="center" vertical="center"/>
    </xf>
    <xf numFmtId="3" fontId="43" fillId="0" borderId="0" xfId="0" applyNumberFormat="1" applyFont="1"/>
    <xf numFmtId="3" fontId="72" fillId="0" borderId="0" xfId="0" applyNumberFormat="1" applyFont="1" applyAlignment="1">
      <alignment horizontal="center" vertical="center"/>
    </xf>
    <xf numFmtId="0" fontId="11" fillId="2" borderId="2" xfId="5" applyFont="1" applyFill="1" applyBorder="1" applyAlignment="1">
      <alignment horizontal="center" vertical="center"/>
    </xf>
    <xf numFmtId="1" fontId="11" fillId="2" borderId="2" xfId="5" applyNumberFormat="1" applyFont="1" applyFill="1" applyBorder="1" applyAlignment="1">
      <alignment horizontal="center" vertical="center" wrapText="1"/>
    </xf>
    <xf numFmtId="2" fontId="12" fillId="2" borderId="2" xfId="5" applyNumberFormat="1" applyFont="1" applyFill="1" applyBorder="1" applyAlignment="1">
      <alignment horizontal="center" vertical="center"/>
    </xf>
    <xf numFmtId="2" fontId="11" fillId="2" borderId="2" xfId="9" applyNumberFormat="1" applyFont="1" applyFill="1" applyBorder="1" applyAlignment="1" applyProtection="1">
      <alignment horizontal="center" vertical="center"/>
    </xf>
    <xf numFmtId="0" fontId="11" fillId="2" borderId="23" xfId="5" applyFont="1" applyFill="1" applyBorder="1" applyAlignment="1">
      <alignment horizontal="center" vertical="center" wrapText="1"/>
    </xf>
    <xf numFmtId="0" fontId="12" fillId="2" borderId="1" xfId="5" applyFont="1" applyFill="1" applyBorder="1" applyAlignment="1">
      <alignment horizontal="center" vertical="center"/>
    </xf>
    <xf numFmtId="0" fontId="11" fillId="2" borderId="24" xfId="5" applyFont="1" applyFill="1" applyBorder="1" applyAlignment="1">
      <alignment horizontal="center" vertical="center" wrapText="1"/>
    </xf>
    <xf numFmtId="1" fontId="11" fillId="2" borderId="1" xfId="5" applyNumberFormat="1" applyFont="1" applyFill="1" applyBorder="1" applyAlignment="1">
      <alignment horizontal="center" vertical="center" wrapText="1"/>
    </xf>
    <xf numFmtId="3" fontId="12" fillId="2" borderId="2" xfId="2" applyNumberFormat="1" applyFont="1" applyFill="1" applyBorder="1" applyAlignment="1" applyProtection="1">
      <alignment horizontal="center" vertical="center"/>
    </xf>
    <xf numFmtId="3" fontId="11" fillId="2" borderId="2" xfId="2" applyNumberFormat="1" applyFont="1" applyFill="1" applyBorder="1" applyAlignment="1" applyProtection="1">
      <alignment horizontal="center" vertical="center"/>
    </xf>
    <xf numFmtId="2" fontId="11" fillId="2" borderId="1" xfId="9" applyNumberFormat="1" applyFont="1" applyFill="1" applyBorder="1" applyAlignment="1" applyProtection="1">
      <alignment horizontal="center" vertical="center"/>
    </xf>
    <xf numFmtId="0" fontId="11" fillId="2" borderId="26" xfId="5" applyFont="1" applyFill="1" applyBorder="1" applyAlignment="1">
      <alignment horizontal="center" vertical="center" wrapText="1"/>
    </xf>
    <xf numFmtId="0" fontId="11" fillId="2" borderId="27" xfId="5" applyFont="1" applyFill="1" applyBorder="1" applyAlignment="1">
      <alignment horizontal="center" vertical="center" wrapText="1"/>
    </xf>
    <xf numFmtId="3" fontId="12" fillId="2" borderId="1" xfId="2" applyNumberFormat="1" applyFont="1" applyFill="1" applyBorder="1" applyAlignment="1" applyProtection="1">
      <alignment horizontal="center" vertical="center"/>
    </xf>
    <xf numFmtId="3" fontId="11" fillId="2" borderId="1" xfId="2" applyNumberFormat="1" applyFont="1" applyFill="1" applyBorder="1" applyAlignment="1" applyProtection="1">
      <alignment horizontal="center" vertical="center"/>
    </xf>
    <xf numFmtId="0" fontId="12" fillId="2" borderId="10" xfId="5" applyFont="1" applyFill="1" applyBorder="1" applyAlignment="1">
      <alignment horizontal="center" vertical="center"/>
    </xf>
    <xf numFmtId="1" fontId="11" fillId="2" borderId="10" xfId="5" applyNumberFormat="1" applyFont="1" applyFill="1" applyBorder="1" applyAlignment="1">
      <alignment horizontal="center" vertical="center" wrapText="1"/>
    </xf>
    <xf numFmtId="3" fontId="12" fillId="2" borderId="10" xfId="2" applyNumberFormat="1" applyFont="1" applyFill="1" applyBorder="1" applyAlignment="1" applyProtection="1">
      <alignment horizontal="center" vertical="center"/>
    </xf>
    <xf numFmtId="2" fontId="11" fillId="2" borderId="10" xfId="5" applyNumberFormat="1" applyFont="1" applyFill="1" applyBorder="1" applyAlignment="1">
      <alignment horizontal="center" vertical="center"/>
    </xf>
    <xf numFmtId="2" fontId="11" fillId="2" borderId="10" xfId="9" applyNumberFormat="1" applyFont="1" applyFill="1" applyBorder="1" applyAlignment="1" applyProtection="1">
      <alignment horizontal="center" vertical="center"/>
    </xf>
    <xf numFmtId="0" fontId="12" fillId="2" borderId="4" xfId="5" applyFont="1" applyFill="1" applyBorder="1" applyAlignment="1">
      <alignment horizontal="center" vertical="center" wrapText="1"/>
    </xf>
    <xf numFmtId="3" fontId="12" fillId="2" borderId="4" xfId="3" applyNumberFormat="1" applyFont="1" applyFill="1" applyBorder="1" applyAlignment="1">
      <alignment horizontal="center" wrapText="1"/>
    </xf>
    <xf numFmtId="14" fontId="11" fillId="2" borderId="4" xfId="13" applyNumberFormat="1" applyFont="1" applyFill="1" applyBorder="1" applyAlignment="1">
      <alignment horizontal="center" vertical="center"/>
    </xf>
    <xf numFmtId="39" fontId="11" fillId="2" borderId="4" xfId="5" applyNumberFormat="1" applyFont="1" applyFill="1" applyBorder="1" applyAlignment="1">
      <alignment horizontal="center" vertical="center"/>
    </xf>
    <xf numFmtId="0" fontId="12" fillId="2" borderId="6" xfId="5" applyFont="1" applyFill="1" applyBorder="1" applyAlignment="1">
      <alignment horizontal="center" vertical="center"/>
    </xf>
    <xf numFmtId="0" fontId="12" fillId="2" borderId="7" xfId="5" applyFont="1" applyFill="1" applyBorder="1" applyAlignment="1">
      <alignment horizontal="center" vertical="center" wrapText="1"/>
    </xf>
    <xf numFmtId="3" fontId="11" fillId="0" borderId="4" xfId="3" applyNumberFormat="1" applyFont="1" applyFill="1" applyBorder="1" applyAlignment="1">
      <alignment horizontal="center" wrapText="1"/>
    </xf>
    <xf numFmtId="3" fontId="11" fillId="2" borderId="7" xfId="3" applyNumberFormat="1" applyFont="1" applyFill="1" applyBorder="1" applyAlignment="1">
      <alignment horizontal="center" wrapText="1"/>
    </xf>
    <xf numFmtId="10" fontId="11" fillId="2" borderId="7" xfId="9" applyNumberFormat="1" applyFont="1" applyFill="1" applyBorder="1" applyAlignment="1" applyProtection="1">
      <alignment horizontal="center" vertical="center"/>
    </xf>
    <xf numFmtId="39" fontId="11" fillId="2" borderId="7" xfId="5" applyNumberFormat="1" applyFont="1" applyFill="1" applyBorder="1" applyAlignment="1">
      <alignment horizontal="center" vertical="center"/>
    </xf>
    <xf numFmtId="0" fontId="11" fillId="2" borderId="0" xfId="5" applyFont="1" applyFill="1" applyAlignment="1">
      <alignment horizontal="center" vertical="center"/>
    </xf>
    <xf numFmtId="178" fontId="11" fillId="2" borderId="0" xfId="5" applyNumberFormat="1" applyFont="1" applyFill="1" applyAlignment="1">
      <alignment horizontal="center" vertical="center"/>
    </xf>
    <xf numFmtId="167" fontId="11" fillId="2" borderId="0" xfId="5" applyNumberFormat="1" applyFont="1" applyFill="1" applyAlignment="1">
      <alignment horizontal="center" vertical="center"/>
    </xf>
    <xf numFmtId="2" fontId="12" fillId="2" borderId="0" xfId="5" applyNumberFormat="1" applyFont="1" applyFill="1" applyAlignment="1">
      <alignment horizontal="center" vertical="center"/>
    </xf>
    <xf numFmtId="10" fontId="11" fillId="2" borderId="0" xfId="9" applyNumberFormat="1" applyFont="1" applyFill="1" applyBorder="1" applyAlignment="1" applyProtection="1">
      <alignment horizontal="center" vertical="center"/>
    </xf>
    <xf numFmtId="39" fontId="11" fillId="2" borderId="0" xfId="5" applyNumberFormat="1" applyFont="1" applyFill="1" applyAlignment="1">
      <alignment horizontal="center" vertical="center"/>
    </xf>
    <xf numFmtId="167" fontId="12" fillId="2" borderId="23" xfId="5" applyNumberFormat="1" applyFont="1" applyFill="1" applyBorder="1" applyAlignment="1">
      <alignment horizontal="center" vertical="center"/>
    </xf>
    <xf numFmtId="0" fontId="12" fillId="2" borderId="32" xfId="5" applyFont="1" applyFill="1" applyBorder="1" applyAlignment="1">
      <alignment horizontal="center" vertical="center"/>
    </xf>
    <xf numFmtId="0" fontId="12" fillId="2" borderId="30" xfId="5" applyFont="1" applyFill="1" applyBorder="1" applyAlignment="1">
      <alignment horizontal="center" vertical="center"/>
    </xf>
    <xf numFmtId="0" fontId="12" fillId="2" borderId="33" xfId="5" applyFont="1" applyFill="1" applyBorder="1" applyAlignment="1">
      <alignment horizontal="center" vertical="center"/>
    </xf>
    <xf numFmtId="167" fontId="12" fillId="2" borderId="32" xfId="5" applyNumberFormat="1" applyFont="1" applyFill="1" applyBorder="1" applyAlignment="1">
      <alignment horizontal="center" vertical="center"/>
    </xf>
    <xf numFmtId="167" fontId="12" fillId="2" borderId="30" xfId="5" applyNumberFormat="1" applyFont="1" applyFill="1" applyBorder="1" applyAlignment="1">
      <alignment horizontal="center" vertical="center"/>
    </xf>
    <xf numFmtId="167" fontId="11" fillId="2" borderId="37" xfId="5" applyNumberFormat="1" applyFont="1" applyFill="1" applyBorder="1" applyAlignment="1">
      <alignment horizontal="center" vertical="center"/>
    </xf>
    <xf numFmtId="2" fontId="12" fillId="2" borderId="91" xfId="5" applyNumberFormat="1" applyFont="1" applyFill="1" applyBorder="1" applyAlignment="1">
      <alignment horizontal="center" vertical="center"/>
    </xf>
    <xf numFmtId="2" fontId="12" fillId="2" borderId="30" xfId="5" applyNumberFormat="1" applyFont="1" applyFill="1" applyBorder="1" applyAlignment="1">
      <alignment horizontal="center" vertical="center"/>
    </xf>
    <xf numFmtId="2" fontId="12" fillId="2" borderId="37" xfId="5" applyNumberFormat="1" applyFont="1" applyFill="1" applyBorder="1" applyAlignment="1">
      <alignment horizontal="center" vertical="center"/>
    </xf>
    <xf numFmtId="0" fontId="12" fillId="2" borderId="3" xfId="5" applyFont="1" applyFill="1" applyBorder="1" applyAlignment="1">
      <alignment horizontal="center" vertical="center" wrapText="1"/>
    </xf>
    <xf numFmtId="0" fontId="11" fillId="2" borderId="4" xfId="5" applyFont="1" applyFill="1" applyBorder="1" applyAlignment="1">
      <alignment horizontal="center" vertical="center"/>
    </xf>
    <xf numFmtId="9" fontId="11" fillId="2" borderId="4" xfId="5" applyNumberFormat="1" applyFont="1" applyFill="1" applyBorder="1" applyAlignment="1">
      <alignment horizontal="center" vertical="center"/>
    </xf>
    <xf numFmtId="0" fontId="11" fillId="2" borderId="4" xfId="5" applyFont="1" applyFill="1" applyBorder="1" applyAlignment="1">
      <alignment horizontal="left" vertical="center"/>
    </xf>
    <xf numFmtId="0" fontId="11" fillId="2" borderId="5" xfId="5" applyFont="1" applyFill="1" applyBorder="1" applyAlignment="1">
      <alignment horizontal="left" vertical="center"/>
    </xf>
    <xf numFmtId="0" fontId="12" fillId="2" borderId="13" xfId="5" applyFont="1" applyFill="1" applyBorder="1" applyAlignment="1">
      <alignment horizontal="center" vertical="center" wrapText="1"/>
    </xf>
    <xf numFmtId="0" fontId="11" fillId="2" borderId="1" xfId="5" applyFont="1" applyFill="1" applyBorder="1" applyAlignment="1">
      <alignment horizontal="center" vertical="center" wrapText="1"/>
    </xf>
    <xf numFmtId="9" fontId="11" fillId="2" borderId="1" xfId="5" applyNumberFormat="1" applyFont="1" applyFill="1" applyBorder="1" applyAlignment="1">
      <alignment horizontal="center" vertical="center"/>
    </xf>
    <xf numFmtId="0" fontId="11" fillId="2" borderId="2" xfId="5" applyFont="1" applyFill="1" applyBorder="1" applyAlignment="1">
      <alignment horizontal="left" vertical="center"/>
    </xf>
    <xf numFmtId="0" fontId="11" fillId="2" borderId="46" xfId="5" applyFont="1" applyFill="1" applyBorder="1" applyAlignment="1">
      <alignment horizontal="left" vertical="center"/>
    </xf>
    <xf numFmtId="37" fontId="11" fillId="2" borderId="39" xfId="5" applyNumberFormat="1" applyFont="1" applyFill="1" applyBorder="1" applyAlignment="1">
      <alignment horizontal="center" vertical="center"/>
    </xf>
    <xf numFmtId="169" fontId="11" fillId="2" borderId="16" xfId="5" applyNumberFormat="1" applyFont="1" applyFill="1" applyBorder="1" applyAlignment="1">
      <alignment horizontal="left" vertical="center"/>
    </xf>
    <xf numFmtId="169" fontId="11" fillId="2" borderId="17" xfId="5" applyNumberFormat="1" applyFont="1" applyFill="1" applyBorder="1" applyAlignment="1">
      <alignment horizontal="left" vertical="center"/>
    </xf>
    <xf numFmtId="169" fontId="11" fillId="2" borderId="18" xfId="5" applyNumberFormat="1" applyFont="1" applyFill="1" applyBorder="1" applyAlignment="1">
      <alignment horizontal="left" vertical="center"/>
    </xf>
    <xf numFmtId="169" fontId="11" fillId="2" borderId="21" xfId="5" applyNumberFormat="1" applyFont="1" applyFill="1" applyBorder="1" applyAlignment="1">
      <alignment horizontal="left" vertical="center"/>
    </xf>
    <xf numFmtId="169" fontId="11" fillId="2" borderId="22" xfId="5" applyNumberFormat="1" applyFont="1" applyFill="1" applyBorder="1" applyAlignment="1">
      <alignment horizontal="left" vertical="center"/>
    </xf>
    <xf numFmtId="169" fontId="11" fillId="2" borderId="12" xfId="5" applyNumberFormat="1" applyFont="1" applyFill="1" applyBorder="1" applyAlignment="1">
      <alignment horizontal="left" vertical="center"/>
    </xf>
    <xf numFmtId="0" fontId="12" fillId="2" borderId="16" xfId="5" applyFont="1" applyFill="1" applyBorder="1" applyAlignment="1">
      <alignment horizontal="center" vertical="center" wrapText="1"/>
    </xf>
    <xf numFmtId="0" fontId="12" fillId="2" borderId="17" xfId="5" applyFont="1" applyFill="1" applyBorder="1" applyAlignment="1">
      <alignment horizontal="center" vertical="center" wrapText="1"/>
    </xf>
    <xf numFmtId="0" fontId="12" fillId="2" borderId="18" xfId="5" applyFont="1" applyFill="1" applyBorder="1" applyAlignment="1">
      <alignment horizontal="center" vertical="center" wrapText="1"/>
    </xf>
    <xf numFmtId="1" fontId="11" fillId="2" borderId="1" xfId="5" applyNumberFormat="1" applyFont="1" applyFill="1" applyBorder="1" applyAlignment="1">
      <alignment horizontal="center" vertical="center"/>
    </xf>
    <xf numFmtId="169" fontId="11" fillId="2" borderId="57" xfId="5" applyNumberFormat="1" applyFont="1" applyFill="1" applyBorder="1" applyAlignment="1">
      <alignment horizontal="left" vertical="center"/>
    </xf>
    <xf numFmtId="169" fontId="11" fillId="2" borderId="41" xfId="5" applyNumberFormat="1" applyFont="1" applyFill="1" applyBorder="1" applyAlignment="1">
      <alignment horizontal="left" vertical="center"/>
    </xf>
    <xf numFmtId="10" fontId="11" fillId="2" borderId="1" xfId="5" applyNumberFormat="1" applyFont="1" applyFill="1" applyBorder="1" applyAlignment="1">
      <alignment horizontal="center" vertical="center"/>
    </xf>
    <xf numFmtId="0" fontId="12" fillId="2" borderId="13" xfId="5" applyFont="1" applyFill="1" applyBorder="1" applyAlignment="1">
      <alignment horizontal="left" vertical="center" wrapText="1"/>
    </xf>
    <xf numFmtId="0" fontId="12" fillId="2" borderId="1" xfId="5" applyFont="1" applyFill="1" applyBorder="1" applyAlignment="1">
      <alignment horizontal="left" vertical="center" wrapText="1"/>
    </xf>
    <xf numFmtId="169" fontId="11" fillId="2" borderId="1" xfId="5" applyNumberFormat="1" applyFont="1" applyFill="1" applyBorder="1" applyAlignment="1">
      <alignment horizontal="center" vertical="center"/>
    </xf>
    <xf numFmtId="169" fontId="11" fillId="2" borderId="14" xfId="5" applyNumberFormat="1" applyFont="1" applyFill="1" applyBorder="1" applyAlignment="1">
      <alignment horizontal="center" vertical="center"/>
    </xf>
    <xf numFmtId="0" fontId="12" fillId="2" borderId="6" xfId="5" applyFont="1" applyFill="1" applyBorder="1" applyAlignment="1">
      <alignment horizontal="left" vertical="center" wrapText="1"/>
    </xf>
    <xf numFmtId="0" fontId="12" fillId="2" borderId="7" xfId="5" applyFont="1" applyFill="1" applyBorder="1" applyAlignment="1">
      <alignment horizontal="left" vertical="center" wrapText="1"/>
    </xf>
    <xf numFmtId="169" fontId="11" fillId="2" borderId="7" xfId="5" applyNumberFormat="1" applyFont="1" applyFill="1" applyBorder="1" applyAlignment="1">
      <alignment horizontal="center" vertical="center"/>
    </xf>
    <xf numFmtId="169" fontId="11" fillId="2" borderId="8" xfId="5" applyNumberFormat="1" applyFont="1" applyFill="1" applyBorder="1" applyAlignment="1">
      <alignment horizontal="center" vertical="center"/>
    </xf>
    <xf numFmtId="44" fontId="22" fillId="0" borderId="0" xfId="2" applyFont="1" applyAlignment="1">
      <alignment horizontal="center" vertical="center"/>
    </xf>
    <xf numFmtId="9" fontId="22" fillId="0" borderId="0" xfId="9" applyFont="1" applyAlignment="1">
      <alignment horizontal="center" vertical="center"/>
    </xf>
    <xf numFmtId="10" fontId="22" fillId="0" borderId="0" xfId="9" applyNumberFormat="1" applyFont="1" applyAlignment="1">
      <alignment horizontal="center" vertical="center"/>
    </xf>
    <xf numFmtId="0" fontId="11" fillId="0" borderId="98" xfId="16" applyFont="1" applyBorder="1" applyAlignment="1">
      <alignment horizontal="center"/>
    </xf>
    <xf numFmtId="0" fontId="11" fillId="0" borderId="99" xfId="16" applyFont="1" applyBorder="1" applyAlignment="1">
      <alignment horizontal="center" vertical="center"/>
    </xf>
    <xf numFmtId="0" fontId="69" fillId="0" borderId="71" xfId="16" applyFont="1" applyBorder="1"/>
    <xf numFmtId="0" fontId="69" fillId="0" borderId="100" xfId="16" applyFont="1" applyBorder="1"/>
    <xf numFmtId="0" fontId="12" fillId="0" borderId="101" xfId="16" applyFont="1" applyBorder="1" applyAlignment="1">
      <alignment horizontal="left"/>
    </xf>
    <xf numFmtId="0" fontId="69" fillId="0" borderId="102" xfId="16" applyFont="1" applyBorder="1"/>
    <xf numFmtId="0" fontId="69" fillId="0" borderId="103" xfId="16" applyFont="1" applyBorder="1"/>
    <xf numFmtId="0" fontId="11" fillId="0" borderId="99" xfId="16" applyFont="1" applyBorder="1" applyAlignment="1">
      <alignment horizontal="center"/>
    </xf>
    <xf numFmtId="0" fontId="69" fillId="0" borderId="104" xfId="16" applyFont="1" applyBorder="1"/>
    <xf numFmtId="0" fontId="73" fillId="0" borderId="0" xfId="16" applyFont="1"/>
    <xf numFmtId="0" fontId="69" fillId="0" borderId="105" xfId="16" applyFont="1" applyBorder="1"/>
    <xf numFmtId="0" fontId="69" fillId="0" borderId="106" xfId="16" applyFont="1" applyBorder="1"/>
    <xf numFmtId="0" fontId="69" fillId="0" borderId="107" xfId="16" applyFont="1" applyBorder="1"/>
    <xf numFmtId="0" fontId="69" fillId="0" borderId="108" xfId="16" applyFont="1" applyBorder="1"/>
    <xf numFmtId="0" fontId="12" fillId="0" borderId="109" xfId="16" applyFont="1" applyBorder="1" applyAlignment="1">
      <alignment horizontal="left"/>
    </xf>
    <xf numFmtId="0" fontId="69" fillId="0" borderId="110" xfId="16" applyFont="1" applyBorder="1"/>
    <xf numFmtId="0" fontId="69" fillId="0" borderId="111" xfId="16" applyFont="1" applyBorder="1"/>
    <xf numFmtId="0" fontId="69" fillId="0" borderId="63" xfId="16" applyFont="1" applyBorder="1"/>
    <xf numFmtId="0" fontId="69" fillId="0" borderId="112" xfId="16" applyFont="1" applyBorder="1"/>
    <xf numFmtId="0" fontId="11" fillId="0" borderId="113" xfId="16" applyFont="1" applyBorder="1" applyAlignment="1">
      <alignment horizontal="center" vertical="center"/>
    </xf>
    <xf numFmtId="0" fontId="69" fillId="0" borderId="114" xfId="16" applyFont="1" applyBorder="1"/>
    <xf numFmtId="0" fontId="69" fillId="0" borderId="115" xfId="16" applyFont="1" applyBorder="1"/>
    <xf numFmtId="0" fontId="69" fillId="0" borderId="116" xfId="16" applyFont="1" applyBorder="1"/>
    <xf numFmtId="0" fontId="69" fillId="0" borderId="117" xfId="16" applyFont="1" applyBorder="1"/>
    <xf numFmtId="0" fontId="69" fillId="0" borderId="68" xfId="16" applyFont="1" applyBorder="1"/>
    <xf numFmtId="0" fontId="69" fillId="0" borderId="118" xfId="16" applyFont="1" applyBorder="1"/>
    <xf numFmtId="0" fontId="12" fillId="0" borderId="119" xfId="16" applyFont="1" applyBorder="1" applyAlignment="1">
      <alignment horizontal="left"/>
    </xf>
    <xf numFmtId="0" fontId="69" fillId="0" borderId="120" xfId="16" applyFont="1" applyBorder="1"/>
    <xf numFmtId="0" fontId="69" fillId="0" borderId="121" xfId="16" applyFont="1" applyBorder="1"/>
    <xf numFmtId="0" fontId="69" fillId="0" borderId="69" xfId="16" applyFont="1" applyBorder="1"/>
    <xf numFmtId="0" fontId="11" fillId="0" borderId="65" xfId="16" applyFont="1" applyBorder="1" applyAlignment="1">
      <alignment horizontal="center"/>
    </xf>
    <xf numFmtId="0" fontId="69" fillId="0" borderId="65" xfId="16" applyFont="1" applyBorder="1"/>
    <xf numFmtId="0" fontId="12" fillId="0" borderId="75" xfId="16" applyFont="1" applyBorder="1" applyAlignment="1">
      <alignment horizontal="left" vertical="center"/>
    </xf>
    <xf numFmtId="0" fontId="69" fillId="0" borderId="122" xfId="16" applyFont="1" applyBorder="1"/>
    <xf numFmtId="0" fontId="12" fillId="0" borderId="123" xfId="16" applyFont="1" applyBorder="1" applyAlignment="1">
      <alignment vertical="center"/>
    </xf>
    <xf numFmtId="0" fontId="12" fillId="0" borderId="119" xfId="16" applyFont="1" applyBorder="1" applyAlignment="1">
      <alignment horizontal="left" vertical="center"/>
    </xf>
    <xf numFmtId="0" fontId="11" fillId="0" borderId="119" xfId="16" applyFont="1" applyBorder="1" applyAlignment="1">
      <alignment horizontal="center"/>
    </xf>
    <xf numFmtId="0" fontId="69" fillId="0" borderId="124" xfId="16" applyFont="1" applyBorder="1"/>
    <xf numFmtId="0" fontId="12" fillId="0" borderId="125" xfId="16" applyFont="1" applyBorder="1" applyAlignment="1">
      <alignment vertical="center" wrapText="1"/>
    </xf>
    <xf numFmtId="0" fontId="12" fillId="0" borderId="99" xfId="16" applyFont="1" applyBorder="1" applyAlignment="1">
      <alignment horizontal="center" vertical="center"/>
    </xf>
    <xf numFmtId="0" fontId="12" fillId="0" borderId="99" xfId="16" applyFont="1" applyBorder="1" applyAlignment="1">
      <alignment horizontal="left" vertical="center" wrapText="1"/>
    </xf>
    <xf numFmtId="0" fontId="69" fillId="0" borderId="71" xfId="16" applyFont="1" applyBorder="1" applyAlignment="1">
      <alignment vertical="center"/>
    </xf>
    <xf numFmtId="0" fontId="69" fillId="0" borderId="100" xfId="16" applyFont="1" applyBorder="1" applyAlignment="1">
      <alignment vertical="center"/>
    </xf>
    <xf numFmtId="2" fontId="12" fillId="0" borderId="101" xfId="16" applyNumberFormat="1" applyFont="1" applyBorder="1" applyAlignment="1">
      <alignment horizontal="center" vertical="center" wrapText="1"/>
    </xf>
    <xf numFmtId="2" fontId="12" fillId="0" borderId="0" xfId="16" applyNumberFormat="1" applyFont="1" applyAlignment="1">
      <alignment vertical="center"/>
    </xf>
    <xf numFmtId="2" fontId="12" fillId="0" borderId="0" xfId="16" applyNumberFormat="1" applyFont="1" applyAlignment="1">
      <alignment horizontal="center" vertical="center" wrapText="1"/>
    </xf>
    <xf numFmtId="0" fontId="73" fillId="0" borderId="0" xfId="16" applyFont="1"/>
    <xf numFmtId="0" fontId="12" fillId="0" borderId="126" xfId="16" applyFont="1" applyBorder="1" applyAlignment="1">
      <alignment vertical="center" wrapText="1"/>
    </xf>
    <xf numFmtId="0" fontId="69" fillId="0" borderId="63" xfId="16" applyFont="1" applyBorder="1" applyAlignment="1">
      <alignment vertical="center"/>
    </xf>
    <xf numFmtId="0" fontId="73" fillId="0" borderId="0" xfId="16" applyFont="1" applyAlignment="1">
      <alignment vertical="center"/>
    </xf>
    <xf numFmtId="0" fontId="69" fillId="0" borderId="127" xfId="16" applyFont="1" applyBorder="1" applyAlignment="1">
      <alignment vertical="center"/>
    </xf>
    <xf numFmtId="2" fontId="12" fillId="0" borderId="128" xfId="16" applyNumberFormat="1" applyFont="1" applyBorder="1" applyAlignment="1">
      <alignment horizontal="center" vertical="center"/>
    </xf>
    <xf numFmtId="2" fontId="12" fillId="0" borderId="109" xfId="16" applyNumberFormat="1" applyFont="1" applyBorder="1" applyAlignment="1">
      <alignment horizontal="center" vertical="center"/>
    </xf>
    <xf numFmtId="2" fontId="12" fillId="0" borderId="129" xfId="16" applyNumberFormat="1" applyFont="1" applyBorder="1" applyAlignment="1">
      <alignment horizontal="center" vertical="center"/>
    </xf>
    <xf numFmtId="2" fontId="12" fillId="0" borderId="0" xfId="16" applyNumberFormat="1" applyFont="1" applyAlignment="1">
      <alignment horizontal="center" vertical="center" wrapText="1"/>
    </xf>
    <xf numFmtId="2" fontId="12" fillId="0" borderId="0" xfId="16" applyNumberFormat="1" applyFont="1" applyAlignment="1">
      <alignment horizontal="left" vertical="center" wrapText="1"/>
    </xf>
    <xf numFmtId="0" fontId="12" fillId="0" borderId="113" xfId="16" applyFont="1" applyBorder="1" applyAlignment="1">
      <alignment horizontal="center" vertical="center" wrapText="1"/>
    </xf>
    <xf numFmtId="2" fontId="11" fillId="0" borderId="109" xfId="16" applyNumberFormat="1" applyFont="1" applyBorder="1" applyAlignment="1">
      <alignment horizontal="left" vertical="top" wrapText="1"/>
    </xf>
    <xf numFmtId="166" fontId="43" fillId="0" borderId="128" xfId="16" applyNumberFormat="1" applyFont="1" applyBorder="1" applyAlignment="1">
      <alignment vertical="center" wrapText="1"/>
    </xf>
    <xf numFmtId="10" fontId="11" fillId="0" borderId="109" xfId="16" applyNumberFormat="1" applyFont="1" applyBorder="1" applyAlignment="1">
      <alignment vertical="top" wrapText="1"/>
    </xf>
    <xf numFmtId="2" fontId="12" fillId="0" borderId="0" xfId="16" applyNumberFormat="1" applyFont="1" applyAlignment="1">
      <alignment horizontal="center" vertical="center"/>
    </xf>
    <xf numFmtId="2" fontId="12" fillId="0" borderId="0" xfId="16" applyNumberFormat="1" applyFont="1" applyAlignment="1">
      <alignment horizontal="left" vertical="center"/>
    </xf>
    <xf numFmtId="0" fontId="11" fillId="0" borderId="0" xfId="16" applyFont="1" applyAlignment="1">
      <alignment horizontal="center"/>
    </xf>
    <xf numFmtId="0" fontId="12" fillId="0" borderId="126" xfId="16" applyFont="1" applyBorder="1" applyAlignment="1">
      <alignment horizontal="left" vertical="center" wrapText="1"/>
    </xf>
    <xf numFmtId="0" fontId="12" fillId="0" borderId="113" xfId="16" applyFont="1" applyBorder="1" applyAlignment="1">
      <alignment horizontal="left" vertical="center" wrapText="1"/>
    </xf>
    <xf numFmtId="2" fontId="11" fillId="0" borderId="109" xfId="16" applyNumberFormat="1" applyFont="1" applyBorder="1" applyAlignment="1">
      <alignment vertical="top" wrapText="1"/>
    </xf>
    <xf numFmtId="2" fontId="11" fillId="0" borderId="0" xfId="16" applyNumberFormat="1" applyFont="1" applyAlignment="1">
      <alignment vertical="center" wrapText="1"/>
    </xf>
    <xf numFmtId="2" fontId="11" fillId="0" borderId="0" xfId="16" applyNumberFormat="1" applyFont="1" applyAlignment="1">
      <alignment horizontal="left" vertical="center" wrapText="1"/>
    </xf>
    <xf numFmtId="164" fontId="11" fillId="0" borderId="0" xfId="16" applyNumberFormat="1" applyFont="1" applyAlignment="1">
      <alignment vertical="center"/>
    </xf>
    <xf numFmtId="2" fontId="11" fillId="0" borderId="0" xfId="16" applyNumberFormat="1" applyFont="1"/>
    <xf numFmtId="164" fontId="11" fillId="0" borderId="0" xfId="16" applyNumberFormat="1" applyFont="1"/>
    <xf numFmtId="173" fontId="11" fillId="0" borderId="0" xfId="16" applyNumberFormat="1" applyFont="1"/>
    <xf numFmtId="0" fontId="12" fillId="0" borderId="119" xfId="16" applyFont="1" applyBorder="1" applyAlignment="1">
      <alignment horizontal="left" vertical="center" wrapText="1"/>
    </xf>
    <xf numFmtId="2" fontId="11" fillId="0" borderId="113" xfId="16" applyNumberFormat="1" applyFont="1" applyBorder="1" applyAlignment="1">
      <alignment horizontal="left" vertical="top" wrapText="1"/>
    </xf>
    <xf numFmtId="2" fontId="11" fillId="0" borderId="0" xfId="16" applyNumberFormat="1" applyFont="1" applyAlignment="1">
      <alignment horizontal="left" vertical="center" wrapText="1"/>
    </xf>
    <xf numFmtId="0" fontId="12" fillId="0" borderId="98" xfId="16" applyFont="1" applyBorder="1" applyAlignment="1">
      <alignment horizontal="center" vertical="center" wrapText="1"/>
    </xf>
    <xf numFmtId="0" fontId="12" fillId="0" borderId="130" xfId="16" applyFont="1" applyBorder="1" applyAlignment="1">
      <alignment horizontal="center" vertical="center" wrapText="1"/>
    </xf>
    <xf numFmtId="0" fontId="12" fillId="0" borderId="99" xfId="16" applyFont="1" applyBorder="1" applyAlignment="1">
      <alignment horizontal="center" vertical="center" wrapText="1"/>
    </xf>
    <xf numFmtId="0" fontId="12" fillId="0" borderId="71" xfId="16" applyFont="1" applyBorder="1" applyAlignment="1">
      <alignment vertical="center" wrapText="1"/>
    </xf>
    <xf numFmtId="0" fontId="12" fillId="0" borderId="100" xfId="16" applyFont="1" applyBorder="1" applyAlignment="1">
      <alignment vertical="center" wrapText="1"/>
    </xf>
    <xf numFmtId="0" fontId="12" fillId="0" borderId="101" xfId="16" applyFont="1" applyBorder="1" applyAlignment="1">
      <alignment horizontal="center" vertical="center"/>
    </xf>
    <xf numFmtId="0" fontId="11" fillId="0" borderId="0" xfId="16" applyFont="1" applyAlignment="1">
      <alignment horizontal="left" wrapText="1"/>
    </xf>
    <xf numFmtId="2" fontId="11" fillId="0" borderId="0" xfId="16" applyNumberFormat="1" applyFont="1" applyAlignment="1">
      <alignment horizontal="left" vertical="top" wrapText="1"/>
    </xf>
    <xf numFmtId="0" fontId="69" fillId="0" borderId="131" xfId="16" applyFont="1" applyBorder="1"/>
    <xf numFmtId="0" fontId="12" fillId="0" borderId="106" xfId="16" applyFont="1" applyBorder="1" applyAlignment="1">
      <alignment horizontal="center" vertical="center" wrapText="1"/>
    </xf>
    <xf numFmtId="0" fontId="12" fillId="0" borderId="107" xfId="16" applyFont="1" applyBorder="1" applyAlignment="1">
      <alignment horizontal="center" vertical="center" wrapText="1"/>
    </xf>
    <xf numFmtId="0" fontId="12" fillId="0" borderId="125" xfId="16" applyFont="1" applyBorder="1" applyAlignment="1">
      <alignment horizontal="center" vertical="center" wrapText="1"/>
    </xf>
    <xf numFmtId="0" fontId="12" fillId="0" borderId="132" xfId="16" applyFont="1" applyBorder="1" applyAlignment="1">
      <alignment horizontal="center" vertical="center"/>
    </xf>
    <xf numFmtId="0" fontId="11" fillId="0" borderId="0" xfId="16" applyFont="1" applyAlignment="1">
      <alignment wrapText="1"/>
    </xf>
    <xf numFmtId="0" fontId="12" fillId="0" borderId="131" xfId="16" applyFont="1" applyBorder="1" applyAlignment="1">
      <alignment horizontal="center" vertical="center"/>
    </xf>
    <xf numFmtId="10" fontId="12" fillId="0" borderId="131" xfId="16" applyNumberFormat="1" applyFont="1" applyBorder="1" applyAlignment="1">
      <alignment horizontal="center" vertical="center"/>
    </xf>
    <xf numFmtId="0" fontId="69" fillId="0" borderId="135" xfId="16" applyFont="1" applyBorder="1"/>
    <xf numFmtId="0" fontId="11" fillId="0" borderId="0" xfId="16" applyFont="1" applyAlignment="1">
      <alignment horizontal="center" vertical="center"/>
    </xf>
    <xf numFmtId="0" fontId="11" fillId="0" borderId="1" xfId="16" applyFont="1" applyBorder="1" applyAlignment="1">
      <alignment horizontal="center" vertical="center" wrapText="1"/>
    </xf>
    <xf numFmtId="0" fontId="11" fillId="0" borderId="1" xfId="16" applyFont="1" applyBorder="1" applyAlignment="1">
      <alignment horizontal="center" vertical="center"/>
    </xf>
    <xf numFmtId="0" fontId="74" fillId="0" borderId="1" xfId="16" applyFont="1" applyBorder="1" applyAlignment="1">
      <alignment horizontal="center" vertical="center" wrapText="1"/>
    </xf>
    <xf numFmtId="1" fontId="11" fillId="0" borderId="1" xfId="16" applyNumberFormat="1" applyFont="1" applyBorder="1" applyAlignment="1">
      <alignment horizontal="center" vertical="center" wrapText="1"/>
    </xf>
    <xf numFmtId="181" fontId="12" fillId="0" borderId="1" xfId="16" applyNumberFormat="1" applyFont="1" applyBorder="1" applyAlignment="1">
      <alignment horizontal="center" vertical="center" wrapText="1"/>
    </xf>
    <xf numFmtId="171" fontId="11" fillId="0" borderId="1" xfId="16" applyNumberFormat="1" applyFont="1" applyBorder="1" applyAlignment="1">
      <alignment vertical="center"/>
    </xf>
    <xf numFmtId="2" fontId="11" fillId="0" borderId="1" xfId="16" applyNumberFormat="1" applyFont="1" applyBorder="1" applyAlignment="1">
      <alignment horizontal="center" vertical="center"/>
    </xf>
    <xf numFmtId="14" fontId="11" fillId="0" borderId="2" xfId="16" applyNumberFormat="1" applyFont="1" applyBorder="1" applyAlignment="1">
      <alignment horizontal="center" vertical="center"/>
    </xf>
    <xf numFmtId="9" fontId="11" fillId="0" borderId="1" xfId="16" applyNumberFormat="1" applyFont="1" applyBorder="1" applyAlignment="1">
      <alignment horizontal="center" vertical="center"/>
    </xf>
    <xf numFmtId="2" fontId="11" fillId="0" borderId="112" xfId="16" applyNumberFormat="1" applyFont="1" applyBorder="1" applyAlignment="1">
      <alignment horizontal="center" vertical="center"/>
    </xf>
    <xf numFmtId="0" fontId="69" fillId="0" borderId="0" xfId="16" applyFont="1"/>
    <xf numFmtId="0" fontId="69" fillId="0" borderId="1" xfId="16" applyFont="1" applyBorder="1" applyAlignment="1">
      <alignment horizontal="center"/>
    </xf>
    <xf numFmtId="0" fontId="69" fillId="0" borderId="1" xfId="16" applyFont="1" applyBorder="1"/>
    <xf numFmtId="14" fontId="11" fillId="0" borderId="10" xfId="16" applyNumberFormat="1" applyFont="1" applyBorder="1" applyAlignment="1">
      <alignment horizontal="center" vertical="center"/>
    </xf>
    <xf numFmtId="2" fontId="69" fillId="0" borderId="141" xfId="16" applyNumberFormat="1" applyFont="1" applyBorder="1" applyAlignment="1">
      <alignment vertical="center"/>
    </xf>
    <xf numFmtId="9" fontId="11" fillId="0" borderId="1" xfId="16" applyNumberFormat="1" applyFont="1" applyBorder="1" applyAlignment="1">
      <alignment horizontal="center" vertical="center" wrapText="1"/>
    </xf>
    <xf numFmtId="171" fontId="12" fillId="0" borderId="1" xfId="16" applyNumberFormat="1" applyFont="1" applyBorder="1" applyAlignment="1">
      <alignment horizontal="center" vertical="center"/>
    </xf>
    <xf numFmtId="171" fontId="12" fillId="0" borderId="1" xfId="16" applyNumberFormat="1" applyFont="1" applyBorder="1" applyAlignment="1">
      <alignment vertical="center"/>
    </xf>
    <xf numFmtId="1" fontId="11" fillId="0" borderId="1" xfId="16" applyNumberFormat="1" applyFont="1" applyBorder="1" applyAlignment="1">
      <alignment horizontal="center" vertical="center"/>
    </xf>
    <xf numFmtId="171" fontId="11" fillId="0" borderId="1" xfId="16" applyNumberFormat="1" applyFont="1" applyBorder="1" applyAlignment="1">
      <alignment horizontal="center" vertical="center"/>
    </xf>
    <xf numFmtId="182" fontId="12" fillId="0" borderId="1" xfId="16" applyNumberFormat="1" applyFont="1" applyBorder="1" applyAlignment="1">
      <alignment horizontal="center" vertical="center"/>
    </xf>
    <xf numFmtId="182" fontId="11" fillId="0" borderId="1" xfId="16" applyNumberFormat="1" applyFont="1" applyBorder="1" applyAlignment="1">
      <alignment vertical="center"/>
    </xf>
    <xf numFmtId="0" fontId="12" fillId="0" borderId="10" xfId="16" applyFont="1" applyBorder="1" applyAlignment="1">
      <alignment horizontal="center" vertical="center"/>
    </xf>
    <xf numFmtId="0" fontId="11" fillId="0" borderId="10" xfId="16" applyFont="1" applyBorder="1" applyAlignment="1">
      <alignment horizontal="center" vertical="center"/>
    </xf>
    <xf numFmtId="0" fontId="74" fillId="0" borderId="10" xfId="16" applyFont="1" applyBorder="1" applyAlignment="1">
      <alignment horizontal="center" vertical="center" wrapText="1"/>
    </xf>
    <xf numFmtId="0" fontId="12" fillId="0" borderId="10" xfId="16" applyFont="1" applyBorder="1" applyAlignment="1">
      <alignment horizontal="center" vertical="center" wrapText="1"/>
    </xf>
    <xf numFmtId="171" fontId="12" fillId="0" borderId="10" xfId="16" applyNumberFormat="1" applyFont="1" applyBorder="1" applyAlignment="1">
      <alignment horizontal="center" vertical="center" wrapText="1"/>
    </xf>
    <xf numFmtId="2" fontId="12" fillId="0" borderId="136" xfId="16" applyNumberFormat="1" applyFont="1" applyBorder="1" applyAlignment="1">
      <alignment vertical="center"/>
    </xf>
    <xf numFmtId="2" fontId="12" fillId="0" borderId="106" xfId="16" applyNumberFormat="1" applyFont="1" applyBorder="1" applyAlignment="1">
      <alignment vertical="center"/>
    </xf>
    <xf numFmtId="2" fontId="11" fillId="0" borderId="167" xfId="16" applyNumberFormat="1" applyFont="1" applyBorder="1" applyAlignment="1">
      <alignment vertical="center"/>
    </xf>
    <xf numFmtId="39" fontId="11" fillId="0" borderId="167" xfId="16" applyNumberFormat="1" applyFont="1" applyBorder="1" applyAlignment="1">
      <alignment vertical="center"/>
    </xf>
    <xf numFmtId="39" fontId="11" fillId="0" borderId="127" xfId="16" applyNumberFormat="1" applyFont="1" applyBorder="1" applyAlignment="1">
      <alignment horizontal="center" vertical="center"/>
    </xf>
    <xf numFmtId="9" fontId="11" fillId="0" borderId="131" xfId="16" applyNumberFormat="1" applyFont="1" applyBorder="1" applyAlignment="1">
      <alignment horizontal="center" vertical="center"/>
    </xf>
    <xf numFmtId="0" fontId="11" fillId="0" borderId="137" xfId="16" applyFont="1" applyBorder="1" applyAlignment="1">
      <alignment horizontal="center"/>
    </xf>
    <xf numFmtId="0" fontId="75" fillId="0" borderId="1" xfId="16" applyFont="1" applyBorder="1" applyAlignment="1">
      <alignment horizontal="center" vertical="center" wrapText="1"/>
    </xf>
    <xf numFmtId="171" fontId="11" fillId="0" borderId="1" xfId="16" applyNumberFormat="1" applyFont="1" applyFill="1" applyBorder="1" applyAlignment="1">
      <alignment horizontal="center" vertical="center" wrapText="1"/>
    </xf>
    <xf numFmtId="2" fontId="12" fillId="0" borderId="134" xfId="16" applyNumberFormat="1" applyFont="1" applyBorder="1" applyAlignment="1">
      <alignment vertical="center"/>
    </xf>
    <xf numFmtId="2" fontId="12" fillId="0" borderId="119" xfId="16" applyNumberFormat="1" applyFont="1" applyBorder="1" applyAlignment="1">
      <alignment vertical="center"/>
    </xf>
    <xf numFmtId="2" fontId="12" fillId="0" borderId="168" xfId="16" applyNumberFormat="1" applyFont="1" applyBorder="1" applyAlignment="1">
      <alignment vertical="center"/>
    </xf>
    <xf numFmtId="39" fontId="11" fillId="0" borderId="168" xfId="16" applyNumberFormat="1" applyFont="1" applyBorder="1" applyAlignment="1">
      <alignment vertical="center"/>
    </xf>
    <xf numFmtId="0" fontId="69" fillId="0" borderId="133" xfId="16" applyFont="1" applyBorder="1"/>
    <xf numFmtId="0" fontId="11" fillId="0" borderId="0" xfId="16" applyFont="1" applyAlignment="1">
      <alignment horizontal="left" vertical="center"/>
    </xf>
    <xf numFmtId="167" fontId="11" fillId="0" borderId="0" xfId="16" applyNumberFormat="1" applyFont="1"/>
    <xf numFmtId="2" fontId="12" fillId="0" borderId="0" xfId="16" applyNumberFormat="1" applyFont="1"/>
    <xf numFmtId="10" fontId="11" fillId="0" borderId="0" xfId="16" applyNumberFormat="1" applyFont="1"/>
    <xf numFmtId="39" fontId="11" fillId="0" borderId="0" xfId="16" applyNumberFormat="1" applyFont="1"/>
    <xf numFmtId="167" fontId="12" fillId="0" borderId="139" xfId="16" applyNumberFormat="1" applyFont="1" applyBorder="1" applyAlignment="1">
      <alignment vertical="center"/>
    </xf>
    <xf numFmtId="167" fontId="12" fillId="0" borderId="99" xfId="16" applyNumberFormat="1" applyFont="1" applyBorder="1" applyAlignment="1">
      <alignment horizontal="center" vertical="top"/>
    </xf>
    <xf numFmtId="167" fontId="11" fillId="0" borderId="71" xfId="16" applyNumberFormat="1" applyFont="1" applyBorder="1" applyAlignment="1">
      <alignment vertical="top"/>
    </xf>
    <xf numFmtId="2" fontId="12" fillId="0" borderId="102" xfId="16" applyNumberFormat="1" applyFont="1" applyBorder="1" applyAlignment="1">
      <alignment horizontal="left" vertical="center"/>
    </xf>
    <xf numFmtId="0" fontId="69" fillId="0" borderId="102" xfId="16" applyFont="1" applyBorder="1" applyAlignment="1">
      <alignment horizontal="left" vertical="center"/>
    </xf>
    <xf numFmtId="0" fontId="69" fillId="0" borderId="122" xfId="16" applyFont="1" applyBorder="1" applyAlignment="1">
      <alignment horizontal="left" vertical="center"/>
    </xf>
    <xf numFmtId="0" fontId="11" fillId="0" borderId="98" xfId="16" applyFont="1" applyBorder="1" applyAlignment="1">
      <alignment horizontal="center" vertical="center" wrapText="1"/>
    </xf>
    <xf numFmtId="0" fontId="11" fillId="0" borderId="113" xfId="16" applyFont="1" applyBorder="1" applyAlignment="1">
      <alignment horizontal="left" vertical="top" wrapText="1"/>
    </xf>
    <xf numFmtId="0" fontId="11" fillId="0" borderId="128" xfId="16" applyFont="1" applyBorder="1" applyAlignment="1">
      <alignment horizontal="left" vertical="center"/>
    </xf>
    <xf numFmtId="2" fontId="11" fillId="0" borderId="109" xfId="16" applyNumberFormat="1" applyFont="1" applyBorder="1" applyAlignment="1">
      <alignment horizontal="center" vertical="center"/>
    </xf>
    <xf numFmtId="0" fontId="11" fillId="0" borderId="113" xfId="16" applyFont="1" applyBorder="1" applyAlignment="1">
      <alignment horizontal="left" vertical="center" wrapText="1"/>
    </xf>
    <xf numFmtId="0" fontId="69" fillId="0" borderId="114" xfId="16" applyFont="1" applyBorder="1" applyAlignment="1">
      <alignment horizontal="left" vertical="center"/>
    </xf>
    <xf numFmtId="0" fontId="69" fillId="0" borderId="140" xfId="16" applyFont="1" applyBorder="1" applyAlignment="1">
      <alignment horizontal="left" vertical="center"/>
    </xf>
    <xf numFmtId="0" fontId="69" fillId="0" borderId="106" xfId="16" applyFont="1" applyBorder="1" applyAlignment="1">
      <alignment horizontal="left" vertical="center"/>
    </xf>
    <xf numFmtId="0" fontId="69" fillId="0" borderId="107" xfId="16" applyFont="1" applyBorder="1" applyAlignment="1">
      <alignment horizontal="left" vertical="center"/>
    </xf>
    <xf numFmtId="0" fontId="69" fillId="0" borderId="141" xfId="16" applyFont="1" applyBorder="1" applyAlignment="1">
      <alignment horizontal="left" vertical="center"/>
    </xf>
    <xf numFmtId="0" fontId="12" fillId="0" borderId="113" xfId="16" applyFont="1" applyBorder="1" applyAlignment="1">
      <alignment horizontal="left" vertical="top"/>
    </xf>
    <xf numFmtId="184" fontId="11" fillId="0" borderId="109" xfId="16" applyNumberFormat="1" applyFont="1" applyBorder="1" applyAlignment="1">
      <alignment vertical="top"/>
    </xf>
    <xf numFmtId="169" fontId="11" fillId="0" borderId="169" xfId="16" applyNumberFormat="1" applyFont="1" applyBorder="1" applyAlignment="1">
      <alignment horizontal="left" vertical="top"/>
    </xf>
    <xf numFmtId="0" fontId="69" fillId="0" borderId="170" xfId="16" applyFont="1" applyBorder="1"/>
    <xf numFmtId="185" fontId="11" fillId="0" borderId="109" xfId="16" applyNumberFormat="1" applyFont="1" applyBorder="1" applyAlignment="1">
      <alignment vertical="top"/>
    </xf>
    <xf numFmtId="0" fontId="69" fillId="0" borderId="59" xfId="16" applyFont="1" applyBorder="1"/>
    <xf numFmtId="0" fontId="69" fillId="0" borderId="28" xfId="16" applyFont="1" applyBorder="1"/>
    <xf numFmtId="0" fontId="69" fillId="0" borderId="62" xfId="16" applyFont="1" applyBorder="1"/>
    <xf numFmtId="2" fontId="12" fillId="0" borderId="144" xfId="16" applyNumberFormat="1" applyFont="1" applyBorder="1" applyAlignment="1">
      <alignment horizontal="left" vertical="center"/>
    </xf>
    <xf numFmtId="0" fontId="69" fillId="0" borderId="141" xfId="16" applyFont="1" applyBorder="1"/>
    <xf numFmtId="167" fontId="11" fillId="0" borderId="109" xfId="16" applyNumberFormat="1" applyFont="1" applyBorder="1" applyAlignment="1">
      <alignment vertical="top"/>
    </xf>
    <xf numFmtId="0" fontId="11" fillId="0" borderId="142" xfId="16" applyFont="1" applyBorder="1" applyAlignment="1">
      <alignment horizontal="left" vertical="top" wrapText="1"/>
    </xf>
    <xf numFmtId="0" fontId="69" fillId="0" borderId="110" xfId="16" applyFont="1" applyBorder="1" applyAlignment="1">
      <alignment horizontal="left" vertical="top"/>
    </xf>
    <xf numFmtId="0" fontId="69" fillId="0" borderId="72" xfId="16" applyFont="1" applyBorder="1" applyAlignment="1">
      <alignment horizontal="left" vertical="top"/>
    </xf>
    <xf numFmtId="0" fontId="12" fillId="0" borderId="143" xfId="16" applyFont="1" applyBorder="1" applyAlignment="1">
      <alignment horizontal="left" vertical="top" wrapText="1"/>
    </xf>
    <xf numFmtId="169" fontId="11" fillId="0" borderId="143" xfId="16" applyNumberFormat="1" applyFont="1" applyBorder="1" applyAlignment="1">
      <alignment horizontal="left" vertical="top"/>
    </xf>
    <xf numFmtId="0" fontId="69" fillId="0" borderId="140" xfId="16" applyFont="1" applyBorder="1"/>
    <xf numFmtId="0" fontId="69" fillId="0" borderId="67" xfId="16" applyFont="1" applyBorder="1"/>
    <xf numFmtId="169" fontId="11" fillId="0" borderId="0" xfId="16" applyNumberFormat="1" applyFont="1" applyAlignment="1">
      <alignment horizontal="left" vertical="top"/>
    </xf>
    <xf numFmtId="186" fontId="12" fillId="0" borderId="0" xfId="16" applyNumberFormat="1" applyFont="1"/>
    <xf numFmtId="186" fontId="11" fillId="0" borderId="0" xfId="16" applyNumberFormat="1" applyFont="1"/>
    <xf numFmtId="172" fontId="11" fillId="0" borderId="0" xfId="16" applyNumberFormat="1" applyFont="1"/>
    <xf numFmtId="186" fontId="76" fillId="6" borderId="0" xfId="16" applyNumberFormat="1" applyFont="1" applyFill="1"/>
    <xf numFmtId="0" fontId="12" fillId="22" borderId="0" xfId="16" applyFont="1" applyFill="1" applyAlignment="1">
      <alignment horizontal="left" vertical="top"/>
    </xf>
    <xf numFmtId="14" fontId="11" fillId="22" borderId="0" xfId="16" applyNumberFormat="1" applyFont="1" applyFill="1" applyAlignment="1">
      <alignment horizontal="center" vertical="center"/>
    </xf>
    <xf numFmtId="3" fontId="11" fillId="22" borderId="0" xfId="16" applyNumberFormat="1" applyFont="1" applyFill="1" applyAlignment="1">
      <alignment horizontal="center" vertical="center" wrapText="1"/>
    </xf>
    <xf numFmtId="0" fontId="11" fillId="0" borderId="0" xfId="16" applyFont="1" applyAlignment="1">
      <alignment horizontal="left" vertical="center" wrapText="1"/>
    </xf>
    <xf numFmtId="186" fontId="12" fillId="0" borderId="0" xfId="16" applyNumberFormat="1" applyFont="1" applyAlignment="1">
      <alignment vertical="center"/>
    </xf>
    <xf numFmtId="0" fontId="11" fillId="2" borderId="1" xfId="0" applyFont="1" applyFill="1" applyBorder="1" applyAlignment="1">
      <alignment vertical="center" wrapText="1"/>
    </xf>
    <xf numFmtId="0" fontId="11" fillId="2" borderId="2" xfId="0" applyFont="1" applyFill="1" applyBorder="1" applyAlignment="1">
      <alignment horizontal="center" vertical="center" wrapText="1"/>
    </xf>
    <xf numFmtId="0" fontId="11" fillId="2" borderId="2" xfId="0" applyFont="1" applyFill="1" applyBorder="1" applyAlignment="1">
      <alignment vertical="center" wrapText="1"/>
    </xf>
    <xf numFmtId="14" fontId="11" fillId="2" borderId="2" xfId="0" applyNumberFormat="1" applyFont="1" applyFill="1" applyBorder="1" applyAlignment="1">
      <alignment horizontal="center" vertical="center" wrapText="1"/>
    </xf>
    <xf numFmtId="0" fontId="11" fillId="2" borderId="1" xfId="0" applyFont="1" applyFill="1" applyBorder="1" applyAlignment="1">
      <alignment vertical="top" wrapText="1"/>
    </xf>
    <xf numFmtId="41" fontId="11" fillId="2" borderId="1" xfId="1" applyFont="1" applyFill="1" applyBorder="1" applyAlignment="1">
      <alignment vertical="center" wrapText="1"/>
    </xf>
    <xf numFmtId="0" fontId="11" fillId="2" borderId="1" xfId="0" applyFont="1" applyFill="1" applyBorder="1" applyAlignment="1">
      <alignment horizontal="center" vertical="center" wrapText="1"/>
    </xf>
    <xf numFmtId="187" fontId="11" fillId="2" borderId="1" xfId="6" applyNumberFormat="1" applyFont="1" applyFill="1" applyBorder="1" applyAlignment="1">
      <alignment horizontal="center" vertical="center" wrapText="1"/>
    </xf>
    <xf numFmtId="0" fontId="21" fillId="2" borderId="1" xfId="0" applyFont="1" applyFill="1" applyBorder="1" applyAlignment="1">
      <alignment vertical="top" wrapText="1"/>
    </xf>
    <xf numFmtId="0" fontId="11" fillId="2" borderId="39" xfId="0" applyFont="1" applyFill="1" applyBorder="1" applyAlignment="1">
      <alignment horizontal="center" vertical="center" wrapText="1"/>
    </xf>
    <xf numFmtId="14" fontId="11" fillId="0" borderId="128" xfId="16" applyNumberFormat="1" applyFont="1" applyBorder="1" applyAlignment="1">
      <alignment horizontal="center" vertical="center"/>
    </xf>
    <xf numFmtId="0" fontId="11" fillId="2" borderId="18" xfId="0" applyFont="1" applyFill="1" applyBorder="1" applyAlignment="1">
      <alignment horizontal="center" vertical="center" wrapText="1"/>
    </xf>
    <xf numFmtId="14" fontId="11" fillId="2" borderId="2" xfId="0" applyNumberFormat="1" applyFont="1" applyFill="1" applyBorder="1" applyAlignment="1">
      <alignment horizontal="right" vertical="center" wrapText="1"/>
    </xf>
    <xf numFmtId="0" fontId="11" fillId="0" borderId="111" xfId="16" applyFont="1" applyBorder="1" applyAlignment="1">
      <alignment horizontal="center" vertical="center"/>
    </xf>
    <xf numFmtId="14" fontId="11" fillId="0" borderId="109" xfId="16" applyNumberFormat="1" applyFont="1" applyBorder="1" applyAlignment="1">
      <alignment horizontal="center" vertical="center"/>
    </xf>
    <xf numFmtId="0" fontId="11" fillId="2" borderId="0" xfId="0" applyFont="1" applyFill="1" applyAlignment="1">
      <alignment vertical="top" wrapText="1"/>
    </xf>
    <xf numFmtId="187" fontId="11" fillId="2" borderId="2" xfId="6" applyNumberFormat="1" applyFont="1" applyFill="1" applyBorder="1" applyAlignment="1">
      <alignment horizontal="center" vertical="center" wrapText="1"/>
    </xf>
    <xf numFmtId="0" fontId="43" fillId="0" borderId="113" xfId="16" applyFont="1" applyBorder="1" applyAlignment="1">
      <alignment horizontal="center" vertical="center"/>
    </xf>
    <xf numFmtId="14" fontId="11" fillId="2" borderId="1" xfId="0" applyNumberFormat="1" applyFont="1" applyFill="1" applyBorder="1" applyAlignment="1">
      <alignment vertical="center" wrapText="1"/>
    </xf>
    <xf numFmtId="0" fontId="43" fillId="0" borderId="63" xfId="16" applyFont="1" applyBorder="1" applyAlignment="1">
      <alignment horizontal="center" vertical="center"/>
    </xf>
    <xf numFmtId="0" fontId="77" fillId="0" borderId="136" xfId="16" applyFont="1" applyBorder="1" applyAlignment="1">
      <alignment horizontal="left" vertical="top" wrapText="1"/>
    </xf>
    <xf numFmtId="166" fontId="11" fillId="0" borderId="0" xfId="16" applyNumberFormat="1" applyFont="1" applyAlignment="1">
      <alignment vertical="center"/>
    </xf>
    <xf numFmtId="0" fontId="11" fillId="0" borderId="0" xfId="16" applyFont="1" applyAlignment="1">
      <alignment vertical="center"/>
    </xf>
    <xf numFmtId="14" fontId="11" fillId="0" borderId="0" xfId="16" applyNumberFormat="1" applyFont="1" applyAlignment="1">
      <alignment vertical="center"/>
    </xf>
    <xf numFmtId="0" fontId="11" fillId="21" borderId="1" xfId="16" applyFont="1" applyFill="1" applyBorder="1" applyAlignment="1">
      <alignment wrapText="1"/>
    </xf>
    <xf numFmtId="187" fontId="11" fillId="2" borderId="15" xfId="6" applyNumberFormat="1" applyFont="1" applyFill="1" applyBorder="1" applyAlignment="1">
      <alignment horizontal="center" vertical="center" wrapText="1"/>
    </xf>
    <xf numFmtId="14" fontId="11" fillId="2" borderId="1" xfId="0" applyNumberFormat="1" applyFont="1" applyFill="1" applyBorder="1" applyAlignment="1">
      <alignment horizontal="right" vertical="center" wrapText="1"/>
    </xf>
    <xf numFmtId="0" fontId="43" fillId="2" borderId="1" xfId="0" applyFont="1" applyFill="1" applyBorder="1" applyAlignment="1">
      <alignment vertical="center" wrapText="1"/>
    </xf>
    <xf numFmtId="0" fontId="11" fillId="18" borderId="1" xfId="16" applyFont="1" applyFill="1" applyBorder="1" applyAlignment="1">
      <alignment horizontal="center" vertical="center"/>
    </xf>
    <xf numFmtId="3" fontId="11" fillId="2" borderId="128" xfId="16" applyNumberFormat="1" applyFont="1" applyFill="1" applyBorder="1" applyAlignment="1">
      <alignment horizontal="center" vertical="center"/>
    </xf>
    <xf numFmtId="0" fontId="11" fillId="2" borderId="1" xfId="16" applyFont="1" applyFill="1" applyBorder="1" applyAlignment="1">
      <alignment vertical="center" wrapText="1"/>
    </xf>
    <xf numFmtId="0" fontId="11" fillId="2" borderId="1" xfId="16" applyFont="1" applyFill="1" applyBorder="1" applyAlignment="1">
      <alignment horizontal="left" vertical="center" wrapText="1"/>
    </xf>
    <xf numFmtId="166" fontId="11" fillId="2" borderId="1" xfId="16" applyNumberFormat="1" applyFont="1" applyFill="1" applyBorder="1" applyAlignment="1">
      <alignment horizontal="center" vertical="center" wrapText="1"/>
    </xf>
    <xf numFmtId="3" fontId="11" fillId="2" borderId="1" xfId="16" applyNumberFormat="1" applyFont="1" applyFill="1" applyBorder="1" applyAlignment="1">
      <alignment horizontal="center" vertical="center" wrapText="1"/>
    </xf>
    <xf numFmtId="188" fontId="11" fillId="16" borderId="136" xfId="16" applyNumberFormat="1" applyFont="1" applyFill="1" applyBorder="1" applyAlignment="1">
      <alignment horizontal="center" vertical="center" wrapText="1"/>
    </xf>
    <xf numFmtId="0" fontId="43" fillId="17" borderId="106" xfId="16" applyFont="1" applyFill="1" applyBorder="1" applyAlignment="1">
      <alignment horizontal="left" vertical="top" wrapText="1"/>
    </xf>
    <xf numFmtId="174" fontId="11" fillId="16" borderId="0" xfId="16" applyNumberFormat="1" applyFont="1" applyFill="1" applyAlignment="1">
      <alignment horizontal="center" vertical="center" wrapText="1"/>
    </xf>
    <xf numFmtId="0" fontId="43" fillId="17" borderId="0" xfId="16" applyFont="1" applyFill="1" applyAlignment="1">
      <alignment horizontal="center" vertical="center" wrapText="1"/>
    </xf>
    <xf numFmtId="174" fontId="11" fillId="18" borderId="0" xfId="16" applyNumberFormat="1" applyFont="1" applyFill="1" applyAlignment="1">
      <alignment horizontal="center" vertical="center" wrapText="1"/>
    </xf>
    <xf numFmtId="164" fontId="11" fillId="0" borderId="0" xfId="16" applyNumberFormat="1" applyFont="1" applyAlignment="1">
      <alignment horizontal="left" vertical="center"/>
    </xf>
    <xf numFmtId="0" fontId="11" fillId="2" borderId="10" xfId="0" applyFont="1" applyFill="1" applyBorder="1" applyAlignment="1">
      <alignment vertical="top" wrapText="1"/>
    </xf>
    <xf numFmtId="166" fontId="11" fillId="2" borderId="1" xfId="3" applyNumberFormat="1" applyFont="1" applyFill="1" applyBorder="1" applyAlignment="1">
      <alignment wrapText="1"/>
    </xf>
    <xf numFmtId="0" fontId="11" fillId="2" borderId="86" xfId="0" applyFont="1" applyFill="1" applyBorder="1" applyAlignment="1">
      <alignment horizontal="center" vertical="center" wrapText="1"/>
    </xf>
    <xf numFmtId="174" fontId="11" fillId="2" borderId="128" xfId="16" applyNumberFormat="1" applyFont="1" applyFill="1" applyBorder="1" applyAlignment="1">
      <alignment horizontal="center" vertical="center" wrapText="1"/>
    </xf>
    <xf numFmtId="0" fontId="11" fillId="0" borderId="131" xfId="16" applyFont="1" applyBorder="1"/>
    <xf numFmtId="1" fontId="11" fillId="0" borderId="128" xfId="16" applyNumberFormat="1" applyFont="1" applyBorder="1" applyAlignment="1">
      <alignment horizontal="center" vertical="center" wrapText="1"/>
    </xf>
    <xf numFmtId="2" fontId="11" fillId="0" borderId="128" xfId="16" applyNumberFormat="1" applyFont="1" applyBorder="1" applyAlignment="1">
      <alignment horizontal="left" vertical="center" wrapText="1"/>
    </xf>
    <xf numFmtId="2" fontId="11" fillId="0" borderId="109" xfId="16" applyNumberFormat="1" applyFont="1" applyBorder="1" applyAlignment="1">
      <alignment horizontal="left" vertical="center" wrapText="1"/>
    </xf>
    <xf numFmtId="0" fontId="11" fillId="0" borderId="1" xfId="16" applyFont="1" applyBorder="1" applyAlignment="1">
      <alignment horizontal="left" vertical="center" wrapText="1"/>
    </xf>
    <xf numFmtId="174" fontId="11" fillId="2" borderId="111" xfId="16" applyNumberFormat="1" applyFont="1" applyFill="1" applyBorder="1" applyAlignment="1">
      <alignment horizontal="center" vertical="center" wrapText="1"/>
    </xf>
    <xf numFmtId="0" fontId="11" fillId="0" borderId="111" xfId="16" applyFont="1" applyBorder="1" applyAlignment="1">
      <alignment horizontal="center" vertical="center" wrapText="1"/>
    </xf>
    <xf numFmtId="0" fontId="11" fillId="0" borderId="136" xfId="16" applyFont="1" applyBorder="1"/>
    <xf numFmtId="0" fontId="22" fillId="0" borderId="1" xfId="0" applyFont="1" applyBorder="1" applyAlignment="1">
      <alignment vertical="top" wrapText="1"/>
    </xf>
    <xf numFmtId="0" fontId="11" fillId="0" borderId="128" xfId="16" applyFont="1" applyBorder="1"/>
    <xf numFmtId="0" fontId="21" fillId="0" borderId="0" xfId="0" applyFont="1" applyAlignment="1">
      <alignment vertical="top" wrapText="1"/>
    </xf>
    <xf numFmtId="166" fontId="11" fillId="2" borderId="128" xfId="3" applyNumberFormat="1" applyFont="1" applyFill="1" applyBorder="1" applyAlignment="1">
      <alignment wrapText="1"/>
    </xf>
    <xf numFmtId="166" fontId="11" fillId="2" borderId="128" xfId="3" applyNumberFormat="1" applyFont="1" applyFill="1" applyBorder="1" applyAlignment="1">
      <alignment horizontal="right" wrapText="1"/>
    </xf>
    <xf numFmtId="0" fontId="11" fillId="2" borderId="128" xfId="16" applyFont="1" applyFill="1" applyBorder="1" applyAlignment="1">
      <alignment horizontal="center" vertical="center" wrapText="1"/>
    </xf>
    <xf numFmtId="164" fontId="11" fillId="0" borderId="128" xfId="16" applyNumberFormat="1" applyFont="1" applyBorder="1" applyAlignment="1">
      <alignment horizontal="left" vertical="center"/>
    </xf>
    <xf numFmtId="166" fontId="11" fillId="2" borderId="1" xfId="6" applyNumberFormat="1" applyFont="1" applyFill="1" applyBorder="1" applyAlignment="1">
      <alignment horizontal="center" vertical="center" wrapText="1"/>
    </xf>
    <xf numFmtId="0" fontId="11" fillId="2" borderId="10" xfId="0" applyFont="1" applyFill="1" applyBorder="1" applyAlignment="1">
      <alignment horizontal="center" vertical="center" wrapText="1"/>
    </xf>
    <xf numFmtId="174" fontId="11" fillId="18" borderId="128" xfId="16" applyNumberFormat="1" applyFont="1" applyFill="1" applyBorder="1" applyAlignment="1">
      <alignment horizontal="center" vertical="center"/>
    </xf>
    <xf numFmtId="0" fontId="11" fillId="0" borderId="131" xfId="16" applyFont="1" applyBorder="1" applyAlignment="1">
      <alignment horizontal="center" vertical="center"/>
    </xf>
    <xf numFmtId="0" fontId="11" fillId="0" borderId="109" xfId="16" applyFont="1" applyBorder="1" applyAlignment="1">
      <alignment horizontal="center" vertical="center"/>
    </xf>
    <xf numFmtId="166" fontId="11" fillId="18" borderId="128" xfId="16" applyNumberFormat="1" applyFont="1" applyFill="1" applyBorder="1" applyAlignment="1">
      <alignment horizontal="center" vertical="center"/>
    </xf>
    <xf numFmtId="0" fontId="21" fillId="0" borderId="1" xfId="0" applyFont="1" applyBorder="1" applyAlignment="1">
      <alignment horizontal="left" vertical="center" wrapText="1"/>
    </xf>
    <xf numFmtId="0" fontId="11" fillId="0" borderId="136" xfId="16" applyFont="1" applyBorder="1" applyAlignment="1">
      <alignment horizontal="center" vertical="center"/>
    </xf>
    <xf numFmtId="0" fontId="77" fillId="0" borderId="106" xfId="16" applyFont="1" applyBorder="1" applyAlignment="1">
      <alignment horizontal="left" vertical="top" wrapText="1"/>
    </xf>
    <xf numFmtId="174" fontId="11" fillId="18" borderId="111" xfId="16" applyNumberFormat="1" applyFont="1" applyFill="1" applyBorder="1" applyAlignment="1">
      <alignment horizontal="center" vertical="center"/>
    </xf>
    <xf numFmtId="0" fontId="43" fillId="0" borderId="128" xfId="16" applyFont="1" applyBorder="1" applyAlignment="1">
      <alignment horizontal="left" vertical="top" wrapText="1"/>
    </xf>
    <xf numFmtId="0" fontId="11" fillId="19" borderId="136" xfId="16" applyFont="1" applyFill="1" applyBorder="1" applyAlignment="1">
      <alignment horizontal="center" vertical="center" wrapText="1"/>
    </xf>
    <xf numFmtId="174" fontId="11" fillId="20" borderId="128" xfId="16" applyNumberFormat="1" applyFont="1" applyFill="1" applyBorder="1" applyAlignment="1">
      <alignment horizontal="center" vertical="center"/>
    </xf>
    <xf numFmtId="174" fontId="11" fillId="0" borderId="0" xfId="16" applyNumberFormat="1" applyFont="1"/>
    <xf numFmtId="14" fontId="11" fillId="2" borderId="2" xfId="0" applyNumberFormat="1" applyFont="1" applyFill="1" applyBorder="1" applyAlignment="1">
      <alignment vertical="center" wrapText="1"/>
    </xf>
    <xf numFmtId="0" fontId="11" fillId="2" borderId="2" xfId="0" applyFont="1" applyFill="1" applyBorder="1" applyAlignment="1">
      <alignment vertical="top" wrapText="1"/>
    </xf>
    <xf numFmtId="166" fontId="11" fillId="2" borderId="15" xfId="6" applyNumberFormat="1" applyFont="1" applyFill="1" applyBorder="1" applyAlignment="1">
      <alignment horizontal="center" vertical="center" wrapText="1"/>
    </xf>
    <xf numFmtId="0" fontId="11" fillId="8" borderId="0" xfId="16" applyFont="1" applyFill="1" applyAlignment="1">
      <alignment horizontal="center" vertical="center"/>
    </xf>
    <xf numFmtId="0" fontId="11" fillId="2" borderId="0" xfId="16" applyFont="1" applyFill="1"/>
    <xf numFmtId="166" fontId="11" fillId="0" borderId="0" xfId="16" applyNumberFormat="1" applyFont="1"/>
    <xf numFmtId="0" fontId="11" fillId="0" borderId="98" xfId="16" applyFont="1" applyBorder="1" applyAlignment="1">
      <alignment horizontal="center" vertical="center"/>
    </xf>
    <xf numFmtId="0" fontId="69" fillId="0" borderId="71" xfId="16" applyFont="1" applyBorder="1" applyAlignment="1">
      <alignment horizontal="center" vertical="center"/>
    </xf>
    <xf numFmtId="0" fontId="69" fillId="0" borderId="100" xfId="16" applyFont="1" applyBorder="1" applyAlignment="1">
      <alignment horizontal="center" vertical="center"/>
    </xf>
    <xf numFmtId="0" fontId="69" fillId="0" borderId="102" xfId="16" applyFont="1" applyBorder="1" applyAlignment="1">
      <alignment horizontal="center" vertical="center"/>
    </xf>
    <xf numFmtId="0" fontId="69" fillId="0" borderId="103" xfId="16" applyFont="1" applyBorder="1" applyAlignment="1">
      <alignment horizontal="center" vertical="center"/>
    </xf>
    <xf numFmtId="0" fontId="69" fillId="0" borderId="104" xfId="16" applyFont="1" applyBorder="1" applyAlignment="1">
      <alignment horizontal="center" vertical="center"/>
    </xf>
    <xf numFmtId="0" fontId="73" fillId="0" borderId="0" xfId="16" applyFont="1" applyAlignment="1">
      <alignment horizontal="center" vertical="center"/>
    </xf>
    <xf numFmtId="0" fontId="69" fillId="0" borderId="105" xfId="16" applyFont="1" applyBorder="1" applyAlignment="1">
      <alignment horizontal="center" vertical="center"/>
    </xf>
    <xf numFmtId="0" fontId="69" fillId="0" borderId="106" xfId="16" applyFont="1" applyBorder="1" applyAlignment="1">
      <alignment horizontal="center" vertical="center"/>
    </xf>
    <xf numFmtId="0" fontId="69" fillId="0" borderId="107" xfId="16" applyFont="1" applyBorder="1" applyAlignment="1">
      <alignment horizontal="center" vertical="center"/>
    </xf>
    <xf numFmtId="0" fontId="69" fillId="0" borderId="108" xfId="16" applyFont="1" applyBorder="1" applyAlignment="1">
      <alignment horizontal="center" vertical="center"/>
    </xf>
    <xf numFmtId="0" fontId="12" fillId="0" borderId="109" xfId="16" applyFont="1" applyBorder="1" applyAlignment="1">
      <alignment horizontal="center" vertical="center"/>
    </xf>
    <xf numFmtId="0" fontId="69" fillId="0" borderId="110" xfId="16" applyFont="1" applyBorder="1" applyAlignment="1">
      <alignment horizontal="center" vertical="center"/>
    </xf>
    <xf numFmtId="0" fontId="69" fillId="0" borderId="111" xfId="16" applyFont="1" applyBorder="1" applyAlignment="1">
      <alignment horizontal="center" vertical="center"/>
    </xf>
    <xf numFmtId="0" fontId="69" fillId="0" borderId="63" xfId="16" applyFont="1" applyBorder="1" applyAlignment="1">
      <alignment horizontal="center" vertical="center"/>
    </xf>
    <xf numFmtId="0" fontId="69" fillId="0" borderId="112" xfId="16" applyFont="1" applyBorder="1" applyAlignment="1">
      <alignment horizontal="center" vertical="center"/>
    </xf>
    <xf numFmtId="0" fontId="69" fillId="0" borderId="114" xfId="16" applyFont="1" applyBorder="1" applyAlignment="1">
      <alignment horizontal="center" vertical="center"/>
    </xf>
    <xf numFmtId="0" fontId="69" fillId="0" borderId="115" xfId="16" applyFont="1" applyBorder="1" applyAlignment="1">
      <alignment horizontal="center" vertical="center"/>
    </xf>
    <xf numFmtId="0" fontId="69" fillId="0" borderId="116" xfId="16" applyFont="1" applyBorder="1" applyAlignment="1">
      <alignment horizontal="center" vertical="center"/>
    </xf>
    <xf numFmtId="0" fontId="69" fillId="0" borderId="117" xfId="16" applyFont="1" applyBorder="1" applyAlignment="1">
      <alignment horizontal="center" vertical="center"/>
    </xf>
    <xf numFmtId="0" fontId="69" fillId="0" borderId="68" xfId="16" applyFont="1" applyBorder="1" applyAlignment="1">
      <alignment horizontal="center" vertical="center"/>
    </xf>
    <xf numFmtId="0" fontId="69" fillId="0" borderId="118" xfId="16" applyFont="1" applyBorder="1" applyAlignment="1">
      <alignment horizontal="center" vertical="center"/>
    </xf>
    <xf numFmtId="0" fontId="12" fillId="0" borderId="119" xfId="16" applyFont="1" applyBorder="1" applyAlignment="1">
      <alignment horizontal="center" vertical="center"/>
    </xf>
    <xf numFmtId="0" fontId="69" fillId="0" borderId="120" xfId="16" applyFont="1" applyBorder="1" applyAlignment="1">
      <alignment horizontal="center" vertical="center"/>
    </xf>
    <xf numFmtId="0" fontId="69" fillId="0" borderId="121" xfId="16" applyFont="1" applyBorder="1" applyAlignment="1">
      <alignment horizontal="center" vertical="center"/>
    </xf>
    <xf numFmtId="0" fontId="69" fillId="0" borderId="69" xfId="16" applyFont="1" applyBorder="1" applyAlignment="1">
      <alignment horizontal="center" vertical="center"/>
    </xf>
    <xf numFmtId="0" fontId="11" fillId="0" borderId="65" xfId="16" applyFont="1" applyBorder="1" applyAlignment="1">
      <alignment horizontal="center" vertical="center"/>
    </xf>
    <xf numFmtId="0" fontId="69" fillId="0" borderId="65" xfId="16" applyFont="1" applyBorder="1" applyAlignment="1">
      <alignment horizontal="center" vertical="center"/>
    </xf>
    <xf numFmtId="0" fontId="12" fillId="0" borderId="75" xfId="16" applyFont="1" applyBorder="1" applyAlignment="1">
      <alignment horizontal="center" vertical="center"/>
    </xf>
    <xf numFmtId="0" fontId="69" fillId="0" borderId="122" xfId="16" applyFont="1" applyBorder="1" applyAlignment="1">
      <alignment horizontal="center" vertical="center"/>
    </xf>
    <xf numFmtId="0" fontId="12" fillId="0" borderId="123" xfId="16" applyFont="1" applyBorder="1" applyAlignment="1">
      <alignment horizontal="left" vertical="center"/>
    </xf>
    <xf numFmtId="0" fontId="69" fillId="0" borderId="120" xfId="16" applyFont="1" applyBorder="1" applyAlignment="1">
      <alignment horizontal="left" vertical="center"/>
    </xf>
    <xf numFmtId="0" fontId="69" fillId="0" borderId="121" xfId="16" applyFont="1" applyBorder="1" applyAlignment="1">
      <alignment horizontal="left" vertical="center"/>
    </xf>
    <xf numFmtId="0" fontId="11" fillId="0" borderId="119" xfId="16" applyFont="1" applyBorder="1" applyAlignment="1">
      <alignment horizontal="center" vertical="center"/>
    </xf>
    <xf numFmtId="0" fontId="69" fillId="0" borderId="124" xfId="16" applyFont="1" applyBorder="1" applyAlignment="1">
      <alignment horizontal="center" vertical="center"/>
    </xf>
    <xf numFmtId="0" fontId="12" fillId="0" borderId="125" xfId="16" applyFont="1" applyBorder="1" applyAlignment="1">
      <alignment horizontal="left" vertical="center" wrapText="1"/>
    </xf>
    <xf numFmtId="0" fontId="69" fillId="0" borderId="71" xfId="16" applyFont="1" applyBorder="1" applyAlignment="1">
      <alignment horizontal="left" vertical="center"/>
    </xf>
    <xf numFmtId="0" fontId="69" fillId="0" borderId="100" xfId="16" applyFont="1" applyBorder="1" applyAlignment="1">
      <alignment horizontal="left" vertical="center"/>
    </xf>
    <xf numFmtId="0" fontId="73" fillId="0" borderId="0" xfId="16" applyFont="1" applyAlignment="1">
      <alignment horizontal="center" vertical="center"/>
    </xf>
    <xf numFmtId="0" fontId="69" fillId="0" borderId="63" xfId="16" applyFont="1" applyBorder="1" applyAlignment="1">
      <alignment horizontal="left" vertical="center"/>
    </xf>
    <xf numFmtId="0" fontId="73" fillId="0" borderId="0" xfId="16" applyFont="1" applyAlignment="1">
      <alignment horizontal="left" vertical="center"/>
    </xf>
    <xf numFmtId="0" fontId="69" fillId="0" borderId="127" xfId="16" applyFont="1" applyBorder="1" applyAlignment="1">
      <alignment horizontal="left" vertical="center"/>
    </xf>
    <xf numFmtId="0" fontId="12" fillId="0" borderId="142" xfId="16" applyFont="1" applyBorder="1" applyAlignment="1">
      <alignment horizontal="left" vertical="center" wrapText="1"/>
    </xf>
    <xf numFmtId="0" fontId="12" fillId="0" borderId="109" xfId="16" applyFont="1" applyBorder="1" applyAlignment="1">
      <alignment horizontal="center" vertical="center" wrapText="1"/>
    </xf>
    <xf numFmtId="10" fontId="78" fillId="0" borderId="109" xfId="16" applyNumberFormat="1" applyFont="1" applyBorder="1" applyAlignment="1">
      <alignment horizontal="left" vertical="top" wrapText="1"/>
    </xf>
    <xf numFmtId="0" fontId="78" fillId="0" borderId="110" xfId="16" applyFont="1" applyBorder="1" applyAlignment="1">
      <alignment horizontal="left" vertical="top"/>
    </xf>
    <xf numFmtId="0" fontId="78" fillId="0" borderId="111" xfId="16" applyFont="1" applyBorder="1" applyAlignment="1">
      <alignment horizontal="left" vertical="top"/>
    </xf>
    <xf numFmtId="174" fontId="73" fillId="0" borderId="128" xfId="16" applyNumberFormat="1" applyFont="1" applyBorder="1" applyAlignment="1">
      <alignment horizontal="center" vertical="center"/>
    </xf>
    <xf numFmtId="2" fontId="12" fillId="0" borderId="0" xfId="16" applyNumberFormat="1" applyFont="1" applyAlignment="1">
      <alignment horizontal="center" vertical="center"/>
    </xf>
    <xf numFmtId="0" fontId="11" fillId="16" borderId="128" xfId="16" applyFont="1" applyFill="1" applyBorder="1" applyAlignment="1">
      <alignment horizontal="center" vertical="center" wrapText="1"/>
    </xf>
    <xf numFmtId="174" fontId="78" fillId="16" borderId="128" xfId="16" applyNumberFormat="1" applyFont="1" applyFill="1" applyBorder="1" applyAlignment="1">
      <alignment horizontal="center" vertical="center"/>
    </xf>
    <xf numFmtId="0" fontId="12" fillId="0" borderId="126" xfId="16" applyFont="1" applyBorder="1" applyAlignment="1">
      <alignment horizontal="left" vertical="center"/>
    </xf>
    <xf numFmtId="0" fontId="69" fillId="0" borderId="115" xfId="16" applyFont="1" applyBorder="1" applyAlignment="1">
      <alignment horizontal="left" vertical="center"/>
    </xf>
    <xf numFmtId="2" fontId="78" fillId="0" borderId="109" xfId="16" applyNumberFormat="1" applyFont="1" applyBorder="1" applyAlignment="1">
      <alignment horizontal="left" vertical="top" wrapText="1"/>
    </xf>
    <xf numFmtId="189" fontId="73" fillId="0" borderId="128" xfId="16" applyNumberFormat="1" applyFont="1" applyBorder="1" applyAlignment="1">
      <alignment horizontal="center" vertical="center"/>
    </xf>
    <xf numFmtId="2" fontId="11" fillId="0" borderId="0" xfId="16" applyNumberFormat="1" applyFont="1" applyAlignment="1">
      <alignment horizontal="center" vertical="center" wrapText="1"/>
    </xf>
    <xf numFmtId="2" fontId="11" fillId="0" borderId="0" xfId="16" applyNumberFormat="1" applyFont="1" applyAlignment="1">
      <alignment horizontal="center" vertical="center"/>
    </xf>
    <xf numFmtId="0" fontId="69" fillId="0" borderId="117" xfId="16" applyFont="1" applyBorder="1" applyAlignment="1">
      <alignment horizontal="left" vertical="center"/>
    </xf>
    <xf numFmtId="0" fontId="69" fillId="0" borderId="68" xfId="16" applyFont="1" applyBorder="1" applyAlignment="1">
      <alignment horizontal="left" vertical="center"/>
    </xf>
    <xf numFmtId="0" fontId="69" fillId="0" borderId="118" xfId="16" applyFont="1" applyBorder="1" applyAlignment="1">
      <alignment horizontal="left" vertical="center"/>
    </xf>
    <xf numFmtId="2" fontId="11" fillId="0" borderId="113" xfId="16" applyNumberFormat="1" applyFont="1" applyBorder="1" applyAlignment="1">
      <alignment horizontal="center" vertical="center" wrapText="1"/>
    </xf>
    <xf numFmtId="183" fontId="73" fillId="0" borderId="125" xfId="16" applyNumberFormat="1" applyFont="1" applyBorder="1" applyAlignment="1">
      <alignment horizontal="center" vertical="center"/>
    </xf>
    <xf numFmtId="0" fontId="12" fillId="0" borderId="98" xfId="16" applyFont="1" applyBorder="1" applyAlignment="1">
      <alignment horizontal="left" vertical="center"/>
    </xf>
    <xf numFmtId="0" fontId="40" fillId="0" borderId="130" xfId="16" applyFont="1" applyBorder="1" applyAlignment="1">
      <alignment horizontal="center" vertical="center" wrapText="1"/>
    </xf>
    <xf numFmtId="0" fontId="69" fillId="0" borderId="105" xfId="16" applyFont="1" applyBorder="1" applyAlignment="1">
      <alignment horizontal="left" vertical="center"/>
    </xf>
    <xf numFmtId="0" fontId="69" fillId="0" borderId="131" xfId="16" applyFont="1" applyBorder="1" applyAlignment="1">
      <alignment horizontal="center" vertical="center"/>
    </xf>
    <xf numFmtId="10" fontId="12" fillId="0" borderId="125" xfId="16" applyNumberFormat="1" applyFont="1" applyBorder="1" applyAlignment="1">
      <alignment horizontal="center" vertical="center"/>
    </xf>
    <xf numFmtId="0" fontId="69" fillId="0" borderId="137" xfId="16" applyFont="1" applyBorder="1" applyAlignment="1">
      <alignment horizontal="center" vertical="center"/>
    </xf>
    <xf numFmtId="0" fontId="11" fillId="0" borderId="3" xfId="16" applyFont="1" applyBorder="1" applyAlignment="1">
      <alignment horizontal="left" vertical="top" wrapText="1"/>
    </xf>
    <xf numFmtId="0" fontId="11" fillId="0" borderId="4" xfId="16" applyFont="1" applyBorder="1" applyAlignment="1">
      <alignment horizontal="center" vertical="center"/>
    </xf>
    <xf numFmtId="0" fontId="74" fillId="0" borderId="4" xfId="16" applyFont="1" applyBorder="1" applyAlignment="1">
      <alignment horizontal="center" vertical="center" wrapText="1"/>
    </xf>
    <xf numFmtId="1" fontId="11" fillId="0" borderId="4" xfId="16" applyNumberFormat="1" applyFont="1" applyBorder="1" applyAlignment="1">
      <alignment horizontal="center" vertical="center" wrapText="1"/>
    </xf>
    <xf numFmtId="3" fontId="12" fillId="0" borderId="4" xfId="16" applyNumberFormat="1" applyFont="1" applyBorder="1" applyAlignment="1">
      <alignment horizontal="center" vertical="center"/>
    </xf>
    <xf numFmtId="3" fontId="11" fillId="0" borderId="4" xfId="16" applyNumberFormat="1" applyFont="1" applyBorder="1" applyAlignment="1">
      <alignment horizontal="center" vertical="center"/>
    </xf>
    <xf numFmtId="2" fontId="11" fillId="0" borderId="4" xfId="16" applyNumberFormat="1" applyFont="1" applyBorder="1" applyAlignment="1">
      <alignment horizontal="center" vertical="center"/>
    </xf>
    <xf numFmtId="14" fontId="11" fillId="0" borderId="4" xfId="16" applyNumberFormat="1" applyFont="1" applyBorder="1" applyAlignment="1">
      <alignment horizontal="center" vertical="center"/>
    </xf>
    <xf numFmtId="14" fontId="11" fillId="0" borderId="24" xfId="16" applyNumberFormat="1" applyFont="1" applyBorder="1" applyAlignment="1">
      <alignment horizontal="center" vertical="center"/>
    </xf>
    <xf numFmtId="39" fontId="11" fillId="0" borderId="4" xfId="16" applyNumberFormat="1" applyFont="1" applyBorder="1" applyAlignment="1">
      <alignment horizontal="center" vertical="center"/>
    </xf>
    <xf numFmtId="2" fontId="11" fillId="0" borderId="5" xfId="16" applyNumberFormat="1" applyFont="1" applyBorder="1" applyAlignment="1">
      <alignment horizontal="center" vertical="center"/>
    </xf>
    <xf numFmtId="0" fontId="69" fillId="0" borderId="0" xfId="16" applyFont="1" applyAlignment="1">
      <alignment horizontal="center" vertical="center"/>
    </xf>
    <xf numFmtId="0" fontId="69" fillId="0" borderId="13" xfId="16" applyFont="1" applyBorder="1" applyAlignment="1">
      <alignment horizontal="left" vertical="top"/>
    </xf>
    <xf numFmtId="0" fontId="69" fillId="0" borderId="1" xfId="16" applyFont="1" applyBorder="1" applyAlignment="1">
      <alignment horizontal="center" vertical="center"/>
    </xf>
    <xf numFmtId="3" fontId="11" fillId="0" borderId="1" xfId="16" applyNumberFormat="1" applyFont="1" applyBorder="1" applyAlignment="1">
      <alignment horizontal="center" vertical="center"/>
    </xf>
    <xf numFmtId="14" fontId="11" fillId="0" borderId="1" xfId="16" applyNumberFormat="1" applyFont="1" applyBorder="1" applyAlignment="1">
      <alignment horizontal="center" vertical="center"/>
    </xf>
    <xf numFmtId="2" fontId="69" fillId="0" borderId="14" xfId="16" applyNumberFormat="1" applyFont="1" applyBorder="1" applyAlignment="1">
      <alignment horizontal="center" vertical="center"/>
    </xf>
    <xf numFmtId="0" fontId="11" fillId="0" borderId="13" xfId="16" applyFont="1" applyBorder="1" applyAlignment="1">
      <alignment horizontal="left" vertical="top" wrapText="1"/>
    </xf>
    <xf numFmtId="3" fontId="12" fillId="0" borderId="1" xfId="16" applyNumberFormat="1" applyFont="1" applyBorder="1" applyAlignment="1">
      <alignment horizontal="center" vertical="center"/>
    </xf>
    <xf numFmtId="39" fontId="11" fillId="0" borderId="1" xfId="16" applyNumberFormat="1" applyFont="1" applyBorder="1" applyAlignment="1">
      <alignment horizontal="center" vertical="center"/>
    </xf>
    <xf numFmtId="2" fontId="11" fillId="0" borderId="14" xfId="16" applyNumberFormat="1" applyFont="1" applyBorder="1" applyAlignment="1">
      <alignment horizontal="center" vertical="center"/>
    </xf>
    <xf numFmtId="0" fontId="12" fillId="0" borderId="13" xfId="16" applyFont="1" applyBorder="1" applyAlignment="1">
      <alignment horizontal="center" vertical="center"/>
    </xf>
    <xf numFmtId="1" fontId="75" fillId="0" borderId="1" xfId="16" applyNumberFormat="1" applyFont="1" applyBorder="1" applyAlignment="1">
      <alignment horizontal="center" vertical="center" wrapText="1"/>
    </xf>
    <xf numFmtId="3" fontId="12" fillId="0" borderId="1" xfId="16" applyNumberFormat="1" applyFont="1" applyBorder="1" applyAlignment="1">
      <alignment horizontal="center" vertical="center" wrapText="1"/>
    </xf>
    <xf numFmtId="2" fontId="12" fillId="0" borderId="1" xfId="16" applyNumberFormat="1" applyFont="1" applyBorder="1" applyAlignment="1">
      <alignment horizontal="center" vertical="center"/>
    </xf>
    <xf numFmtId="2" fontId="11" fillId="0" borderId="1" xfId="16" applyNumberFormat="1" applyFont="1" applyBorder="1" applyAlignment="1">
      <alignment horizontal="center" vertical="center"/>
    </xf>
    <xf numFmtId="39" fontId="11" fillId="0" borderId="1" xfId="16" applyNumberFormat="1" applyFont="1" applyBorder="1" applyAlignment="1">
      <alignment horizontal="center" vertical="center"/>
    </xf>
    <xf numFmtId="0" fontId="11" fillId="0" borderId="14" xfId="16" applyFont="1" applyBorder="1" applyAlignment="1">
      <alignment horizontal="center" vertical="center"/>
    </xf>
    <xf numFmtId="0" fontId="69" fillId="0" borderId="6" xfId="16" applyFont="1" applyBorder="1" applyAlignment="1">
      <alignment horizontal="center" vertical="center"/>
    </xf>
    <xf numFmtId="0" fontId="11" fillId="0" borderId="7" xfId="16" applyFont="1" applyBorder="1" applyAlignment="1">
      <alignment horizontal="center" vertical="center"/>
    </xf>
    <xf numFmtId="0" fontId="69" fillId="0" borderId="7" xfId="16" applyFont="1" applyBorder="1" applyAlignment="1">
      <alignment horizontal="center" vertical="center"/>
    </xf>
    <xf numFmtId="2" fontId="75" fillId="0" borderId="7" xfId="16" applyNumberFormat="1" applyFont="1" applyBorder="1" applyAlignment="1">
      <alignment horizontal="center" vertical="center" wrapText="1"/>
    </xf>
    <xf numFmtId="3" fontId="11" fillId="0" borderId="7" xfId="16" applyNumberFormat="1" applyFont="1" applyBorder="1" applyAlignment="1">
      <alignment horizontal="center" vertical="center" wrapText="1"/>
    </xf>
    <xf numFmtId="3" fontId="11" fillId="0" borderId="4" xfId="16" applyNumberFormat="1" applyFont="1" applyFill="1" applyBorder="1" applyAlignment="1">
      <alignment horizontal="center" vertical="center"/>
    </xf>
    <xf numFmtId="2" fontId="12" fillId="0" borderId="7" xfId="16" applyNumberFormat="1" applyFont="1" applyBorder="1" applyAlignment="1">
      <alignment horizontal="center" vertical="center"/>
    </xf>
    <xf numFmtId="39" fontId="11" fillId="0" borderId="7" xfId="16" applyNumberFormat="1" applyFont="1" applyBorder="1" applyAlignment="1">
      <alignment horizontal="center" vertical="center"/>
    </xf>
    <xf numFmtId="0" fontId="69" fillId="0" borderId="8" xfId="16" applyFont="1" applyBorder="1" applyAlignment="1">
      <alignment horizontal="center" vertical="center"/>
    </xf>
    <xf numFmtId="167" fontId="11" fillId="0" borderId="0" xfId="16" applyNumberFormat="1" applyFont="1" applyAlignment="1">
      <alignment horizontal="center" vertical="center"/>
    </xf>
    <xf numFmtId="10" fontId="11" fillId="0" borderId="0" xfId="16" applyNumberFormat="1" applyFont="1" applyAlignment="1">
      <alignment horizontal="center" vertical="center"/>
    </xf>
    <xf numFmtId="39" fontId="11" fillId="0" borderId="0" xfId="16" applyNumberFormat="1" applyFont="1" applyAlignment="1">
      <alignment horizontal="center" vertical="center"/>
    </xf>
    <xf numFmtId="167" fontId="12" fillId="0" borderId="139" xfId="16" applyNumberFormat="1" applyFont="1" applyBorder="1" applyAlignment="1">
      <alignment horizontal="center" vertical="center"/>
    </xf>
    <xf numFmtId="167" fontId="12" fillId="0" borderId="99" xfId="16" applyNumberFormat="1" applyFont="1" applyBorder="1" applyAlignment="1">
      <alignment horizontal="center" vertical="center"/>
    </xf>
    <xf numFmtId="167" fontId="11" fillId="0" borderId="104" xfId="16" applyNumberFormat="1" applyFont="1" applyBorder="1" applyAlignment="1">
      <alignment horizontal="center" vertical="center"/>
    </xf>
    <xf numFmtId="0" fontId="11" fillId="0" borderId="113" xfId="16" applyFont="1" applyBorder="1" applyAlignment="1">
      <alignment horizontal="center" vertical="center" wrapText="1"/>
    </xf>
    <xf numFmtId="184" fontId="11" fillId="0" borderId="128" xfId="16" applyNumberFormat="1" applyFont="1" applyBorder="1" applyAlignment="1">
      <alignment horizontal="center" vertical="center"/>
    </xf>
    <xf numFmtId="185" fontId="11" fillId="0" borderId="128" xfId="16" applyNumberFormat="1" applyFont="1" applyBorder="1" applyAlignment="1">
      <alignment horizontal="center" vertical="center"/>
    </xf>
    <xf numFmtId="0" fontId="12" fillId="0" borderId="113" xfId="16" applyFont="1" applyBorder="1" applyAlignment="1">
      <alignment horizontal="center" vertical="center"/>
    </xf>
    <xf numFmtId="169" fontId="11" fillId="0" borderId="113" xfId="16" applyNumberFormat="1" applyFont="1" applyBorder="1" applyAlignment="1">
      <alignment horizontal="center" vertical="center"/>
    </xf>
    <xf numFmtId="0" fontId="69" fillId="0" borderId="140" xfId="16" applyFont="1" applyBorder="1" applyAlignment="1">
      <alignment horizontal="center" vertical="center"/>
    </xf>
    <xf numFmtId="0" fontId="69" fillId="0" borderId="141" xfId="16" applyFont="1" applyBorder="1" applyAlignment="1">
      <alignment horizontal="center" vertical="center"/>
    </xf>
    <xf numFmtId="184" fontId="11" fillId="0" borderId="109" xfId="16" applyNumberFormat="1" applyFont="1" applyBorder="1" applyAlignment="1">
      <alignment horizontal="center" vertical="center"/>
    </xf>
    <xf numFmtId="0" fontId="69" fillId="0" borderId="102" xfId="16" applyFont="1" applyBorder="1" applyAlignment="1">
      <alignment horizontal="left" vertical="top"/>
    </xf>
    <xf numFmtId="0" fontId="69" fillId="0" borderId="122" xfId="16" applyFont="1" applyBorder="1" applyAlignment="1">
      <alignment horizontal="left" vertical="top"/>
    </xf>
    <xf numFmtId="167" fontId="11" fillId="0" borderId="109" xfId="16" applyNumberFormat="1" applyFont="1" applyBorder="1" applyAlignment="1">
      <alignment horizontal="center" vertical="center"/>
    </xf>
    <xf numFmtId="0" fontId="69" fillId="0" borderId="114" xfId="16" applyFont="1" applyBorder="1" applyAlignment="1">
      <alignment horizontal="left" vertical="top"/>
    </xf>
    <xf numFmtId="0" fontId="69" fillId="0" borderId="115" xfId="16" applyFont="1" applyBorder="1" applyAlignment="1">
      <alignment horizontal="left" vertical="top"/>
    </xf>
    <xf numFmtId="0" fontId="69" fillId="0" borderId="67" xfId="16" applyFont="1" applyBorder="1" applyAlignment="1">
      <alignment horizontal="left" vertical="top"/>
    </xf>
    <xf numFmtId="0" fontId="69" fillId="0" borderId="68" xfId="16" applyFont="1" applyBorder="1" applyAlignment="1">
      <alignment horizontal="left" vertical="top"/>
    </xf>
    <xf numFmtId="0" fontId="69" fillId="0" borderId="118" xfId="16" applyFont="1" applyBorder="1" applyAlignment="1">
      <alignment horizontal="left" vertical="top"/>
    </xf>
    <xf numFmtId="169" fontId="11" fillId="0" borderId="0" xfId="16" applyNumberFormat="1" applyFont="1" applyAlignment="1">
      <alignment horizontal="center" vertical="center"/>
    </xf>
    <xf numFmtId="0" fontId="12" fillId="29" borderId="0" xfId="16" applyFont="1" applyFill="1" applyAlignment="1">
      <alignment horizontal="left" vertical="top"/>
    </xf>
    <xf numFmtId="0" fontId="73" fillId="2" borderId="0" xfId="16" applyFont="1" applyFill="1" applyAlignment="1">
      <alignment horizontal="center" vertical="center"/>
    </xf>
    <xf numFmtId="14" fontId="12" fillId="29" borderId="0" xfId="16" applyNumberFormat="1" applyFont="1" applyFill="1" applyAlignment="1">
      <alignment horizontal="left" vertical="top"/>
    </xf>
    <xf numFmtId="3" fontId="12" fillId="29" borderId="0" xfId="16" applyNumberFormat="1" applyFont="1" applyFill="1" applyAlignment="1">
      <alignment horizontal="left" vertical="top" wrapText="1"/>
    </xf>
    <xf numFmtId="0" fontId="12" fillId="29" borderId="0" xfId="16" applyFont="1" applyFill="1" applyAlignment="1">
      <alignment horizontal="center" vertical="center"/>
    </xf>
    <xf numFmtId="14" fontId="12" fillId="29" borderId="0" xfId="16" applyNumberFormat="1" applyFont="1" applyFill="1" applyAlignment="1">
      <alignment horizontal="center" vertical="center"/>
    </xf>
    <xf numFmtId="3" fontId="12" fillId="29" borderId="0" xfId="16" applyNumberFormat="1" applyFont="1" applyFill="1" applyAlignment="1">
      <alignment horizontal="center" vertical="center" wrapText="1"/>
    </xf>
    <xf numFmtId="0" fontId="11" fillId="2" borderId="0" xfId="16" applyFont="1" applyFill="1" applyAlignment="1">
      <alignment horizontal="left" vertical="top" wrapText="1"/>
    </xf>
    <xf numFmtId="1" fontId="11" fillId="2" borderId="0" xfId="16" applyNumberFormat="1" applyFont="1" applyFill="1" applyAlignment="1">
      <alignment horizontal="center" vertical="center" wrapText="1"/>
    </xf>
    <xf numFmtId="3" fontId="11" fillId="2" borderId="0" xfId="16" applyNumberFormat="1" applyFont="1" applyFill="1" applyAlignment="1">
      <alignment horizontal="center" vertical="center" wrapText="1"/>
    </xf>
    <xf numFmtId="0" fontId="11" fillId="2" borderId="171" xfId="0" applyFont="1" applyFill="1" applyBorder="1" applyAlignment="1">
      <alignment vertical="center" wrapText="1"/>
    </xf>
    <xf numFmtId="0" fontId="11" fillId="2" borderId="10" xfId="0" applyFont="1" applyFill="1" applyBorder="1" applyAlignment="1">
      <alignment vertical="center" wrapText="1"/>
    </xf>
    <xf numFmtId="14" fontId="11" fillId="2" borderId="10" xfId="0" applyNumberFormat="1" applyFont="1" applyFill="1" applyBorder="1" applyAlignment="1">
      <alignment vertical="center" wrapText="1"/>
    </xf>
    <xf numFmtId="174" fontId="43" fillId="2" borderId="128" xfId="16" applyNumberFormat="1" applyFont="1" applyFill="1" applyBorder="1" applyAlignment="1">
      <alignment horizontal="center" vertical="center"/>
    </xf>
    <xf numFmtId="0" fontId="11" fillId="2" borderId="128" xfId="16" applyFont="1" applyFill="1" applyBorder="1" applyAlignment="1">
      <alignment horizontal="center" vertical="center"/>
    </xf>
    <xf numFmtId="14" fontId="11" fillId="2" borderId="125" xfId="16" applyNumberFormat="1" applyFont="1" applyFill="1" applyBorder="1" applyAlignment="1">
      <alignment horizontal="center" vertical="center"/>
    </xf>
    <xf numFmtId="0" fontId="11" fillId="24" borderId="0" xfId="16" applyFont="1" applyFill="1" applyAlignment="1">
      <alignment horizontal="left" vertical="center" wrapText="1"/>
    </xf>
    <xf numFmtId="0" fontId="11" fillId="2" borderId="109" xfId="16" applyFont="1" applyFill="1" applyBorder="1" applyAlignment="1">
      <alignment horizontal="center" vertical="center"/>
    </xf>
    <xf numFmtId="14" fontId="11" fillId="2" borderId="1" xfId="16" applyNumberFormat="1" applyFont="1" applyFill="1" applyBorder="1" applyAlignment="1">
      <alignment horizontal="center" vertical="center"/>
    </xf>
    <xf numFmtId="0" fontId="11" fillId="24" borderId="1" xfId="16" applyFont="1" applyFill="1" applyBorder="1" applyAlignment="1">
      <alignment horizontal="center" vertical="top" wrapText="1"/>
    </xf>
    <xf numFmtId="166" fontId="43" fillId="10" borderId="111" xfId="16" applyNumberFormat="1" applyFont="1" applyFill="1" applyBorder="1" applyAlignment="1">
      <alignment horizontal="center" vertical="center"/>
    </xf>
    <xf numFmtId="0" fontId="43" fillId="10" borderId="128" xfId="16" applyFont="1" applyFill="1" applyBorder="1" applyAlignment="1">
      <alignment horizontal="center" vertical="center" wrapText="1"/>
    </xf>
    <xf numFmtId="0" fontId="43" fillId="2" borderId="128" xfId="16" applyFont="1" applyFill="1" applyBorder="1" applyAlignment="1">
      <alignment horizontal="center" vertical="center"/>
    </xf>
    <xf numFmtId="0" fontId="43" fillId="2" borderId="106" xfId="16" applyFont="1" applyFill="1" applyBorder="1" applyAlignment="1">
      <alignment horizontal="center" vertical="center"/>
    </xf>
    <xf numFmtId="0" fontId="21" fillId="2" borderId="10" xfId="0" applyFont="1" applyFill="1" applyBorder="1" applyAlignment="1">
      <alignment vertical="top" wrapText="1"/>
    </xf>
    <xf numFmtId="188" fontId="43" fillId="10" borderId="111" xfId="16" applyNumberFormat="1" applyFont="1" applyFill="1" applyBorder="1" applyAlignment="1">
      <alignment horizontal="center" vertical="center"/>
    </xf>
    <xf numFmtId="166" fontId="11" fillId="22" borderId="128" xfId="16" applyNumberFormat="1" applyFont="1" applyFill="1" applyBorder="1" applyAlignment="1">
      <alignment horizontal="center" vertical="center"/>
    </xf>
    <xf numFmtId="188" fontId="43" fillId="10" borderId="0" xfId="16" applyNumberFormat="1" applyFont="1" applyFill="1" applyAlignment="1">
      <alignment horizontal="center" vertical="center"/>
    </xf>
    <xf numFmtId="0" fontId="43" fillId="10" borderId="0" xfId="16" applyFont="1" applyFill="1" applyAlignment="1">
      <alignment horizontal="center" vertical="center" wrapText="1"/>
    </xf>
    <xf numFmtId="174" fontId="11" fillId="22" borderId="0" xfId="16" applyNumberFormat="1" applyFont="1" applyFill="1" applyAlignment="1">
      <alignment horizontal="center" vertical="center"/>
    </xf>
    <xf numFmtId="174" fontId="43" fillId="2" borderId="0" xfId="16" applyNumberFormat="1" applyFont="1" applyFill="1" applyAlignment="1">
      <alignment horizontal="center" vertical="center"/>
    </xf>
    <xf numFmtId="166" fontId="11" fillId="23" borderId="0" xfId="16" applyNumberFormat="1" applyFont="1" applyFill="1" applyAlignment="1">
      <alignment horizontal="center" vertical="center"/>
    </xf>
    <xf numFmtId="0" fontId="11" fillId="0" borderId="0" xfId="16" applyFont="1" applyAlignment="1">
      <alignment horizontal="center" vertical="top"/>
    </xf>
    <xf numFmtId="0" fontId="12" fillId="0" borderId="0" xfId="16" applyFont="1" applyAlignment="1">
      <alignment horizontal="center" vertical="top"/>
    </xf>
    <xf numFmtId="3" fontId="12" fillId="0" borderId="125" xfId="16" applyNumberFormat="1" applyFont="1" applyBorder="1" applyAlignment="1">
      <alignment horizontal="center" vertical="center"/>
    </xf>
    <xf numFmtId="166" fontId="11" fillId="18" borderId="109" xfId="16" applyNumberFormat="1" applyFont="1" applyFill="1" applyBorder="1" applyAlignment="1">
      <alignment horizontal="center" vertical="center" wrapText="1"/>
    </xf>
    <xf numFmtId="0" fontId="11" fillId="0" borderId="63" xfId="16" applyFont="1" applyBorder="1" applyAlignment="1">
      <alignment horizontal="center" vertical="center"/>
    </xf>
    <xf numFmtId="0" fontId="11" fillId="0" borderId="2" xfId="16" applyFont="1" applyBorder="1" applyAlignment="1">
      <alignment horizontal="center" vertical="center"/>
    </xf>
    <xf numFmtId="0" fontId="11" fillId="0" borderId="115" xfId="16" applyFont="1" applyBorder="1" applyAlignment="1">
      <alignment horizontal="center" vertical="center"/>
    </xf>
    <xf numFmtId="14" fontId="11" fillId="0" borderId="113" xfId="16" applyNumberFormat="1" applyFont="1" applyBorder="1" applyAlignment="1">
      <alignment horizontal="center" vertical="center"/>
    </xf>
    <xf numFmtId="0" fontId="11" fillId="24" borderId="1" xfId="16" applyFont="1" applyFill="1" applyBorder="1" applyAlignment="1">
      <alignment horizontal="left" vertical="center" wrapText="1"/>
    </xf>
    <xf numFmtId="0" fontId="11" fillId="0" borderId="106" xfId="16" applyFont="1" applyBorder="1" applyAlignment="1">
      <alignment horizontal="center" vertical="center"/>
    </xf>
    <xf numFmtId="0" fontId="11" fillId="0" borderId="127" xfId="16" applyFont="1" applyBorder="1" applyAlignment="1">
      <alignment horizontal="center" vertical="center"/>
    </xf>
    <xf numFmtId="14" fontId="11" fillId="0" borderId="63" xfId="16" applyNumberFormat="1" applyFont="1" applyBorder="1" applyAlignment="1">
      <alignment horizontal="center" vertical="center"/>
    </xf>
    <xf numFmtId="0" fontId="43" fillId="16" borderId="0" xfId="16" applyFont="1" applyFill="1" applyAlignment="1">
      <alignment horizontal="center" vertical="center" wrapText="1"/>
    </xf>
    <xf numFmtId="164" fontId="11" fillId="2" borderId="0" xfId="16" applyNumberFormat="1" applyFont="1" applyFill="1" applyAlignment="1">
      <alignment horizontal="center" vertical="center"/>
    </xf>
    <xf numFmtId="0" fontId="43" fillId="2" borderId="0" xfId="16" applyFont="1" applyFill="1" applyAlignment="1">
      <alignment horizontal="center" vertical="center"/>
    </xf>
    <xf numFmtId="174" fontId="11" fillId="2" borderId="0" xfId="16" applyNumberFormat="1" applyFont="1" applyFill="1" applyAlignment="1">
      <alignment horizontal="center" vertical="center" wrapText="1"/>
    </xf>
    <xf numFmtId="0" fontId="11" fillId="0" borderId="119" xfId="16" applyFont="1" applyBorder="1" applyAlignment="1">
      <alignment horizontal="left" vertical="center"/>
    </xf>
    <xf numFmtId="0" fontId="69" fillId="0" borderId="127" xfId="16" applyFont="1" applyBorder="1" applyAlignment="1">
      <alignment horizontal="center" vertical="center"/>
    </xf>
    <xf numFmtId="174" fontId="78" fillId="0" borderId="128" xfId="16" applyNumberFormat="1" applyFont="1" applyBorder="1" applyAlignment="1">
      <alignment horizontal="center" vertical="center" wrapText="1"/>
    </xf>
    <xf numFmtId="0" fontId="78" fillId="0" borderId="128" xfId="16" applyFont="1" applyBorder="1" applyAlignment="1">
      <alignment horizontal="center" vertical="center" wrapText="1"/>
    </xf>
    <xf numFmtId="189" fontId="78" fillId="0" borderId="128" xfId="16" applyNumberFormat="1" applyFont="1" applyBorder="1" applyAlignment="1">
      <alignment horizontal="center" vertical="center" wrapText="1"/>
    </xf>
    <xf numFmtId="0" fontId="73" fillId="0" borderId="128" xfId="16" applyFont="1" applyBorder="1" applyAlignment="1">
      <alignment horizontal="center" vertical="center"/>
    </xf>
    <xf numFmtId="2" fontId="78" fillId="0" borderId="109" xfId="16" applyNumberFormat="1" applyFont="1" applyBorder="1" applyAlignment="1">
      <alignment horizontal="center" vertical="center" wrapText="1"/>
    </xf>
    <xf numFmtId="0" fontId="78" fillId="0" borderId="110" xfId="16" applyFont="1" applyBorder="1" applyAlignment="1">
      <alignment horizontal="center" vertical="center"/>
    </xf>
    <xf numFmtId="0" fontId="78" fillId="0" borderId="111" xfId="16" applyFont="1" applyBorder="1" applyAlignment="1">
      <alignment horizontal="center" vertical="center"/>
    </xf>
    <xf numFmtId="183" fontId="73" fillId="0" borderId="128" xfId="16" applyNumberFormat="1" applyFont="1" applyBorder="1" applyAlignment="1">
      <alignment horizontal="center" vertical="center"/>
    </xf>
    <xf numFmtId="0" fontId="73" fillId="0" borderId="125" xfId="16" applyFont="1" applyBorder="1" applyAlignment="1">
      <alignment horizontal="center" vertical="center"/>
    </xf>
    <xf numFmtId="0" fontId="40" fillId="0" borderId="99" xfId="16" applyFont="1" applyBorder="1" applyAlignment="1">
      <alignment horizontal="center" vertical="center" wrapText="1"/>
    </xf>
    <xf numFmtId="0" fontId="12" fillId="0" borderId="100" xfId="16" applyFont="1" applyBorder="1" applyAlignment="1">
      <alignment horizontal="center" vertical="center" wrapText="1"/>
    </xf>
    <xf numFmtId="0" fontId="69" fillId="0" borderId="77" xfId="16" applyFont="1" applyBorder="1" applyAlignment="1">
      <alignment horizontal="center" vertical="center"/>
    </xf>
    <xf numFmtId="0" fontId="11" fillId="0" borderId="3" xfId="16" applyFont="1" applyBorder="1" applyAlignment="1">
      <alignment horizontal="center" vertical="center" wrapText="1"/>
    </xf>
    <xf numFmtId="0" fontId="11" fillId="0" borderId="4" xfId="16" applyFont="1" applyBorder="1" applyAlignment="1">
      <alignment horizontal="center" vertical="center" wrapText="1"/>
    </xf>
    <xf numFmtId="1" fontId="12" fillId="0" borderId="4" xfId="16" applyNumberFormat="1" applyFont="1" applyBorder="1" applyAlignment="1">
      <alignment horizontal="center" vertical="center" wrapText="1"/>
    </xf>
    <xf numFmtId="166" fontId="12" fillId="0" borderId="4" xfId="16" applyNumberFormat="1" applyFont="1" applyBorder="1" applyAlignment="1">
      <alignment horizontal="center" wrapText="1"/>
    </xf>
    <xf numFmtId="166" fontId="11" fillId="0" borderId="4" xfId="16" applyNumberFormat="1" applyFont="1" applyBorder="1" applyAlignment="1">
      <alignment horizontal="center" vertical="center"/>
    </xf>
    <xf numFmtId="9" fontId="11" fillId="0" borderId="4" xfId="16" applyNumberFormat="1" applyFont="1" applyBorder="1" applyAlignment="1">
      <alignment horizontal="center" vertical="center"/>
    </xf>
    <xf numFmtId="0" fontId="69" fillId="0" borderId="13" xfId="16" applyFont="1" applyBorder="1" applyAlignment="1">
      <alignment horizontal="center" vertical="center"/>
    </xf>
    <xf numFmtId="166" fontId="11" fillId="0" borderId="1" xfId="16" applyNumberFormat="1" applyFont="1" applyBorder="1" applyAlignment="1">
      <alignment horizontal="center"/>
    </xf>
    <xf numFmtId="14" fontId="11" fillId="0" borderId="27" xfId="16" applyNumberFormat="1" applyFont="1" applyBorder="1" applyAlignment="1">
      <alignment horizontal="center" vertical="center"/>
    </xf>
    <xf numFmtId="0" fontId="11" fillId="0" borderId="13" xfId="16" applyFont="1" applyBorder="1" applyAlignment="1">
      <alignment horizontal="center" vertical="center" wrapText="1"/>
    </xf>
    <xf numFmtId="1" fontId="12" fillId="0" borderId="1" xfId="16" applyNumberFormat="1" applyFont="1" applyBorder="1" applyAlignment="1">
      <alignment horizontal="center" vertical="center" wrapText="1"/>
    </xf>
    <xf numFmtId="166" fontId="12" fillId="0" borderId="1" xfId="16" applyNumberFormat="1" applyFont="1" applyBorder="1" applyAlignment="1">
      <alignment horizontal="center" wrapText="1"/>
    </xf>
    <xf numFmtId="0" fontId="69" fillId="0" borderId="47" xfId="16" applyFont="1" applyBorder="1" applyAlignment="1">
      <alignment horizontal="center" vertical="center"/>
    </xf>
    <xf numFmtId="0" fontId="69" fillId="0" borderId="2" xfId="16" applyFont="1" applyBorder="1" applyAlignment="1">
      <alignment horizontal="center" vertical="center"/>
    </xf>
    <xf numFmtId="1" fontId="11" fillId="0" borderId="2" xfId="16" applyNumberFormat="1" applyFont="1" applyBorder="1" applyAlignment="1">
      <alignment horizontal="center" vertical="center" wrapText="1"/>
    </xf>
    <xf numFmtId="166" fontId="11" fillId="0" borderId="2" xfId="16" applyNumberFormat="1" applyFont="1" applyBorder="1" applyAlignment="1">
      <alignment horizontal="center"/>
    </xf>
    <xf numFmtId="166" fontId="11" fillId="0" borderId="24" xfId="16" applyNumberFormat="1" applyFont="1" applyBorder="1" applyAlignment="1">
      <alignment horizontal="center" vertical="center"/>
    </xf>
    <xf numFmtId="14" fontId="11" fillId="0" borderId="86" xfId="16" applyNumberFormat="1" applyFont="1" applyBorder="1" applyAlignment="1">
      <alignment horizontal="center" vertical="center"/>
    </xf>
    <xf numFmtId="2" fontId="69" fillId="0" borderId="46" xfId="16" applyNumberFormat="1" applyFont="1" applyBorder="1" applyAlignment="1">
      <alignment horizontal="center" vertical="center"/>
    </xf>
    <xf numFmtId="0" fontId="12" fillId="0" borderId="3" xfId="16" applyFont="1" applyBorder="1" applyAlignment="1">
      <alignment horizontal="center" vertical="center"/>
    </xf>
    <xf numFmtId="2" fontId="12" fillId="0" borderId="24" xfId="16" applyNumberFormat="1" applyFont="1" applyBorder="1" applyAlignment="1">
      <alignment horizontal="center" vertical="center" wrapText="1"/>
    </xf>
    <xf numFmtId="2" fontId="12" fillId="0" borderId="4" xfId="16" applyNumberFormat="1" applyFont="1" applyBorder="1" applyAlignment="1">
      <alignment horizontal="center" vertical="center"/>
    </xf>
    <xf numFmtId="2" fontId="11" fillId="0" borderId="4" xfId="16" applyNumberFormat="1" applyFont="1" applyBorder="1" applyAlignment="1">
      <alignment horizontal="center" vertical="center"/>
    </xf>
    <xf numFmtId="39" fontId="11" fillId="0" borderId="4" xfId="16" applyNumberFormat="1" applyFont="1" applyBorder="1" applyAlignment="1">
      <alignment horizontal="center" vertical="center"/>
    </xf>
    <xf numFmtId="0" fontId="11" fillId="0" borderId="5" xfId="16" applyFont="1" applyBorder="1" applyAlignment="1">
      <alignment horizontal="center" vertical="center"/>
    </xf>
    <xf numFmtId="2" fontId="12" fillId="0" borderId="27" xfId="16" applyNumberFormat="1" applyFont="1" applyBorder="1" applyAlignment="1">
      <alignment horizontal="center" vertical="center" wrapText="1"/>
    </xf>
    <xf numFmtId="166" fontId="11" fillId="0" borderId="7" xfId="16" applyNumberFormat="1" applyFont="1" applyFill="1" applyBorder="1" applyAlignment="1">
      <alignment horizontal="center" wrapText="1"/>
    </xf>
    <xf numFmtId="166" fontId="11" fillId="0" borderId="165" xfId="16" applyNumberFormat="1" applyFont="1" applyBorder="1" applyAlignment="1">
      <alignment horizontal="center" vertical="center"/>
    </xf>
    <xf numFmtId="2" fontId="11" fillId="0" borderId="128" xfId="16" applyNumberFormat="1" applyFont="1" applyBorder="1" applyAlignment="1">
      <alignment horizontal="center" vertical="center"/>
    </xf>
    <xf numFmtId="0" fontId="12" fillId="0" borderId="143" xfId="16" applyFont="1" applyBorder="1" applyAlignment="1">
      <alignment horizontal="center" vertical="center" wrapText="1"/>
    </xf>
    <xf numFmtId="0" fontId="69" fillId="0" borderId="67" xfId="16" applyFont="1" applyBorder="1" applyAlignment="1">
      <alignment horizontal="center" vertical="center"/>
    </xf>
    <xf numFmtId="14" fontId="11" fillId="2" borderId="1" xfId="0" applyNumberFormat="1" applyFont="1" applyFill="1" applyBorder="1" applyAlignment="1">
      <alignment horizontal="center" vertical="center" wrapText="1"/>
    </xf>
    <xf numFmtId="0" fontId="11" fillId="2" borderId="172" xfId="0" applyFont="1" applyFill="1" applyBorder="1" applyAlignment="1">
      <alignment vertical="top" wrapText="1"/>
    </xf>
    <xf numFmtId="189" fontId="11" fillId="2" borderId="128" xfId="16" applyNumberFormat="1" applyFont="1" applyFill="1" applyBorder="1" applyAlignment="1">
      <alignment horizontal="center" vertical="center"/>
    </xf>
    <xf numFmtId="0" fontId="43" fillId="0" borderId="173" xfId="16" applyFont="1" applyBorder="1" applyAlignment="1">
      <alignment horizontal="left" vertical="top" wrapText="1"/>
    </xf>
    <xf numFmtId="0" fontId="12" fillId="0" borderId="116" xfId="16" applyFont="1" applyBorder="1" applyAlignment="1">
      <alignment horizontal="center" vertical="center"/>
    </xf>
    <xf numFmtId="166" fontId="11" fillId="2" borderId="2" xfId="6" applyNumberFormat="1" applyFont="1" applyFill="1" applyBorder="1" applyAlignment="1">
      <alignment horizontal="center" vertical="center" wrapText="1"/>
    </xf>
    <xf numFmtId="166" fontId="11" fillId="2" borderId="86" xfId="0" applyNumberFormat="1" applyFont="1" applyFill="1" applyBorder="1" applyAlignment="1">
      <alignment horizontal="center" vertical="center" wrapText="1"/>
    </xf>
    <xf numFmtId="166" fontId="11" fillId="2" borderId="125" xfId="16"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166" fontId="11" fillId="2" borderId="10" xfId="6" applyNumberFormat="1" applyFont="1" applyFill="1" applyBorder="1" applyAlignment="1">
      <alignment horizontal="center" vertical="center" wrapText="1"/>
    </xf>
    <xf numFmtId="166" fontId="11" fillId="2" borderId="136" xfId="16" applyNumberFormat="1" applyFont="1" applyFill="1" applyBorder="1" applyAlignment="1">
      <alignment horizontal="center" vertical="center" wrapText="1"/>
    </xf>
    <xf numFmtId="166" fontId="11" fillId="2" borderId="10" xfId="0" applyNumberFormat="1" applyFont="1" applyFill="1" applyBorder="1" applyAlignment="1">
      <alignment horizontal="center" vertical="center" wrapText="1"/>
    </xf>
    <xf numFmtId="0" fontId="12" fillId="0" borderId="126" xfId="16" applyFont="1" applyBorder="1" applyAlignment="1">
      <alignment horizontal="center" vertical="center"/>
    </xf>
    <xf numFmtId="0" fontId="69" fillId="0" borderId="128" xfId="16" applyFont="1" applyBorder="1" applyAlignment="1">
      <alignment horizontal="center" vertical="center"/>
    </xf>
    <xf numFmtId="14" fontId="69" fillId="0" borderId="128" xfId="16" applyNumberFormat="1" applyFont="1" applyBorder="1" applyAlignment="1">
      <alignment horizontal="center" vertical="center"/>
    </xf>
    <xf numFmtId="0" fontId="69" fillId="7" borderId="128" xfId="16" applyFont="1" applyFill="1" applyBorder="1" applyAlignment="1">
      <alignment horizontal="center" vertical="center" wrapText="1"/>
    </xf>
    <xf numFmtId="2" fontId="12" fillId="0" borderId="113" xfId="16" applyNumberFormat="1" applyFont="1" applyBorder="1" applyAlignment="1">
      <alignment horizontal="center" vertical="center"/>
    </xf>
    <xf numFmtId="0" fontId="77" fillId="0" borderId="109" xfId="16" applyFont="1" applyBorder="1" applyAlignment="1">
      <alignment horizontal="left" vertical="top" wrapText="1"/>
    </xf>
    <xf numFmtId="0" fontId="69" fillId="0" borderId="111" xfId="16" applyFont="1" applyBorder="1" applyAlignment="1">
      <alignment horizontal="left" vertical="top"/>
    </xf>
    <xf numFmtId="2" fontId="69" fillId="0" borderId="106" xfId="16" applyNumberFormat="1" applyFont="1" applyBorder="1" applyAlignment="1">
      <alignment horizontal="left" vertical="top" wrapText="1"/>
    </xf>
    <xf numFmtId="0" fontId="69" fillId="0" borderId="107" xfId="16" applyFont="1" applyBorder="1" applyAlignment="1">
      <alignment horizontal="left" vertical="top"/>
    </xf>
    <xf numFmtId="0" fontId="69" fillId="0" borderId="108" xfId="16" applyFont="1" applyBorder="1" applyAlignment="1">
      <alignment horizontal="left" vertical="top"/>
    </xf>
    <xf numFmtId="174" fontId="78" fillId="0" borderId="128" xfId="16" applyNumberFormat="1" applyFont="1" applyBorder="1" applyAlignment="1">
      <alignment horizontal="center" vertical="center"/>
    </xf>
    <xf numFmtId="166" fontId="77" fillId="0" borderId="125" xfId="16" applyNumberFormat="1" applyFont="1" applyBorder="1" applyAlignment="1">
      <alignment horizontal="center" vertical="center"/>
    </xf>
    <xf numFmtId="0" fontId="12" fillId="0" borderId="116" xfId="16" applyFont="1" applyBorder="1" applyAlignment="1">
      <alignment horizontal="center" vertical="center" wrapText="1"/>
    </xf>
    <xf numFmtId="2" fontId="11" fillId="0" borderId="109" xfId="16" applyNumberFormat="1" applyFont="1" applyBorder="1" applyAlignment="1">
      <alignment horizontal="center" vertical="center" wrapText="1"/>
    </xf>
    <xf numFmtId="183" fontId="43" fillId="0" borderId="125" xfId="16" applyNumberFormat="1" applyFont="1" applyBorder="1" applyAlignment="1">
      <alignment horizontal="center" vertical="center"/>
    </xf>
    <xf numFmtId="0" fontId="12" fillId="0" borderId="98" xfId="16" applyFont="1" applyBorder="1" applyAlignment="1">
      <alignment horizontal="center" vertical="center"/>
    </xf>
    <xf numFmtId="1" fontId="12" fillId="0" borderId="130" xfId="16" applyNumberFormat="1" applyFont="1" applyBorder="1" applyAlignment="1">
      <alignment horizontal="center" vertical="center" wrapText="1"/>
    </xf>
    <xf numFmtId="1" fontId="69" fillId="0" borderId="131" xfId="16" applyNumberFormat="1" applyFont="1" applyBorder="1" applyAlignment="1">
      <alignment horizontal="center" vertical="center"/>
    </xf>
    <xf numFmtId="5" fontId="12" fillId="0" borderId="4" xfId="16" applyNumberFormat="1" applyFont="1" applyBorder="1" applyAlignment="1">
      <alignment horizontal="center" vertical="center" wrapText="1"/>
    </xf>
    <xf numFmtId="6" fontId="11" fillId="0" borderId="4" xfId="16" applyNumberFormat="1" applyFont="1" applyBorder="1" applyAlignment="1">
      <alignment horizontal="center" vertical="center"/>
    </xf>
    <xf numFmtId="9" fontId="11" fillId="0" borderId="4" xfId="16" applyNumberFormat="1" applyFont="1" applyBorder="1" applyAlignment="1">
      <alignment horizontal="center" vertical="center" wrapText="1"/>
    </xf>
    <xf numFmtId="5" fontId="11" fillId="0" borderId="1" xfId="16" applyNumberFormat="1" applyFont="1" applyBorder="1" applyAlignment="1">
      <alignment horizontal="center" vertical="center"/>
    </xf>
    <xf numFmtId="9" fontId="11" fillId="0" borderId="1" xfId="16" applyNumberFormat="1" applyFont="1" applyBorder="1" applyAlignment="1">
      <alignment horizontal="center" vertical="center" wrapText="1"/>
    </xf>
    <xf numFmtId="5" fontId="12" fillId="0" borderId="1" xfId="16" applyNumberFormat="1" applyFont="1" applyBorder="1" applyAlignment="1">
      <alignment horizontal="center" vertical="center" wrapText="1"/>
    </xf>
    <xf numFmtId="5" fontId="12" fillId="0" borderId="1" xfId="16" applyNumberFormat="1" applyFont="1" applyBorder="1" applyAlignment="1">
      <alignment horizontal="center" vertical="center"/>
    </xf>
    <xf numFmtId="2" fontId="75" fillId="0" borderId="1" xfId="16" applyNumberFormat="1" applyFont="1" applyBorder="1" applyAlignment="1">
      <alignment horizontal="center" vertical="center" wrapText="1"/>
    </xf>
    <xf numFmtId="5" fontId="11" fillId="0" borderId="7" xfId="16" applyNumberFormat="1" applyFont="1" applyFill="1" applyBorder="1" applyAlignment="1">
      <alignment horizontal="center" vertical="center" wrapText="1"/>
    </xf>
    <xf numFmtId="6" fontId="11" fillId="0" borderId="0" xfId="16" applyNumberFormat="1" applyFont="1" applyAlignment="1">
      <alignment horizontal="center" vertical="center"/>
    </xf>
    <xf numFmtId="2" fontId="12" fillId="0" borderId="102" xfId="16" applyNumberFormat="1" applyFont="1" applyBorder="1" applyAlignment="1">
      <alignment horizontal="center" vertical="center"/>
    </xf>
    <xf numFmtId="169" fontId="12" fillId="0" borderId="109" xfId="16" applyNumberFormat="1" applyFont="1" applyBorder="1" applyAlignment="1">
      <alignment horizontal="left" vertical="top"/>
    </xf>
    <xf numFmtId="0" fontId="11" fillId="0" borderId="142" xfId="16" applyFont="1" applyBorder="1" applyAlignment="1">
      <alignment horizontal="center" vertical="center" wrapText="1"/>
    </xf>
    <xf numFmtId="0" fontId="69" fillId="0" borderId="72" xfId="16" applyFont="1" applyBorder="1" applyAlignment="1">
      <alignment horizontal="center" vertical="center"/>
    </xf>
    <xf numFmtId="0" fontId="11" fillId="2" borderId="15" xfId="0" applyFont="1" applyFill="1" applyBorder="1" applyAlignment="1">
      <alignment vertical="top" wrapText="1"/>
    </xf>
    <xf numFmtId="0" fontId="43" fillId="2" borderId="1" xfId="0" applyFont="1" applyFill="1" applyBorder="1" applyAlignment="1">
      <alignment vertical="top" wrapText="1"/>
    </xf>
    <xf numFmtId="0" fontId="21" fillId="0" borderId="2" xfId="0" applyFont="1" applyBorder="1" applyAlignment="1">
      <alignment horizontal="left" vertical="center" wrapText="1"/>
    </xf>
    <xf numFmtId="166" fontId="11" fillId="2" borderId="127" xfId="16" applyNumberFormat="1" applyFont="1" applyFill="1" applyBorder="1" applyAlignment="1">
      <alignment horizontal="center" vertical="center" wrapText="1"/>
    </xf>
    <xf numFmtId="0" fontId="11" fillId="44" borderId="128" xfId="16" applyFont="1" applyFill="1" applyBorder="1" applyAlignment="1">
      <alignment horizontal="center" vertical="center"/>
    </xf>
    <xf numFmtId="0" fontId="43" fillId="44" borderId="136" xfId="16" applyFont="1" applyFill="1" applyBorder="1" applyAlignment="1">
      <alignment horizontal="center" vertical="center" wrapText="1"/>
    </xf>
    <xf numFmtId="189" fontId="11" fillId="0" borderId="0" xfId="16" applyNumberFormat="1" applyFont="1" applyAlignment="1">
      <alignment horizontal="center" vertical="center" wrapText="1"/>
    </xf>
    <xf numFmtId="0" fontId="41" fillId="0" borderId="0" xfId="16" applyFont="1" applyAlignment="1">
      <alignment horizontal="center" vertical="center"/>
    </xf>
    <xf numFmtId="189" fontId="11" fillId="2" borderId="125" xfId="16" applyNumberFormat="1" applyFont="1" applyFill="1" applyBorder="1" applyAlignment="1">
      <alignment horizontal="center" vertical="center" wrapText="1"/>
    </xf>
    <xf numFmtId="189" fontId="11" fillId="2" borderId="125" xfId="16" applyNumberFormat="1" applyFont="1" applyFill="1" applyBorder="1" applyAlignment="1">
      <alignment horizontal="center" vertical="center"/>
    </xf>
    <xf numFmtId="0" fontId="11" fillId="30" borderId="1" xfId="16" applyFont="1" applyFill="1" applyBorder="1" applyAlignment="1">
      <alignment horizontal="left" vertical="center" wrapText="1"/>
    </xf>
    <xf numFmtId="166" fontId="11" fillId="2" borderId="1" xfId="17" applyNumberFormat="1" applyFont="1" applyFill="1" applyBorder="1" applyAlignment="1">
      <alignment vertical="center" wrapText="1"/>
    </xf>
    <xf numFmtId="189" fontId="11" fillId="2" borderId="1" xfId="16" applyNumberFormat="1" applyFont="1" applyFill="1" applyBorder="1" applyAlignment="1">
      <alignment horizontal="center" vertical="center"/>
    </xf>
    <xf numFmtId="166" fontId="11" fillId="2" borderId="115" xfId="16" applyNumberFormat="1" applyFont="1" applyFill="1" applyBorder="1" applyAlignment="1">
      <alignment horizontal="center" vertical="center" wrapText="1"/>
    </xf>
    <xf numFmtId="189" fontId="11" fillId="2" borderId="136" xfId="16" applyNumberFormat="1" applyFont="1" applyFill="1" applyBorder="1" applyAlignment="1">
      <alignment horizontal="center" vertical="center"/>
    </xf>
    <xf numFmtId="0" fontId="11" fillId="31" borderId="128" xfId="16" applyFont="1" applyFill="1" applyBorder="1" applyAlignment="1">
      <alignment horizontal="center" vertical="center"/>
    </xf>
    <xf numFmtId="0" fontId="43" fillId="0" borderId="1" xfId="16" applyFont="1" applyBorder="1" applyAlignment="1">
      <alignment horizontal="center" vertical="center" wrapText="1"/>
    </xf>
    <xf numFmtId="166" fontId="11" fillId="2" borderId="113" xfId="16" applyNumberFormat="1" applyFont="1" applyFill="1" applyBorder="1" applyAlignment="1">
      <alignment horizontal="center" vertical="center" wrapText="1"/>
    </xf>
    <xf numFmtId="166" fontId="11" fillId="2" borderId="114" xfId="16" applyNumberFormat="1" applyFont="1" applyFill="1" applyBorder="1" applyAlignment="1">
      <alignment horizontal="center" vertical="center" wrapText="1"/>
    </xf>
    <xf numFmtId="3" fontId="11" fillId="0" borderId="136" xfId="16" applyNumberFormat="1" applyFont="1" applyBorder="1" applyAlignment="1">
      <alignment horizontal="center" vertical="center" wrapText="1"/>
    </xf>
    <xf numFmtId="166" fontId="11" fillId="0" borderId="136" xfId="16" applyNumberFormat="1" applyFont="1" applyBorder="1" applyAlignment="1">
      <alignment horizontal="center" vertical="center" wrapText="1"/>
    </xf>
    <xf numFmtId="189" fontId="43" fillId="0" borderId="136" xfId="16" applyNumberFormat="1" applyFont="1" applyBorder="1" applyAlignment="1">
      <alignment horizontal="center" vertical="center"/>
    </xf>
    <xf numFmtId="0" fontId="11" fillId="0" borderId="1" xfId="16" applyFont="1" applyBorder="1" applyAlignment="1">
      <alignment horizontal="left" vertical="top" wrapText="1"/>
    </xf>
    <xf numFmtId="0" fontId="21" fillId="0" borderId="0" xfId="0" applyFont="1" applyAlignment="1">
      <alignment horizontal="left" vertical="top" wrapText="1"/>
    </xf>
    <xf numFmtId="0" fontId="11" fillId="2" borderId="16" xfId="0" applyFont="1" applyFill="1" applyBorder="1" applyAlignment="1">
      <alignment horizontal="center" vertical="center" wrapText="1"/>
    </xf>
    <xf numFmtId="0" fontId="21" fillId="0" borderId="1" xfId="0" applyFont="1" applyBorder="1" applyAlignment="1">
      <alignment horizontal="left" vertical="top" wrapText="1"/>
    </xf>
    <xf numFmtId="0" fontId="11" fillId="2" borderId="1" xfId="0" applyFont="1" applyFill="1" applyBorder="1" applyAlignment="1">
      <alignment wrapText="1"/>
    </xf>
    <xf numFmtId="166" fontId="11" fillId="18" borderId="128" xfId="16" applyNumberFormat="1" applyFont="1" applyFill="1" applyBorder="1" applyAlignment="1">
      <alignment horizontal="center" vertical="center" wrapText="1"/>
    </xf>
    <xf numFmtId="0" fontId="11" fillId="22" borderId="128" xfId="16" applyFont="1" applyFill="1" applyBorder="1" applyAlignment="1">
      <alignment horizontal="center" vertical="center"/>
    </xf>
    <xf numFmtId="174" fontId="11" fillId="2" borderId="125" xfId="16" applyNumberFormat="1" applyFont="1" applyFill="1" applyBorder="1" applyAlignment="1">
      <alignment horizontal="center" vertical="center"/>
    </xf>
    <xf numFmtId="0" fontId="11" fillId="0" borderId="113" xfId="16" applyFont="1" applyBorder="1" applyAlignment="1">
      <alignment horizontal="center" vertical="center"/>
    </xf>
    <xf numFmtId="0" fontId="79" fillId="2" borderId="1" xfId="0" applyFont="1" applyFill="1" applyBorder="1" applyAlignment="1">
      <alignment vertical="top" wrapText="1"/>
    </xf>
    <xf numFmtId="0" fontId="11" fillId="32" borderId="128" xfId="16" applyFont="1" applyFill="1" applyBorder="1" applyAlignment="1">
      <alignment horizontal="center" vertical="center"/>
    </xf>
    <xf numFmtId="0" fontId="11" fillId="2" borderId="1" xfId="13" applyFont="1" applyFill="1" applyBorder="1" applyAlignment="1">
      <alignment horizontal="center" vertical="center" wrapText="1"/>
    </xf>
    <xf numFmtId="0" fontId="43" fillId="17" borderId="128" xfId="16" applyFont="1" applyFill="1" applyBorder="1" applyAlignment="1">
      <alignment horizontal="center" vertical="center" wrapText="1"/>
    </xf>
    <xf numFmtId="0" fontId="43" fillId="0" borderId="125" xfId="16" applyFont="1" applyBorder="1" applyAlignment="1">
      <alignment horizontal="center" vertical="center" wrapText="1"/>
    </xf>
    <xf numFmtId="166" fontId="11" fillId="2" borderId="125" xfId="16" applyNumberFormat="1" applyFont="1" applyFill="1" applyBorder="1" applyAlignment="1">
      <alignment horizontal="center" vertical="center"/>
    </xf>
    <xf numFmtId="0" fontId="43" fillId="2" borderId="125" xfId="16" applyFont="1" applyFill="1" applyBorder="1" applyAlignment="1">
      <alignment horizontal="center" vertical="center" wrapText="1"/>
    </xf>
    <xf numFmtId="0" fontId="43" fillId="2" borderId="1" xfId="16" applyFont="1" applyFill="1" applyBorder="1" applyAlignment="1">
      <alignment horizontal="center" vertical="center" wrapText="1"/>
    </xf>
    <xf numFmtId="0" fontId="11" fillId="18" borderId="0" xfId="16" applyFont="1" applyFill="1" applyAlignment="1">
      <alignment horizontal="center" vertical="center" wrapText="1"/>
    </xf>
    <xf numFmtId="174" fontId="11" fillId="18" borderId="0" xfId="16" applyNumberFormat="1" applyFont="1" applyFill="1" applyAlignment="1">
      <alignment horizontal="center" vertical="center"/>
    </xf>
    <xf numFmtId="0" fontId="12" fillId="2" borderId="128" xfId="16" applyFont="1" applyFill="1" applyBorder="1" applyAlignment="1">
      <alignment horizontal="center" vertical="center" wrapText="1"/>
    </xf>
    <xf numFmtId="3" fontId="12" fillId="2" borderId="128" xfId="16" applyNumberFormat="1" applyFont="1" applyFill="1" applyBorder="1" applyAlignment="1">
      <alignment horizontal="center" vertical="center" wrapText="1"/>
    </xf>
    <xf numFmtId="1" fontId="12" fillId="2" borderId="128" xfId="16" applyNumberFormat="1" applyFont="1" applyFill="1" applyBorder="1" applyAlignment="1">
      <alignment horizontal="center" vertical="center" wrapText="1"/>
    </xf>
    <xf numFmtId="0" fontId="11" fillId="2" borderId="125" xfId="16" applyFont="1" applyFill="1" applyBorder="1" applyAlignment="1">
      <alignment horizontal="center" vertical="center"/>
    </xf>
    <xf numFmtId="177" fontId="11" fillId="17" borderId="128" xfId="16" applyNumberFormat="1" applyFont="1" applyFill="1" applyBorder="1" applyAlignment="1">
      <alignment horizontal="center" vertical="center" wrapText="1"/>
    </xf>
    <xf numFmtId="174" fontId="11" fillId="18" borderId="128" xfId="16" applyNumberFormat="1" applyFont="1" applyFill="1" applyBorder="1" applyAlignment="1">
      <alignment horizontal="center" vertical="center" wrapText="1"/>
    </xf>
    <xf numFmtId="0" fontId="43" fillId="16" borderId="128" xfId="16" applyFont="1" applyFill="1" applyBorder="1" applyAlignment="1">
      <alignment horizontal="center" vertical="center" wrapText="1"/>
    </xf>
    <xf numFmtId="164" fontId="11" fillId="2" borderId="128" xfId="16" applyNumberFormat="1" applyFont="1" applyFill="1" applyBorder="1" applyAlignment="1">
      <alignment horizontal="center" vertical="center"/>
    </xf>
    <xf numFmtId="174" fontId="11" fillId="16" borderId="128" xfId="16" applyNumberFormat="1" applyFont="1" applyFill="1" applyBorder="1" applyAlignment="1">
      <alignment horizontal="center" vertical="center" wrapText="1"/>
    </xf>
    <xf numFmtId="177" fontId="11" fillId="19" borderId="0" xfId="16" applyNumberFormat="1" applyFont="1" applyFill="1" applyAlignment="1">
      <alignment horizontal="center" vertical="center" wrapText="1"/>
    </xf>
    <xf numFmtId="0" fontId="11" fillId="19" borderId="0" xfId="16" applyFont="1" applyFill="1" applyAlignment="1">
      <alignment horizontal="center" vertical="center" wrapText="1"/>
    </xf>
    <xf numFmtId="0" fontId="11" fillId="0" borderId="110" xfId="16" applyFont="1" applyBorder="1" applyAlignment="1">
      <alignment horizontal="center" vertical="center"/>
    </xf>
    <xf numFmtId="0" fontId="12" fillId="0" borderId="144" xfId="16" applyFont="1" applyBorder="1" applyAlignment="1">
      <alignment horizontal="left" vertical="center" wrapText="1"/>
    </xf>
    <xf numFmtId="0" fontId="12" fillId="0" borderId="63" xfId="16" applyFont="1" applyBorder="1" applyAlignment="1">
      <alignment horizontal="left" vertical="center" wrapText="1"/>
    </xf>
    <xf numFmtId="2" fontId="12" fillId="0" borderId="106" xfId="16" applyNumberFormat="1" applyFont="1" applyBorder="1" applyAlignment="1">
      <alignment horizontal="center" vertical="center" wrapText="1"/>
    </xf>
    <xf numFmtId="0" fontId="73" fillId="0" borderId="109" xfId="16" applyFont="1" applyBorder="1" applyAlignment="1">
      <alignment horizontal="left" vertical="top" wrapText="1"/>
    </xf>
    <xf numFmtId="0" fontId="73" fillId="0" borderId="110" xfId="16" applyFont="1" applyBorder="1" applyAlignment="1">
      <alignment horizontal="left" vertical="top" wrapText="1"/>
    </xf>
    <xf numFmtId="0" fontId="73" fillId="0" borderId="111" xfId="16" applyFont="1" applyBorder="1" applyAlignment="1">
      <alignment horizontal="left" vertical="top" wrapText="1"/>
    </xf>
    <xf numFmtId="2" fontId="78" fillId="0" borderId="106" xfId="16" applyNumberFormat="1" applyFont="1" applyBorder="1" applyAlignment="1">
      <alignment horizontal="left" vertical="top" wrapText="1"/>
    </xf>
    <xf numFmtId="0" fontId="78" fillId="0" borderId="107" xfId="16" applyFont="1" applyBorder="1" applyAlignment="1">
      <alignment horizontal="left" vertical="top"/>
    </xf>
    <xf numFmtId="0" fontId="78" fillId="0" borderId="108" xfId="16" applyFont="1" applyBorder="1" applyAlignment="1">
      <alignment horizontal="left" vertical="top"/>
    </xf>
    <xf numFmtId="166" fontId="78" fillId="0" borderId="128" xfId="16" applyNumberFormat="1" applyFont="1" applyBorder="1" applyAlignment="1">
      <alignment horizontal="center" vertical="center" wrapText="1"/>
    </xf>
    <xf numFmtId="0" fontId="69" fillId="0" borderId="0" xfId="16" applyFont="1" applyAlignment="1">
      <alignment horizontal="left" vertical="center"/>
    </xf>
    <xf numFmtId="0" fontId="78" fillId="0" borderId="125" xfId="16" applyFont="1" applyBorder="1" applyAlignment="1">
      <alignment horizontal="center" vertical="center"/>
    </xf>
    <xf numFmtId="2" fontId="78" fillId="0" borderId="113" xfId="16" applyNumberFormat="1" applyFont="1" applyBorder="1" applyAlignment="1">
      <alignment horizontal="center" vertical="center" wrapText="1"/>
    </xf>
    <xf numFmtId="0" fontId="78" fillId="0" borderId="114" xfId="16" applyFont="1" applyBorder="1" applyAlignment="1">
      <alignment horizontal="center" vertical="center"/>
    </xf>
    <xf numFmtId="0" fontId="78" fillId="0" borderId="115" xfId="16" applyFont="1" applyBorder="1" applyAlignment="1">
      <alignment horizontal="center" vertical="center"/>
    </xf>
    <xf numFmtId="166" fontId="11" fillId="0" borderId="125" xfId="16" applyNumberFormat="1" applyFont="1" applyBorder="1" applyAlignment="1">
      <alignment horizontal="center" vertical="center"/>
    </xf>
    <xf numFmtId="164" fontId="11" fillId="0" borderId="0" xfId="16" applyNumberFormat="1" applyFont="1" applyAlignment="1">
      <alignment horizontal="center" vertical="center" wrapText="1"/>
    </xf>
    <xf numFmtId="173" fontId="11" fillId="0" borderId="0" xfId="16" applyNumberFormat="1" applyFont="1" applyAlignment="1">
      <alignment horizontal="center" vertical="center" wrapText="1"/>
    </xf>
    <xf numFmtId="0" fontId="40" fillId="0" borderId="146" xfId="16" applyFont="1" applyBorder="1" applyAlignment="1">
      <alignment horizontal="center" vertical="center" wrapText="1"/>
    </xf>
    <xf numFmtId="0" fontId="12" fillId="0" borderId="148" xfId="16" applyFont="1" applyBorder="1" applyAlignment="1">
      <alignment horizontal="center" vertical="center" wrapText="1"/>
    </xf>
    <xf numFmtId="0" fontId="12" fillId="0" borderId="174" xfId="16" applyFont="1" applyBorder="1" applyAlignment="1">
      <alignment horizontal="center" vertical="center" wrapText="1"/>
    </xf>
    <xf numFmtId="0" fontId="73" fillId="0" borderId="30" xfId="16" applyFont="1" applyBorder="1" applyAlignment="1">
      <alignment horizontal="center" vertical="center"/>
    </xf>
    <xf numFmtId="0" fontId="69" fillId="0" borderId="175" xfId="16" applyFont="1" applyBorder="1" applyAlignment="1">
      <alignment horizontal="center" vertical="center"/>
    </xf>
    <xf numFmtId="0" fontId="12" fillId="0" borderId="176" xfId="16" applyFont="1" applyBorder="1" applyAlignment="1">
      <alignment horizontal="center" vertical="center"/>
    </xf>
    <xf numFmtId="0" fontId="69" fillId="0" borderId="177" xfId="16" applyFont="1" applyBorder="1" applyAlignment="1">
      <alignment horizontal="center" vertical="center"/>
    </xf>
    <xf numFmtId="0" fontId="69" fillId="0" borderId="178" xfId="16" applyFont="1" applyBorder="1" applyAlignment="1">
      <alignment horizontal="center" vertical="center"/>
    </xf>
    <xf numFmtId="0" fontId="69" fillId="0" borderId="123" xfId="16" applyFont="1" applyBorder="1" applyAlignment="1">
      <alignment horizontal="center" vertical="center"/>
    </xf>
    <xf numFmtId="0" fontId="69" fillId="0" borderId="179" xfId="16" applyFont="1" applyBorder="1" applyAlignment="1">
      <alignment horizontal="center" vertical="center"/>
    </xf>
    <xf numFmtId="0" fontId="12" fillId="0" borderId="180" xfId="16" applyFont="1" applyBorder="1" applyAlignment="1">
      <alignment horizontal="center" vertical="center"/>
    </xf>
    <xf numFmtId="0" fontId="69" fillId="0" borderId="181" xfId="16" applyFont="1" applyBorder="1" applyAlignment="1">
      <alignment horizontal="center" vertical="center"/>
    </xf>
    <xf numFmtId="0" fontId="69" fillId="0" borderId="133" xfId="16" applyFont="1" applyBorder="1" applyAlignment="1">
      <alignment horizontal="center" vertical="center"/>
    </xf>
    <xf numFmtId="0" fontId="12" fillId="0" borderId="134" xfId="16" applyFont="1" applyBorder="1" applyAlignment="1">
      <alignment horizontal="center" vertical="center"/>
    </xf>
    <xf numFmtId="10" fontId="12" fillId="0" borderId="134" xfId="16" applyNumberFormat="1" applyFont="1" applyBorder="1" applyAlignment="1">
      <alignment horizontal="center" vertical="center"/>
    </xf>
    <xf numFmtId="0" fontId="12" fillId="0" borderId="134" xfId="16" applyFont="1" applyBorder="1" applyAlignment="1">
      <alignment horizontal="center" vertical="center" wrapText="1"/>
    </xf>
    <xf numFmtId="0" fontId="69" fillId="0" borderId="182" xfId="16" applyFont="1" applyBorder="1" applyAlignment="1">
      <alignment horizontal="center" vertical="center"/>
    </xf>
    <xf numFmtId="0" fontId="11" fillId="0" borderId="143" xfId="16" applyFont="1" applyBorder="1" applyAlignment="1">
      <alignment horizontal="left" vertical="top" wrapText="1"/>
    </xf>
    <xf numFmtId="0" fontId="11" fillId="0" borderId="183" xfId="16" applyFont="1" applyBorder="1" applyAlignment="1">
      <alignment horizontal="center" vertical="center"/>
    </xf>
    <xf numFmtId="0" fontId="74" fillId="0" borderId="63" xfId="16" applyFont="1" applyBorder="1" applyAlignment="1">
      <alignment horizontal="center" vertical="center" wrapText="1"/>
    </xf>
    <xf numFmtId="3" fontId="12" fillId="0" borderId="108" xfId="16" applyNumberFormat="1" applyFont="1" applyBorder="1" applyAlignment="1">
      <alignment horizontal="center" vertical="center" wrapText="1"/>
    </xf>
    <xf numFmtId="5" fontId="12" fillId="0" borderId="130" xfId="16" applyNumberFormat="1" applyFont="1" applyBorder="1" applyAlignment="1">
      <alignment horizontal="center" vertical="center" wrapText="1"/>
    </xf>
    <xf numFmtId="14" fontId="11" fillId="0" borderId="130" xfId="16" applyNumberFormat="1" applyFont="1" applyBorder="1" applyAlignment="1">
      <alignment horizontal="center" vertical="center"/>
    </xf>
    <xf numFmtId="2" fontId="11" fillId="0" borderId="184" xfId="16" applyNumberFormat="1" applyFont="1" applyBorder="1" applyAlignment="1">
      <alignment horizontal="center" vertical="center"/>
    </xf>
    <xf numFmtId="0" fontId="69" fillId="0" borderId="144" xfId="16" applyFont="1" applyBorder="1" applyAlignment="1">
      <alignment horizontal="left" vertical="top"/>
    </xf>
    <xf numFmtId="3" fontId="11" fillId="0" borderId="108" xfId="16" applyNumberFormat="1" applyFont="1" applyBorder="1" applyAlignment="1">
      <alignment horizontal="center" vertical="center"/>
    </xf>
    <xf numFmtId="5" fontId="11" fillId="0" borderId="130" xfId="16" applyNumberFormat="1" applyFont="1" applyBorder="1" applyAlignment="1">
      <alignment horizontal="center" vertical="center" wrapText="1"/>
    </xf>
    <xf numFmtId="14" fontId="11" fillId="0" borderId="136" xfId="16" applyNumberFormat="1" applyFont="1" applyBorder="1" applyAlignment="1">
      <alignment horizontal="center" vertical="center"/>
    </xf>
    <xf numFmtId="2" fontId="11" fillId="0" borderId="185" xfId="16" applyNumberFormat="1" applyFont="1" applyBorder="1" applyAlignment="1">
      <alignment horizontal="center" vertical="center"/>
    </xf>
    <xf numFmtId="3" fontId="11" fillId="0" borderId="111" xfId="16" applyNumberFormat="1" applyFont="1" applyBorder="1" applyAlignment="1">
      <alignment horizontal="center" vertical="center"/>
    </xf>
    <xf numFmtId="0" fontId="12" fillId="0" borderId="123" xfId="16" applyFont="1" applyBorder="1" applyAlignment="1">
      <alignment horizontal="center" vertical="center"/>
    </xf>
    <xf numFmtId="0" fontId="11" fillId="0" borderId="186" xfId="16" applyFont="1" applyBorder="1" applyAlignment="1">
      <alignment horizontal="center" vertical="center"/>
    </xf>
    <xf numFmtId="3" fontId="12" fillId="0" borderId="136" xfId="16" applyNumberFormat="1" applyFont="1" applyBorder="1" applyAlignment="1">
      <alignment horizontal="center" vertical="center" wrapText="1"/>
    </xf>
    <xf numFmtId="2" fontId="11" fillId="0" borderId="136" xfId="16" applyNumberFormat="1" applyFont="1" applyBorder="1" applyAlignment="1">
      <alignment horizontal="center" vertical="center"/>
    </xf>
    <xf numFmtId="39" fontId="11" fillId="0" borderId="136" xfId="16" applyNumberFormat="1" applyFont="1" applyBorder="1" applyAlignment="1">
      <alignment horizontal="center" vertical="center"/>
    </xf>
    <xf numFmtId="39" fontId="11" fillId="0" borderId="131" xfId="16" applyNumberFormat="1" applyFont="1" applyBorder="1" applyAlignment="1">
      <alignment horizontal="center" vertical="center"/>
    </xf>
    <xf numFmtId="0" fontId="11" fillId="0" borderId="185" xfId="16" applyFont="1" applyBorder="1" applyAlignment="1">
      <alignment horizontal="center" vertical="center"/>
    </xf>
    <xf numFmtId="0" fontId="11" fillId="0" borderId="187" xfId="16" applyFont="1" applyBorder="1" applyAlignment="1">
      <alignment horizontal="center" vertical="center"/>
    </xf>
    <xf numFmtId="0" fontId="12" fillId="0" borderId="151" xfId="16" applyFont="1" applyBorder="1" applyAlignment="1">
      <alignment horizontal="center" vertical="center" wrapText="1"/>
    </xf>
    <xf numFmtId="3" fontId="11" fillId="0" borderId="151" xfId="16" applyNumberFormat="1" applyFont="1" applyBorder="1" applyAlignment="1">
      <alignment horizontal="center" vertical="center"/>
    </xf>
    <xf numFmtId="5" fontId="11" fillId="0" borderId="188" xfId="16" applyNumberFormat="1" applyFont="1" applyBorder="1" applyAlignment="1">
      <alignment horizontal="center" vertical="center" wrapText="1"/>
    </xf>
    <xf numFmtId="2" fontId="12" fillId="0" borderId="151" xfId="16" applyNumberFormat="1" applyFont="1" applyBorder="1" applyAlignment="1">
      <alignment horizontal="center" vertical="center"/>
    </xf>
    <xf numFmtId="39" fontId="11" fillId="0" borderId="151" xfId="16" applyNumberFormat="1" applyFont="1" applyBorder="1" applyAlignment="1">
      <alignment horizontal="center" vertical="center"/>
    </xf>
    <xf numFmtId="0" fontId="69" fillId="0" borderId="152" xfId="16" applyFont="1" applyBorder="1" applyAlignment="1">
      <alignment horizontal="center" vertical="center"/>
    </xf>
    <xf numFmtId="0" fontId="69" fillId="0" borderId="153" xfId="16" applyFont="1" applyBorder="1" applyAlignment="1">
      <alignment horizontal="center" vertical="center"/>
    </xf>
    <xf numFmtId="181" fontId="11" fillId="0" borderId="0" xfId="16" applyNumberFormat="1" applyFont="1" applyAlignment="1">
      <alignment horizontal="center" vertical="center"/>
    </xf>
    <xf numFmtId="0" fontId="12" fillId="0" borderId="80" xfId="16" applyFont="1" applyBorder="1" applyAlignment="1">
      <alignment horizontal="center" vertical="center"/>
    </xf>
    <xf numFmtId="0" fontId="69" fillId="0" borderId="145" xfId="16" applyFont="1" applyBorder="1" applyAlignment="1">
      <alignment horizontal="center" vertical="center"/>
    </xf>
    <xf numFmtId="167" fontId="12" fillId="0" borderId="80" xfId="16" applyNumberFormat="1" applyFont="1" applyBorder="1" applyAlignment="1">
      <alignment horizontal="center" vertical="center"/>
    </xf>
    <xf numFmtId="167" fontId="11" fillId="0" borderId="66" xfId="16" applyNumberFormat="1" applyFont="1" applyBorder="1" applyAlignment="1">
      <alignment horizontal="center" vertical="center"/>
    </xf>
    <xf numFmtId="0" fontId="11" fillId="0" borderId="99" xfId="16" applyFont="1" applyBorder="1" applyAlignment="1">
      <alignment horizontal="center" vertical="center" wrapText="1"/>
    </xf>
    <xf numFmtId="190" fontId="11" fillId="0" borderId="128" xfId="16" applyNumberFormat="1" applyFont="1" applyBorder="1" applyAlignment="1">
      <alignment horizontal="center" vertical="center"/>
    </xf>
    <xf numFmtId="167" fontId="11" fillId="0" borderId="128" xfId="16" applyNumberFormat="1" applyFont="1" applyBorder="1" applyAlignment="1">
      <alignment horizontal="center" vertical="center"/>
    </xf>
    <xf numFmtId="0" fontId="12" fillId="0" borderId="63" xfId="16" applyFont="1" applyBorder="1" applyAlignment="1">
      <alignment horizontal="center" vertical="center"/>
    </xf>
    <xf numFmtId="37" fontId="11" fillId="0" borderId="136" xfId="16" applyNumberFormat="1" applyFont="1" applyBorder="1" applyAlignment="1">
      <alignment horizontal="center" vertical="center"/>
    </xf>
    <xf numFmtId="37" fontId="11" fillId="0" borderId="128" xfId="16" applyNumberFormat="1" applyFont="1" applyBorder="1" applyAlignment="1">
      <alignment horizontal="center" vertical="center"/>
    </xf>
    <xf numFmtId="0" fontId="69" fillId="0" borderId="138" xfId="16" applyFont="1" applyBorder="1" applyAlignment="1">
      <alignment horizontal="center" vertical="center"/>
    </xf>
    <xf numFmtId="0" fontId="12" fillId="0" borderId="106" xfId="16" applyFont="1" applyBorder="1" applyAlignment="1">
      <alignment horizontal="center" vertical="center"/>
    </xf>
    <xf numFmtId="0" fontId="11" fillId="0" borderId="106" xfId="16" applyFont="1" applyBorder="1" applyAlignment="1">
      <alignment horizontal="center" vertical="center" wrapText="1"/>
    </xf>
    <xf numFmtId="0" fontId="77" fillId="2" borderId="0" xfId="16" applyFont="1" applyFill="1" applyAlignment="1">
      <alignment horizontal="center" vertical="center" wrapText="1"/>
    </xf>
    <xf numFmtId="14" fontId="11" fillId="2" borderId="2" xfId="0" applyNumberFormat="1" applyFont="1" applyFill="1" applyBorder="1" applyAlignment="1">
      <alignment vertical="center"/>
    </xf>
    <xf numFmtId="166" fontId="11" fillId="2" borderId="1" xfId="2" applyNumberFormat="1" applyFont="1" applyFill="1" applyBorder="1" applyAlignment="1">
      <alignment horizontal="center" vertical="center" wrapText="1"/>
    </xf>
    <xf numFmtId="14" fontId="78" fillId="0" borderId="128" xfId="16" applyNumberFormat="1" applyFont="1" applyBorder="1" applyAlignment="1">
      <alignment horizontal="center" vertical="center"/>
    </xf>
    <xf numFmtId="0" fontId="80" fillId="2" borderId="1" xfId="0" applyFont="1" applyFill="1" applyBorder="1" applyAlignment="1">
      <alignment vertical="top" wrapText="1"/>
    </xf>
    <xf numFmtId="0" fontId="78" fillId="0" borderId="0" xfId="16" applyFont="1" applyAlignment="1">
      <alignment horizontal="left" vertical="top" wrapText="1"/>
    </xf>
    <xf numFmtId="0" fontId="11" fillId="0" borderId="1" xfId="16" applyFont="1" applyBorder="1" applyAlignment="1">
      <alignment horizontal="center" vertical="center" wrapText="1"/>
    </xf>
    <xf numFmtId="0" fontId="22" fillId="0" borderId="0" xfId="0" applyFont="1" applyAlignment="1">
      <alignment horizontal="left" vertical="top" wrapText="1"/>
    </xf>
    <xf numFmtId="0" fontId="11" fillId="2" borderId="15" xfId="13" applyFont="1" applyFill="1" applyBorder="1" applyAlignment="1">
      <alignment horizontal="center" vertical="center" wrapText="1"/>
    </xf>
    <xf numFmtId="0" fontId="11" fillId="2" borderId="0" xfId="13" applyFont="1" applyFill="1" applyAlignment="1">
      <alignment horizontal="center" vertical="center" wrapText="1"/>
    </xf>
    <xf numFmtId="166" fontId="11" fillId="34" borderId="0" xfId="16" applyNumberFormat="1" applyFont="1" applyFill="1" applyAlignment="1">
      <alignment horizontal="center" vertical="center" wrapText="1"/>
    </xf>
    <xf numFmtId="192" fontId="11" fillId="2" borderId="1" xfId="2" applyNumberFormat="1" applyFont="1" applyFill="1" applyBorder="1" applyAlignment="1">
      <alignment horizontal="center" vertical="center" wrapText="1"/>
    </xf>
    <xf numFmtId="174" fontId="11" fillId="36" borderId="0" xfId="16" applyNumberFormat="1" applyFont="1" applyFill="1" applyAlignment="1">
      <alignment horizontal="center" vertical="center" wrapText="1"/>
    </xf>
    <xf numFmtId="174" fontId="11" fillId="37" borderId="0" xfId="16" applyNumberFormat="1" applyFont="1" applyFill="1" applyAlignment="1">
      <alignment horizontal="center" vertical="center"/>
    </xf>
    <xf numFmtId="0" fontId="78" fillId="0" borderId="128" xfId="16" applyFont="1" applyBorder="1" applyAlignment="1">
      <alignment horizontal="center" vertical="center"/>
    </xf>
    <xf numFmtId="0" fontId="11" fillId="0" borderId="3" xfId="16" applyFont="1" applyBorder="1" applyAlignment="1">
      <alignment horizontal="left" vertical="center" wrapText="1"/>
    </xf>
    <xf numFmtId="181" fontId="12" fillId="0" borderId="4" xfId="16" applyNumberFormat="1" applyFont="1" applyBorder="1" applyAlignment="1">
      <alignment horizontal="center" vertical="center" wrapText="1"/>
    </xf>
    <xf numFmtId="171" fontId="11" fillId="0" borderId="4" xfId="16" applyNumberFormat="1" applyFont="1" applyBorder="1" applyAlignment="1">
      <alignment vertical="center"/>
    </xf>
    <xf numFmtId="2" fontId="11" fillId="0" borderId="4" xfId="16" applyNumberFormat="1" applyFont="1" applyBorder="1" applyAlignment="1">
      <alignment vertical="center"/>
    </xf>
    <xf numFmtId="0" fontId="69" fillId="0" borderId="13" xfId="16" applyFont="1" applyBorder="1" applyAlignment="1">
      <alignment horizontal="left" vertical="center"/>
    </xf>
    <xf numFmtId="0" fontId="69" fillId="0" borderId="1" xfId="16" applyFont="1" applyBorder="1" applyAlignment="1">
      <alignment vertical="center"/>
    </xf>
    <xf numFmtId="9" fontId="69" fillId="0" borderId="1" xfId="16" applyNumberFormat="1" applyFont="1" applyBorder="1" applyAlignment="1">
      <alignment horizontal="center" vertical="center"/>
    </xf>
    <xf numFmtId="0" fontId="11" fillId="0" borderId="13" xfId="16" applyFont="1" applyBorder="1" applyAlignment="1">
      <alignment horizontal="left" vertical="center" wrapText="1"/>
    </xf>
    <xf numFmtId="2" fontId="11" fillId="0" borderId="1" xfId="16" applyNumberFormat="1" applyFont="1" applyBorder="1" applyAlignment="1">
      <alignment vertical="center"/>
    </xf>
    <xf numFmtId="0" fontId="69" fillId="0" borderId="0" xfId="16" applyFont="1" applyAlignment="1">
      <alignment horizontal="center" vertical="center"/>
    </xf>
    <xf numFmtId="0" fontId="11" fillId="0" borderId="47" xfId="16" applyFont="1" applyBorder="1" applyAlignment="1">
      <alignment horizontal="left" vertical="center" wrapText="1"/>
    </xf>
    <xf numFmtId="171" fontId="69" fillId="0" borderId="1" xfId="16" applyNumberFormat="1" applyFont="1" applyBorder="1" applyAlignment="1">
      <alignment horizontal="center" vertical="center"/>
    </xf>
    <xf numFmtId="0" fontId="69" fillId="0" borderId="1" xfId="16" applyFont="1" applyBorder="1" applyAlignment="1">
      <alignment horizontal="center" vertical="center"/>
    </xf>
    <xf numFmtId="2" fontId="69" fillId="0" borderId="14" xfId="16" applyNumberFormat="1" applyFont="1" applyBorder="1" applyAlignment="1">
      <alignment horizontal="center" vertical="center"/>
    </xf>
    <xf numFmtId="0" fontId="11" fillId="0" borderId="9" xfId="16" applyFont="1" applyBorder="1" applyAlignment="1">
      <alignment horizontal="left" vertical="center" wrapText="1"/>
    </xf>
    <xf numFmtId="171" fontId="12" fillId="0" borderId="1" xfId="16" applyNumberFormat="1" applyFont="1" applyBorder="1" applyAlignment="1">
      <alignment horizontal="center" vertical="center" wrapText="1"/>
    </xf>
    <xf numFmtId="183" fontId="11" fillId="0" borderId="1" xfId="16" applyNumberFormat="1" applyFont="1" applyBorder="1" applyAlignment="1">
      <alignment horizontal="center" vertical="center"/>
    </xf>
    <xf numFmtId="171" fontId="11" fillId="0" borderId="7" xfId="16" applyNumberFormat="1" applyFont="1" applyBorder="1" applyAlignment="1">
      <alignment horizontal="center" vertical="center" wrapText="1"/>
    </xf>
    <xf numFmtId="183" fontId="12" fillId="0" borderId="7" xfId="16" applyNumberFormat="1" applyFont="1" applyBorder="1" applyAlignment="1">
      <alignment horizontal="center" vertical="center"/>
    </xf>
    <xf numFmtId="177" fontId="11" fillId="25" borderId="128" xfId="16" applyNumberFormat="1" applyFont="1" applyFill="1" applyBorder="1" applyAlignment="1">
      <alignment horizontal="center" vertical="center" wrapText="1"/>
    </xf>
    <xf numFmtId="166" fontId="11" fillId="8" borderId="128" xfId="16" applyNumberFormat="1" applyFont="1" applyFill="1" applyBorder="1" applyAlignment="1">
      <alignment horizontal="center" vertical="center" wrapText="1"/>
    </xf>
    <xf numFmtId="0" fontId="12" fillId="0" borderId="123" xfId="16" applyFont="1" applyBorder="1" applyAlignment="1">
      <alignment horizontal="left" vertical="center"/>
    </xf>
    <xf numFmtId="0" fontId="12" fillId="0" borderId="0" xfId="16" applyFont="1" applyAlignment="1">
      <alignment horizontal="left" vertical="center"/>
    </xf>
    <xf numFmtId="3" fontId="12" fillId="0" borderId="4" xfId="16" applyNumberFormat="1" applyFont="1" applyBorder="1" applyAlignment="1">
      <alignment horizontal="center" vertical="center" wrapText="1"/>
    </xf>
    <xf numFmtId="3" fontId="12" fillId="0" borderId="7" xfId="16" applyNumberFormat="1" applyFont="1" applyBorder="1" applyAlignment="1">
      <alignment horizontal="center" vertical="center" wrapText="1"/>
    </xf>
    <xf numFmtId="189" fontId="11" fillId="8" borderId="128" xfId="16" applyNumberFormat="1" applyFont="1" applyFill="1" applyBorder="1" applyAlignment="1">
      <alignment horizontal="center" vertical="center" wrapText="1"/>
    </xf>
    <xf numFmtId="189" fontId="11" fillId="8" borderId="128" xfId="16" applyNumberFormat="1" applyFont="1" applyFill="1" applyBorder="1" applyAlignment="1">
      <alignment horizontal="center" vertical="center"/>
    </xf>
    <xf numFmtId="189" fontId="11" fillId="8" borderId="111" xfId="16" applyNumberFormat="1" applyFont="1" applyFill="1" applyBorder="1" applyAlignment="1">
      <alignment horizontal="center" vertical="center" wrapText="1"/>
    </xf>
    <xf numFmtId="0" fontId="43" fillId="9" borderId="128" xfId="16" applyFont="1" applyFill="1" applyBorder="1" applyAlignment="1">
      <alignment horizontal="center" vertical="center" wrapText="1"/>
    </xf>
    <xf numFmtId="0" fontId="11" fillId="28" borderId="128" xfId="16" applyFont="1" applyFill="1" applyBorder="1" applyAlignment="1">
      <alignment horizontal="center" vertical="center"/>
    </xf>
    <xf numFmtId="0" fontId="43" fillId="28" borderId="136" xfId="16" applyFont="1" applyFill="1" applyBorder="1" applyAlignment="1">
      <alignment horizontal="center" vertical="center" wrapText="1"/>
    </xf>
    <xf numFmtId="189" fontId="11" fillId="0" borderId="128" xfId="16" applyNumberFormat="1" applyFont="1" applyBorder="1" applyAlignment="1">
      <alignment horizontal="center" vertical="center" wrapText="1"/>
    </xf>
    <xf numFmtId="0" fontId="43" fillId="13" borderId="128" xfId="16" applyFont="1" applyFill="1" applyBorder="1" applyAlignment="1">
      <alignment horizontal="center" vertical="center" wrapText="1"/>
    </xf>
    <xf numFmtId="0" fontId="11" fillId="0" borderId="71" xfId="16" applyFont="1" applyBorder="1" applyAlignment="1">
      <alignment horizontal="center" vertical="center"/>
    </xf>
    <xf numFmtId="0" fontId="11" fillId="0" borderId="100" xfId="16" applyFont="1" applyBorder="1" applyAlignment="1">
      <alignment horizontal="center" vertical="center"/>
    </xf>
    <xf numFmtId="0" fontId="12" fillId="0" borderId="102" xfId="16" applyFont="1" applyBorder="1" applyAlignment="1">
      <alignment horizontal="center" vertical="center"/>
    </xf>
    <xf numFmtId="0" fontId="12" fillId="0" borderId="103" xfId="16" applyFont="1" applyBorder="1" applyAlignment="1">
      <alignment horizontal="center" vertical="center"/>
    </xf>
    <xf numFmtId="0" fontId="11" fillId="0" borderId="104" xfId="16" applyFont="1" applyBorder="1" applyAlignment="1">
      <alignment horizontal="center" vertical="center"/>
    </xf>
    <xf numFmtId="0" fontId="11" fillId="0" borderId="105" xfId="16" applyFont="1" applyBorder="1" applyAlignment="1">
      <alignment horizontal="center" vertical="center"/>
    </xf>
    <xf numFmtId="0" fontId="11" fillId="0" borderId="106" xfId="16" applyFont="1" applyBorder="1" applyAlignment="1">
      <alignment horizontal="center" vertical="center"/>
    </xf>
    <xf numFmtId="0" fontId="11" fillId="0" borderId="107" xfId="16" applyFont="1" applyBorder="1" applyAlignment="1">
      <alignment horizontal="center" vertical="center"/>
    </xf>
    <xf numFmtId="0" fontId="11" fillId="0" borderId="108" xfId="16" applyFont="1" applyBorder="1" applyAlignment="1">
      <alignment horizontal="center" vertical="center"/>
    </xf>
    <xf numFmtId="0" fontId="12" fillId="0" borderId="110" xfId="16" applyFont="1" applyBorder="1" applyAlignment="1">
      <alignment horizontal="center" vertical="center"/>
    </xf>
    <xf numFmtId="0" fontId="12" fillId="0" borderId="111" xfId="16" applyFont="1" applyBorder="1" applyAlignment="1">
      <alignment horizontal="center" vertical="center"/>
    </xf>
    <xf numFmtId="0" fontId="11" fillId="0" borderId="63" xfId="16" applyFont="1" applyBorder="1" applyAlignment="1">
      <alignment horizontal="center" vertical="center"/>
    </xf>
    <xf numFmtId="0" fontId="11" fillId="0" borderId="112" xfId="16" applyFont="1" applyBorder="1" applyAlignment="1">
      <alignment horizontal="center" vertical="center"/>
    </xf>
    <xf numFmtId="0" fontId="11" fillId="0" borderId="114" xfId="16" applyFont="1" applyBorder="1" applyAlignment="1">
      <alignment horizontal="center" vertical="center"/>
    </xf>
    <xf numFmtId="0" fontId="11" fillId="0" borderId="115" xfId="16" applyFont="1" applyBorder="1" applyAlignment="1">
      <alignment horizontal="center" vertical="center"/>
    </xf>
    <xf numFmtId="0" fontId="11" fillId="0" borderId="116" xfId="16" applyFont="1" applyBorder="1" applyAlignment="1">
      <alignment horizontal="center" vertical="center"/>
    </xf>
    <xf numFmtId="0" fontId="11" fillId="0" borderId="117" xfId="16" applyFont="1" applyBorder="1" applyAlignment="1">
      <alignment horizontal="center" vertical="center"/>
    </xf>
    <xf numFmtId="0" fontId="11" fillId="0" borderId="68" xfId="16" applyFont="1" applyBorder="1" applyAlignment="1">
      <alignment horizontal="center" vertical="center"/>
    </xf>
    <xf numFmtId="0" fontId="11" fillId="0" borderId="118" xfId="16" applyFont="1" applyBorder="1" applyAlignment="1">
      <alignment horizontal="center" vertical="center"/>
    </xf>
    <xf numFmtId="0" fontId="12" fillId="0" borderId="120" xfId="16" applyFont="1" applyBorder="1" applyAlignment="1">
      <alignment horizontal="center" vertical="center"/>
    </xf>
    <xf numFmtId="0" fontId="12" fillId="0" borderId="121" xfId="16" applyFont="1" applyBorder="1" applyAlignment="1">
      <alignment horizontal="center" vertical="center"/>
    </xf>
    <xf numFmtId="0" fontId="11" fillId="0" borderId="69" xfId="16" applyFont="1" applyBorder="1" applyAlignment="1">
      <alignment horizontal="center" vertical="center"/>
    </xf>
    <xf numFmtId="0" fontId="12" fillId="0" borderId="122" xfId="16" applyFont="1" applyBorder="1" applyAlignment="1">
      <alignment horizontal="center" vertical="center"/>
    </xf>
    <xf numFmtId="0" fontId="12" fillId="0" borderId="120" xfId="16" applyFont="1" applyBorder="1" applyAlignment="1">
      <alignment horizontal="left" vertical="center"/>
    </xf>
    <xf numFmtId="0" fontId="12" fillId="0" borderId="121" xfId="16" applyFont="1" applyBorder="1" applyAlignment="1">
      <alignment horizontal="left" vertical="center"/>
    </xf>
    <xf numFmtId="0" fontId="11" fillId="0" borderId="120" xfId="16" applyFont="1" applyBorder="1" applyAlignment="1">
      <alignment horizontal="center" vertical="center"/>
    </xf>
    <xf numFmtId="0" fontId="11" fillId="0" borderId="124" xfId="16" applyFont="1" applyBorder="1" applyAlignment="1">
      <alignment horizontal="center" vertical="center"/>
    </xf>
    <xf numFmtId="0" fontId="11" fillId="0" borderId="99" xfId="16" applyFont="1" applyBorder="1" applyAlignment="1">
      <alignment vertical="center" wrapText="1"/>
    </xf>
    <xf numFmtId="0" fontId="11" fillId="0" borderId="71" xfId="16" applyFont="1" applyBorder="1" applyAlignment="1">
      <alignment vertical="center" wrapText="1"/>
    </xf>
    <xf numFmtId="0" fontId="11" fillId="0" borderId="100" xfId="16" applyFont="1" applyBorder="1" applyAlignment="1">
      <alignment vertical="center" wrapText="1"/>
    </xf>
    <xf numFmtId="0" fontId="12" fillId="0" borderId="71" xfId="16" applyFont="1" applyBorder="1" applyAlignment="1">
      <alignment horizontal="center" vertical="center" wrapText="1"/>
    </xf>
    <xf numFmtId="2" fontId="12" fillId="0" borderId="102" xfId="16" applyNumberFormat="1" applyFont="1" applyBorder="1" applyAlignment="1">
      <alignment horizontal="center" vertical="center" wrapText="1"/>
    </xf>
    <xf numFmtId="2" fontId="12" fillId="0" borderId="122" xfId="16" applyNumberFormat="1" applyFont="1" applyBorder="1" applyAlignment="1">
      <alignment horizontal="center" vertical="center" wrapText="1"/>
    </xf>
    <xf numFmtId="0" fontId="11" fillId="0" borderId="63" xfId="16" applyFont="1" applyBorder="1" applyAlignment="1">
      <alignment vertical="center"/>
    </xf>
    <xf numFmtId="0" fontId="11" fillId="0" borderId="0" xfId="16" applyFont="1" applyAlignment="1">
      <alignment vertical="center"/>
    </xf>
    <xf numFmtId="0" fontId="11" fillId="0" borderId="127" xfId="16" applyFont="1" applyBorder="1" applyAlignment="1">
      <alignment vertical="center"/>
    </xf>
    <xf numFmtId="0" fontId="12" fillId="0" borderId="63" xfId="16" applyFont="1" applyBorder="1" applyAlignment="1">
      <alignment horizontal="center" vertical="center" wrapText="1"/>
    </xf>
    <xf numFmtId="0" fontId="12" fillId="0" borderId="127" xfId="16" applyFont="1" applyBorder="1" applyAlignment="1">
      <alignment horizontal="center" vertical="center" wrapText="1"/>
    </xf>
    <xf numFmtId="2" fontId="12" fillId="0" borderId="110" xfId="16" applyNumberFormat="1" applyFont="1" applyBorder="1" applyAlignment="1">
      <alignment horizontal="center" vertical="center"/>
    </xf>
    <xf numFmtId="2" fontId="12" fillId="0" borderId="111" xfId="16" applyNumberFormat="1" applyFont="1" applyBorder="1" applyAlignment="1">
      <alignment horizontal="center" vertical="center"/>
    </xf>
    <xf numFmtId="10" fontId="11" fillId="0" borderId="109" xfId="16" applyNumberFormat="1" applyFont="1" applyBorder="1" applyAlignment="1">
      <alignment horizontal="left" vertical="top" wrapText="1"/>
    </xf>
    <xf numFmtId="10" fontId="11" fillId="0" borderId="110" xfId="16" applyNumberFormat="1" applyFont="1" applyBorder="1" applyAlignment="1">
      <alignment horizontal="left" vertical="top" wrapText="1"/>
    </xf>
    <xf numFmtId="10" fontId="11" fillId="0" borderId="111" xfId="16" applyNumberFormat="1" applyFont="1" applyBorder="1" applyAlignment="1">
      <alignment horizontal="left" vertical="top" wrapText="1"/>
    </xf>
    <xf numFmtId="0" fontId="11" fillId="0" borderId="106" xfId="16" applyFont="1" applyBorder="1" applyAlignment="1">
      <alignment vertical="center"/>
    </xf>
    <xf numFmtId="0" fontId="11" fillId="0" borderId="107" xfId="16" applyFont="1" applyBorder="1" applyAlignment="1">
      <alignment vertical="center"/>
    </xf>
    <xf numFmtId="0" fontId="11" fillId="0" borderId="108" xfId="16" applyFont="1" applyBorder="1" applyAlignment="1">
      <alignment vertical="center"/>
    </xf>
    <xf numFmtId="0" fontId="12" fillId="0" borderId="110" xfId="16" applyFont="1" applyBorder="1" applyAlignment="1">
      <alignment horizontal="center" vertical="center" wrapText="1"/>
    </xf>
    <xf numFmtId="0" fontId="12" fillId="0" borderId="111" xfId="16" applyFont="1" applyBorder="1" applyAlignment="1">
      <alignment horizontal="center" vertical="center" wrapText="1"/>
    </xf>
    <xf numFmtId="2" fontId="11" fillId="0" borderId="110" xfId="16" applyNumberFormat="1" applyFont="1" applyBorder="1" applyAlignment="1">
      <alignment horizontal="left" vertical="top" wrapText="1"/>
    </xf>
    <xf numFmtId="2" fontId="11" fillId="0" borderId="111" xfId="16" applyNumberFormat="1" applyFont="1" applyBorder="1" applyAlignment="1">
      <alignment horizontal="left" vertical="top" wrapText="1"/>
    </xf>
    <xf numFmtId="0" fontId="12" fillId="0" borderId="119" xfId="16" applyFont="1" applyBorder="1" applyAlignment="1">
      <alignment horizontal="center" vertical="center" wrapText="1"/>
    </xf>
    <xf numFmtId="0" fontId="12" fillId="0" borderId="120" xfId="16" applyFont="1" applyBorder="1" applyAlignment="1">
      <alignment horizontal="center" vertical="center" wrapText="1"/>
    </xf>
    <xf numFmtId="0" fontId="12" fillId="0" borderId="121" xfId="16" applyFont="1" applyBorder="1" applyAlignment="1">
      <alignment horizontal="center" vertical="center" wrapText="1"/>
    </xf>
    <xf numFmtId="0" fontId="12" fillId="0" borderId="117" xfId="16" applyFont="1" applyBorder="1" applyAlignment="1">
      <alignment horizontal="center" vertical="center" wrapText="1"/>
    </xf>
    <xf numFmtId="0" fontId="12" fillId="0" borderId="68" xfId="16" applyFont="1" applyBorder="1" applyAlignment="1">
      <alignment horizontal="center" vertical="center" wrapText="1"/>
    </xf>
    <xf numFmtId="0" fontId="12" fillId="0" borderId="118" xfId="16" applyFont="1" applyBorder="1" applyAlignment="1">
      <alignment horizontal="center" vertical="center" wrapText="1"/>
    </xf>
    <xf numFmtId="2" fontId="11" fillId="0" borderId="119" xfId="16" applyNumberFormat="1" applyFont="1" applyBorder="1" applyAlignment="1">
      <alignment horizontal="center" vertical="center" wrapText="1"/>
    </xf>
    <xf numFmtId="2" fontId="11" fillId="0" borderId="120" xfId="16" applyNumberFormat="1" applyFont="1" applyBorder="1" applyAlignment="1">
      <alignment horizontal="center" vertical="center" wrapText="1"/>
    </xf>
    <xf numFmtId="2" fontId="11" fillId="0" borderId="121" xfId="16" applyNumberFormat="1" applyFont="1" applyBorder="1" applyAlignment="1">
      <alignment horizontal="center" vertical="center" wrapText="1"/>
    </xf>
    <xf numFmtId="183" fontId="11" fillId="0" borderId="128" xfId="16" applyNumberFormat="1" applyFont="1" applyBorder="1" applyAlignment="1">
      <alignment horizontal="center" vertical="center" wrapText="1"/>
    </xf>
    <xf numFmtId="0" fontId="12" fillId="0" borderId="105" xfId="16" applyFont="1" applyBorder="1" applyAlignment="1">
      <alignment horizontal="center" vertical="center"/>
    </xf>
    <xf numFmtId="0" fontId="40" fillId="0" borderId="131" xfId="16" applyFont="1" applyBorder="1" applyAlignment="1">
      <alignment horizontal="center" vertical="center" wrapText="1"/>
    </xf>
    <xf numFmtId="0" fontId="12" fillId="0" borderId="131" xfId="16" applyFont="1" applyBorder="1" applyAlignment="1">
      <alignment horizontal="center" vertical="center" wrapText="1"/>
    </xf>
    <xf numFmtId="0" fontId="12" fillId="0" borderId="108" xfId="16" applyFont="1" applyBorder="1" applyAlignment="1">
      <alignment horizontal="center" vertical="center" wrapText="1"/>
    </xf>
    <xf numFmtId="0" fontId="12" fillId="0" borderId="154" xfId="16" applyFont="1" applyBorder="1" applyAlignment="1">
      <alignment horizontal="center" vertical="center"/>
    </xf>
    <xf numFmtId="0" fontId="40" fillId="0" borderId="152" xfId="16" applyFont="1" applyBorder="1" applyAlignment="1">
      <alignment horizontal="center" vertical="center" wrapText="1"/>
    </xf>
    <xf numFmtId="0" fontId="12" fillId="0" borderId="152" xfId="16" applyFont="1" applyBorder="1" applyAlignment="1">
      <alignment horizontal="center" vertical="center" wrapText="1"/>
    </xf>
    <xf numFmtId="0" fontId="12" fillId="0" borderId="155" xfId="16" applyFont="1" applyBorder="1" applyAlignment="1">
      <alignment horizontal="center" vertical="center"/>
    </xf>
    <xf numFmtId="0" fontId="11" fillId="0" borderId="146" xfId="16" applyFont="1" applyBorder="1" applyAlignment="1">
      <alignment horizontal="left" vertical="top" wrapText="1"/>
    </xf>
    <xf numFmtId="0" fontId="11" fillId="0" borderId="147" xfId="16" applyFont="1" applyBorder="1" applyAlignment="1">
      <alignment horizontal="center" vertical="center"/>
    </xf>
    <xf numFmtId="0" fontId="74" fillId="0" borderId="148" xfId="16" applyFont="1" applyBorder="1" applyAlignment="1">
      <alignment horizontal="center" vertical="center" wrapText="1"/>
    </xf>
    <xf numFmtId="1" fontId="11" fillId="0" borderId="148" xfId="16" applyNumberFormat="1" applyFont="1" applyBorder="1" applyAlignment="1">
      <alignment horizontal="center" vertical="center"/>
    </xf>
    <xf numFmtId="3" fontId="12" fillId="0" borderId="147" xfId="16" applyNumberFormat="1" applyFont="1" applyBorder="1" applyAlignment="1">
      <alignment horizontal="center" wrapText="1"/>
    </xf>
    <xf numFmtId="3" fontId="12" fillId="0" borderId="148" xfId="16" applyNumberFormat="1" applyFont="1" applyBorder="1" applyAlignment="1">
      <alignment horizontal="center"/>
    </xf>
    <xf numFmtId="2" fontId="11" fillId="0" borderId="147" xfId="16" applyNumberFormat="1" applyFont="1" applyBorder="1" applyAlignment="1">
      <alignment horizontal="center" vertical="center"/>
    </xf>
    <xf numFmtId="14" fontId="11" fillId="0" borderId="158" xfId="16" applyNumberFormat="1" applyFont="1" applyBorder="1" applyAlignment="1">
      <alignment horizontal="center" vertical="center"/>
    </xf>
    <xf numFmtId="9" fontId="11" fillId="0" borderId="156" xfId="16" applyNumberFormat="1" applyFont="1" applyBorder="1" applyAlignment="1">
      <alignment horizontal="center" vertical="center"/>
    </xf>
    <xf numFmtId="9" fontId="11" fillId="0" borderId="148" xfId="16" applyNumberFormat="1" applyFont="1" applyBorder="1" applyAlignment="1">
      <alignment horizontal="center" vertical="center"/>
    </xf>
    <xf numFmtId="2" fontId="11" fillId="0" borderId="149" xfId="16" applyNumberFormat="1" applyFont="1" applyBorder="1" applyAlignment="1">
      <alignment horizontal="center" vertical="center"/>
    </xf>
    <xf numFmtId="0" fontId="11" fillId="0" borderId="150" xfId="16" applyFont="1" applyBorder="1" applyAlignment="1">
      <alignment horizontal="left" vertical="top" wrapText="1"/>
    </xf>
    <xf numFmtId="0" fontId="11" fillId="0" borderId="151" xfId="16" applyFont="1" applyBorder="1" applyAlignment="1">
      <alignment horizontal="center" vertical="center"/>
    </xf>
    <xf numFmtId="0" fontId="74" fillId="0" borderId="152" xfId="16" applyFont="1" applyBorder="1" applyAlignment="1">
      <alignment horizontal="center" vertical="center" wrapText="1"/>
    </xf>
    <xf numFmtId="1" fontId="11" fillId="0" borderId="152" xfId="16" applyNumberFormat="1" applyFont="1" applyBorder="1" applyAlignment="1">
      <alignment horizontal="center" vertical="center"/>
    </xf>
    <xf numFmtId="3" fontId="11" fillId="0" borderId="151" xfId="16" applyNumberFormat="1" applyFont="1" applyBorder="1" applyAlignment="1">
      <alignment horizontal="center"/>
    </xf>
    <xf numFmtId="3" fontId="11" fillId="0" borderId="152" xfId="16" applyNumberFormat="1" applyFont="1" applyBorder="1" applyAlignment="1">
      <alignment horizontal="center"/>
    </xf>
    <xf numFmtId="2" fontId="11" fillId="0" borderId="152" xfId="16" applyNumberFormat="1" applyFont="1" applyBorder="1" applyAlignment="1">
      <alignment horizontal="center" vertical="center"/>
    </xf>
    <xf numFmtId="14" fontId="11" fillId="0" borderId="159" xfId="16" applyNumberFormat="1" applyFont="1" applyBorder="1" applyAlignment="1">
      <alignment horizontal="center" vertical="center"/>
    </xf>
    <xf numFmtId="9" fontId="11" fillId="0" borderId="157" xfId="16" applyNumberFormat="1" applyFont="1" applyBorder="1" applyAlignment="1">
      <alignment horizontal="center" vertical="center"/>
    </xf>
    <xf numFmtId="9" fontId="11" fillId="0" borderId="152" xfId="16" applyNumberFormat="1" applyFont="1" applyBorder="1" applyAlignment="1">
      <alignment horizontal="center" vertical="center"/>
    </xf>
    <xf numFmtId="2" fontId="11" fillId="0" borderId="153" xfId="16" applyNumberFormat="1" applyFont="1" applyBorder="1" applyAlignment="1">
      <alignment horizontal="center" vertical="center"/>
    </xf>
    <xf numFmtId="0" fontId="12" fillId="0" borderId="161" xfId="16" applyFont="1" applyBorder="1" applyAlignment="1">
      <alignment horizontal="center" vertical="center"/>
    </xf>
    <xf numFmtId="0" fontId="75" fillId="0" borderId="136" xfId="16" applyFont="1" applyBorder="1" applyAlignment="1">
      <alignment horizontal="center" vertical="center" wrapText="1"/>
    </xf>
    <xf numFmtId="3" fontId="12" fillId="0" borderId="136" xfId="16" applyNumberFormat="1" applyFont="1" applyBorder="1" applyAlignment="1">
      <alignment horizontal="center" wrapText="1"/>
    </xf>
    <xf numFmtId="2" fontId="12" fillId="0" borderId="136" xfId="16" applyNumberFormat="1" applyFont="1" applyBorder="1" applyAlignment="1">
      <alignment horizontal="center" vertical="center"/>
    </xf>
    <xf numFmtId="39" fontId="11" fillId="0" borderId="148" xfId="16" applyNumberFormat="1" applyFont="1" applyBorder="1" applyAlignment="1">
      <alignment horizontal="center" vertical="center"/>
    </xf>
    <xf numFmtId="0" fontId="11" fillId="0" borderId="160" xfId="16" applyFont="1" applyBorder="1" applyAlignment="1">
      <alignment horizontal="center" vertical="center"/>
    </xf>
    <xf numFmtId="0" fontId="12" fillId="0" borderId="116" xfId="16" applyFont="1" applyBorder="1" applyAlignment="1">
      <alignment horizontal="center" vertical="center"/>
    </xf>
    <xf numFmtId="0" fontId="11" fillId="0" borderId="134" xfId="16" applyFont="1" applyBorder="1" applyAlignment="1">
      <alignment horizontal="center" vertical="center"/>
    </xf>
    <xf numFmtId="0" fontId="74" fillId="0" borderId="136" xfId="16" applyFont="1" applyBorder="1" applyAlignment="1">
      <alignment horizontal="center" vertical="center" wrapText="1"/>
    </xf>
    <xf numFmtId="0" fontId="75" fillId="0" borderId="134" xfId="16" applyFont="1" applyBorder="1" applyAlignment="1">
      <alignment horizontal="center" vertical="center" wrapText="1"/>
    </xf>
    <xf numFmtId="3" fontId="11" fillId="0" borderId="134" xfId="16" applyNumberFormat="1" applyFont="1" applyBorder="1" applyAlignment="1">
      <alignment horizontal="center" wrapText="1"/>
    </xf>
    <xf numFmtId="3" fontId="11" fillId="0" borderId="134" xfId="16" applyNumberFormat="1" applyFont="1" applyBorder="1" applyAlignment="1">
      <alignment horizontal="center"/>
    </xf>
    <xf numFmtId="2" fontId="12" fillId="0" borderId="134" xfId="16" applyNumberFormat="1" applyFont="1" applyBorder="1" applyAlignment="1">
      <alignment horizontal="center" vertical="center"/>
    </xf>
    <xf numFmtId="39" fontId="11" fillId="0" borderId="134" xfId="16" applyNumberFormat="1" applyFont="1" applyBorder="1" applyAlignment="1">
      <alignment horizontal="center" vertical="center"/>
    </xf>
    <xf numFmtId="39" fontId="11" fillId="0" borderId="133" xfId="16" applyNumberFormat="1" applyFont="1" applyBorder="1" applyAlignment="1">
      <alignment horizontal="center" vertical="center"/>
    </xf>
    <xf numFmtId="9" fontId="11" fillId="0" borderId="133" xfId="16" applyNumberFormat="1" applyFont="1" applyBorder="1" applyAlignment="1">
      <alignment horizontal="center" vertical="center"/>
    </xf>
    <xf numFmtId="0" fontId="11" fillId="0" borderId="135" xfId="16" applyFont="1" applyBorder="1" applyAlignment="1">
      <alignment horizontal="center" vertical="center"/>
    </xf>
    <xf numFmtId="167" fontId="12" fillId="0" borderId="101" xfId="16" applyNumberFormat="1" applyFont="1" applyBorder="1" applyAlignment="1">
      <alignment horizontal="center" vertical="center"/>
    </xf>
    <xf numFmtId="167" fontId="12" fillId="0" borderId="102" xfId="16" applyNumberFormat="1" applyFont="1" applyBorder="1" applyAlignment="1">
      <alignment horizontal="center" vertical="center"/>
    </xf>
    <xf numFmtId="0" fontId="12" fillId="0" borderId="114" xfId="16" applyFont="1" applyBorder="1" applyAlignment="1">
      <alignment horizontal="center" vertical="center" wrapText="1"/>
    </xf>
    <xf numFmtId="0" fontId="12" fillId="0" borderId="115" xfId="16" applyFont="1" applyBorder="1" applyAlignment="1">
      <alignment horizontal="center" vertical="center" wrapText="1"/>
    </xf>
    <xf numFmtId="0" fontId="11" fillId="0" borderId="114" xfId="16" applyFont="1" applyBorder="1" applyAlignment="1">
      <alignment horizontal="center" vertical="center" wrapText="1"/>
    </xf>
    <xf numFmtId="0" fontId="11" fillId="0" borderId="115" xfId="16" applyFont="1" applyBorder="1" applyAlignment="1">
      <alignment horizontal="center" vertical="center" wrapText="1"/>
    </xf>
    <xf numFmtId="0" fontId="11" fillId="0" borderId="105" xfId="16" applyFont="1" applyBorder="1" applyAlignment="1">
      <alignment horizontal="center" vertical="center" wrapText="1"/>
    </xf>
    <xf numFmtId="0" fontId="11" fillId="0" borderId="107" xfId="16" applyFont="1" applyBorder="1" applyAlignment="1">
      <alignment horizontal="center" vertical="center" wrapText="1"/>
    </xf>
    <xf numFmtId="0" fontId="11" fillId="0" borderId="108" xfId="16" applyFont="1" applyBorder="1" applyAlignment="1">
      <alignment horizontal="center" vertical="center" wrapText="1"/>
    </xf>
    <xf numFmtId="0" fontId="12" fillId="0" borderId="114" xfId="16" applyFont="1" applyBorder="1" applyAlignment="1">
      <alignment horizontal="center" vertical="center"/>
    </xf>
    <xf numFmtId="0" fontId="12" fillId="0" borderId="115" xfId="16" applyFont="1" applyBorder="1" applyAlignment="1">
      <alignment horizontal="center" vertical="center"/>
    </xf>
    <xf numFmtId="169" fontId="11" fillId="0" borderId="114" xfId="16" applyNumberFormat="1" applyFont="1" applyBorder="1" applyAlignment="1">
      <alignment horizontal="center" vertical="center"/>
    </xf>
    <xf numFmtId="169" fontId="11" fillId="0" borderId="140" xfId="16" applyNumberFormat="1" applyFont="1" applyBorder="1" applyAlignment="1">
      <alignment horizontal="center" vertical="center"/>
    </xf>
    <xf numFmtId="0" fontId="12" fillId="0" borderId="107" xfId="16" applyFont="1" applyBorder="1" applyAlignment="1">
      <alignment horizontal="center" vertical="center"/>
    </xf>
    <xf numFmtId="0" fontId="12" fillId="0" borderId="108" xfId="16" applyFont="1" applyBorder="1" applyAlignment="1">
      <alignment horizontal="center" vertical="center"/>
    </xf>
    <xf numFmtId="169" fontId="11" fillId="0" borderId="117" xfId="16" applyNumberFormat="1" applyFont="1" applyBorder="1" applyAlignment="1">
      <alignment horizontal="center" vertical="center"/>
    </xf>
    <xf numFmtId="169" fontId="11" fillId="0" borderId="68" xfId="16" applyNumberFormat="1" applyFont="1" applyBorder="1" applyAlignment="1">
      <alignment horizontal="center" vertical="center"/>
    </xf>
    <xf numFmtId="169" fontId="11" fillId="0" borderId="69" xfId="16" applyNumberFormat="1" applyFont="1" applyBorder="1" applyAlignment="1">
      <alignment horizontal="center" vertical="center"/>
    </xf>
    <xf numFmtId="0" fontId="11" fillId="0" borderId="138" xfId="16" applyFont="1" applyBorder="1" applyAlignment="1">
      <alignment horizontal="center" vertical="center" wrapText="1"/>
    </xf>
    <xf numFmtId="0" fontId="11" fillId="0" borderId="110" xfId="16" applyFont="1" applyBorder="1" applyAlignment="1">
      <alignment horizontal="left" vertical="top" wrapText="1"/>
    </xf>
    <xf numFmtId="0" fontId="11" fillId="0" borderId="72" xfId="16" applyFont="1" applyBorder="1" applyAlignment="1">
      <alignment horizontal="left" vertical="top" wrapText="1"/>
    </xf>
    <xf numFmtId="0" fontId="12" fillId="0" borderId="140" xfId="16" applyFont="1" applyBorder="1" applyAlignment="1">
      <alignment horizontal="center" vertical="center" wrapText="1"/>
    </xf>
    <xf numFmtId="169" fontId="11" fillId="0" borderId="114" xfId="16" applyNumberFormat="1" applyFont="1" applyBorder="1" applyAlignment="1">
      <alignment horizontal="left" vertical="top"/>
    </xf>
    <xf numFmtId="169" fontId="11" fillId="0" borderId="140" xfId="16" applyNumberFormat="1" applyFont="1" applyBorder="1" applyAlignment="1">
      <alignment horizontal="left" vertical="top"/>
    </xf>
    <xf numFmtId="0" fontId="12" fillId="0" borderId="67" xfId="16" applyFont="1" applyBorder="1" applyAlignment="1">
      <alignment horizontal="center" vertical="center" wrapText="1"/>
    </xf>
    <xf numFmtId="0" fontId="12" fillId="0" borderId="69" xfId="16" applyFont="1" applyBorder="1" applyAlignment="1">
      <alignment horizontal="center" vertical="center" wrapText="1"/>
    </xf>
    <xf numFmtId="169" fontId="11" fillId="0" borderId="67" xfId="16" applyNumberFormat="1" applyFont="1" applyBorder="1" applyAlignment="1">
      <alignment horizontal="left" vertical="top"/>
    </xf>
    <xf numFmtId="169" fontId="11" fillId="0" borderId="68" xfId="16" applyNumberFormat="1" applyFont="1" applyBorder="1" applyAlignment="1">
      <alignment horizontal="left" vertical="top"/>
    </xf>
    <xf numFmtId="169" fontId="11" fillId="0" borderId="69" xfId="16" applyNumberFormat="1" applyFont="1" applyBorder="1" applyAlignment="1">
      <alignment horizontal="left" vertical="top"/>
    </xf>
    <xf numFmtId="169" fontId="11" fillId="0" borderId="71" xfId="16" applyNumberFormat="1" applyFont="1" applyBorder="1" applyAlignment="1">
      <alignment horizontal="center" vertical="center"/>
    </xf>
    <xf numFmtId="14" fontId="11" fillId="2" borderId="109" xfId="16" applyNumberFormat="1" applyFont="1" applyFill="1" applyBorder="1" applyAlignment="1">
      <alignment horizontal="center" vertical="center"/>
    </xf>
    <xf numFmtId="0" fontId="21" fillId="38" borderId="1" xfId="0" applyFont="1" applyFill="1" applyBorder="1" applyAlignment="1">
      <alignment horizontal="left" vertical="top" wrapText="1"/>
    </xf>
    <xf numFmtId="166" fontId="11" fillId="39" borderId="111" xfId="16" applyNumberFormat="1" applyFont="1" applyFill="1" applyBorder="1" applyAlignment="1">
      <alignment horizontal="center" vertical="center" wrapText="1"/>
    </xf>
    <xf numFmtId="0" fontId="59" fillId="39" borderId="128" xfId="16" applyFont="1" applyFill="1" applyBorder="1" applyAlignment="1">
      <alignment horizontal="center" vertical="center" wrapText="1"/>
    </xf>
    <xf numFmtId="189" fontId="11" fillId="38" borderId="128" xfId="16" applyNumberFormat="1" applyFont="1" applyFill="1" applyBorder="1" applyAlignment="1">
      <alignment horizontal="center" vertical="center" wrapText="1"/>
    </xf>
    <xf numFmtId="189" fontId="11" fillId="38" borderId="128" xfId="16" applyNumberFormat="1" applyFont="1" applyFill="1" applyBorder="1" applyAlignment="1">
      <alignment horizontal="center" vertical="center"/>
    </xf>
    <xf numFmtId="14" fontId="11" fillId="0" borderId="125" xfId="16" applyNumberFormat="1" applyFont="1" applyBorder="1" applyAlignment="1">
      <alignment horizontal="center" vertical="center" wrapText="1"/>
    </xf>
    <xf numFmtId="0" fontId="21" fillId="38" borderId="0" xfId="0" applyFont="1" applyFill="1" applyAlignment="1">
      <alignment horizontal="left" vertical="top" wrapText="1"/>
    </xf>
    <xf numFmtId="166" fontId="11" fillId="38" borderId="128" xfId="16" applyNumberFormat="1" applyFont="1" applyFill="1" applyBorder="1" applyAlignment="1">
      <alignment horizontal="center" vertical="center" wrapText="1"/>
    </xf>
    <xf numFmtId="0" fontId="12" fillId="0" borderId="1" xfId="16" applyFont="1" applyBorder="1" applyAlignment="1">
      <alignment horizontal="center" vertical="center" wrapText="1"/>
    </xf>
    <xf numFmtId="166" fontId="12" fillId="0" borderId="1" xfId="16" applyNumberFormat="1" applyFont="1" applyBorder="1" applyAlignment="1">
      <alignment horizontal="center" vertical="center" wrapText="1"/>
    </xf>
    <xf numFmtId="183" fontId="11" fillId="0" borderId="1" xfId="16" applyNumberFormat="1" applyFont="1" applyBorder="1" applyAlignment="1">
      <alignment horizontal="center" vertical="center" wrapText="1"/>
    </xf>
    <xf numFmtId="189" fontId="11" fillId="0" borderId="1" xfId="16" applyNumberFormat="1" applyFont="1" applyBorder="1" applyAlignment="1">
      <alignment horizontal="center" vertical="center"/>
    </xf>
    <xf numFmtId="178" fontId="11" fillId="0" borderId="128" xfId="16" applyNumberFormat="1" applyFont="1" applyBorder="1" applyAlignment="1">
      <alignment horizontal="center" vertical="center" wrapText="1"/>
    </xf>
    <xf numFmtId="177" fontId="11" fillId="17" borderId="0" xfId="16" applyNumberFormat="1" applyFont="1" applyFill="1" applyAlignment="1">
      <alignment horizontal="center" vertical="center" wrapText="1"/>
    </xf>
    <xf numFmtId="0" fontId="12" fillId="2" borderId="0" xfId="16" applyFont="1" applyFill="1" applyAlignment="1">
      <alignment horizontal="center" vertical="center"/>
    </xf>
    <xf numFmtId="0" fontId="12" fillId="2" borderId="0" xfId="16" applyFont="1" applyFill="1" applyAlignment="1">
      <alignment horizontal="center" vertical="center" wrapText="1"/>
    </xf>
    <xf numFmtId="3" fontId="12" fillId="2" borderId="0" xfId="16" applyNumberFormat="1" applyFont="1" applyFill="1" applyAlignment="1">
      <alignment horizontal="center" vertical="center" wrapText="1"/>
    </xf>
    <xf numFmtId="1" fontId="12" fillId="2" borderId="0" xfId="16" applyNumberFormat="1" applyFont="1" applyFill="1" applyAlignment="1">
      <alignment horizontal="center" vertical="center" wrapText="1"/>
    </xf>
    <xf numFmtId="3" fontId="12" fillId="2" borderId="0" xfId="16" applyNumberFormat="1" applyFont="1" applyFill="1" applyAlignment="1">
      <alignment horizontal="center" vertical="center"/>
    </xf>
    <xf numFmtId="0" fontId="12" fillId="2" borderId="0" xfId="16" applyFont="1" applyFill="1" applyAlignment="1">
      <alignment horizontal="center" vertical="center"/>
    </xf>
    <xf numFmtId="0" fontId="11" fillId="2" borderId="0" xfId="16" applyFont="1" applyFill="1" applyAlignment="1">
      <alignment horizontal="center" vertical="center" wrapText="1"/>
    </xf>
  </cellXfs>
  <cellStyles count="20">
    <cellStyle name="Hipervínculo" xfId="18" builtinId="8"/>
    <cellStyle name="Millares" xfId="17" builtinId="3"/>
    <cellStyle name="Millares [0]" xfId="1" builtinId="6"/>
    <cellStyle name="Millares [0] 2" xfId="8"/>
    <cellStyle name="Millares 2" xfId="6"/>
    <cellStyle name="Millares 5" xfId="14"/>
    <cellStyle name="Millares 6" xfId="15"/>
    <cellStyle name="Moneda" xfId="2" builtinId="4"/>
    <cellStyle name="Moneda [0]" xfId="3" builtinId="7"/>
    <cellStyle name="Moneda 2 2" xfId="10"/>
    <cellStyle name="Moneda 3" xfId="7"/>
    <cellStyle name="Normal" xfId="0" builtinId="0"/>
    <cellStyle name="Normal 2" xfId="11"/>
    <cellStyle name="Normal 2 2" xfId="5"/>
    <cellStyle name="Normal 3" xfId="12"/>
    <cellStyle name="Normal 4" xfId="13"/>
    <cellStyle name="Normal 5" xfId="16"/>
    <cellStyle name="Normal 6" xfId="19"/>
    <cellStyle name="Porcentaje" xfId="4" builtinId="5"/>
    <cellStyle name="Porcentaj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1</xdr:row>
          <xdr:rowOff>76200</xdr:rowOff>
        </xdr:from>
        <xdr:to>
          <xdr:col>2</xdr:col>
          <xdr:colOff>0</xdr:colOff>
          <xdr:row>4</xdr:row>
          <xdr:rowOff>238125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563880</xdr:colOff>
      <xdr:row>1</xdr:row>
      <xdr:rowOff>7620</xdr:rowOff>
    </xdr:from>
    <xdr:to>
      <xdr:col>14</xdr:col>
      <xdr:colOff>815340</xdr:colOff>
      <xdr:row>4</xdr:row>
      <xdr:rowOff>259080</xdr:rowOff>
    </xdr:to>
    <xdr:pic>
      <xdr:nvPicPr>
        <xdr:cNvPr id="3" name="Imagen 1" descr="CAPIT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65830" y="198120"/>
          <a:ext cx="154686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419100</xdr:colOff>
          <xdr:row>1</xdr:row>
          <xdr:rowOff>76200</xdr:rowOff>
        </xdr:from>
        <xdr:to>
          <xdr:col>2</xdr:col>
          <xdr:colOff>0</xdr:colOff>
          <xdr:row>4</xdr:row>
          <xdr:rowOff>238125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563880</xdr:colOff>
      <xdr:row>1</xdr:row>
      <xdr:rowOff>7620</xdr:rowOff>
    </xdr:from>
    <xdr:to>
      <xdr:col>14</xdr:col>
      <xdr:colOff>815340</xdr:colOff>
      <xdr:row>4</xdr:row>
      <xdr:rowOff>259080</xdr:rowOff>
    </xdr:to>
    <xdr:pic>
      <xdr:nvPicPr>
        <xdr:cNvPr id="2" name="Imagen 1" descr="CAPIT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65830" y="198120"/>
          <a:ext cx="154686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333375</xdr:colOff>
      <xdr:row>0</xdr:row>
      <xdr:rowOff>57150</xdr:rowOff>
    </xdr:from>
    <xdr:ext cx="4133850" cy="1133475"/>
    <xdr:sp macro="" textlink="">
      <xdr:nvSpPr>
        <xdr:cNvPr id="2" name="Object 1" hidden="1">
          <a:extLst>
            <a:ext uri="{FF2B5EF4-FFF2-40B4-BE49-F238E27FC236}">
              <a16:creationId xmlns:a16="http://schemas.microsoft.com/office/drawing/2014/main" id="{00000000-0008-0000-0F00-000002000000}"/>
            </a:ext>
          </a:extLst>
        </xdr:cNvPr>
        <xdr:cNvSpPr/>
      </xdr:nvSpPr>
      <xdr:spPr bwMode="auto">
        <a:xfrm>
          <a:off x="72199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3" name="Object 2" hidden="1">
          <a:extLst>
            <a:ext uri="{FF2B5EF4-FFF2-40B4-BE49-F238E27FC236}">
              <a16:creationId xmlns:a16="http://schemas.microsoft.com/office/drawing/2014/main" id="{00000000-0008-0000-0F00-000003000000}"/>
            </a:ext>
          </a:extLst>
        </xdr:cNvPr>
        <xdr:cNvSpPr/>
      </xdr:nvSpPr>
      <xdr:spPr bwMode="auto">
        <a:xfrm>
          <a:off x="72199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4" name="Object 3" hidden="1">
          <a:extLst>
            <a:ext uri="{FF2B5EF4-FFF2-40B4-BE49-F238E27FC236}">
              <a16:creationId xmlns:a16="http://schemas.microsoft.com/office/drawing/2014/main" id="{00000000-0008-0000-0F00-000004000000}"/>
            </a:ext>
          </a:extLst>
        </xdr:cNvPr>
        <xdr:cNvSpPr/>
      </xdr:nvSpPr>
      <xdr:spPr bwMode="auto">
        <a:xfrm>
          <a:off x="721995" y="57150"/>
          <a:ext cx="4133850" cy="1133475"/>
        </a:xfrm>
        <a:prstGeom prst="rect">
          <a:avLst/>
        </a:prstGeom>
        <a:noFill/>
      </xdr:spPr>
    </xdr:sp>
    <xdr:clientData fLocksWithSheet="0"/>
  </xdr:oneCellAnchor>
  <xdr:oneCellAnchor>
    <xdr:from>
      <xdr:col>13</xdr:col>
      <xdr:colOff>409575</xdr:colOff>
      <xdr:row>0</xdr:row>
      <xdr:rowOff>9525</xdr:rowOff>
    </xdr:from>
    <xdr:ext cx="1228725" cy="1219200"/>
    <xdr:pic>
      <xdr:nvPicPr>
        <xdr:cNvPr id="5" name="image4.png">
          <a:extLst>
            <a:ext uri="{FF2B5EF4-FFF2-40B4-BE49-F238E27FC236}">
              <a16:creationId xmlns:a16="http://schemas.microsoft.com/office/drawing/2014/main" id="{00000000-0008-0000-0F00-000005000000}"/>
            </a:ext>
          </a:extLst>
        </xdr:cNvPr>
        <xdr:cNvPicPr preferRelativeResize="0"/>
      </xdr:nvPicPr>
      <xdr:blipFill>
        <a:blip xmlns:r="http://schemas.openxmlformats.org/officeDocument/2006/relationships" r:embed="rId1" cstate="print"/>
        <a:stretch>
          <a:fillRect/>
        </a:stretch>
      </xdr:blipFill>
      <xdr:spPr>
        <a:xfrm>
          <a:off x="15702915"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6" name="image5.png">
          <a:extLst>
            <a:ext uri="{FF2B5EF4-FFF2-40B4-BE49-F238E27FC236}">
              <a16:creationId xmlns:a16="http://schemas.microsoft.com/office/drawing/2014/main" id="{00000000-0008-0000-0F00-000006000000}"/>
            </a:ext>
          </a:extLst>
        </xdr:cNvPr>
        <xdr:cNvPicPr preferRelativeResize="0"/>
      </xdr:nvPicPr>
      <xdr:blipFill>
        <a:blip xmlns:r="http://schemas.openxmlformats.org/officeDocument/2006/relationships" r:embed="rId1" cstate="print"/>
        <a:stretch>
          <a:fillRect/>
        </a:stretch>
      </xdr:blipFill>
      <xdr:spPr>
        <a:xfrm>
          <a:off x="15702915"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7" name="image6.png">
          <a:extLst>
            <a:ext uri="{FF2B5EF4-FFF2-40B4-BE49-F238E27FC236}">
              <a16:creationId xmlns:a16="http://schemas.microsoft.com/office/drawing/2014/main" id="{00000000-0008-0000-0F00-000007000000}"/>
            </a:ext>
          </a:extLst>
        </xdr:cNvPr>
        <xdr:cNvPicPr preferRelativeResize="0"/>
      </xdr:nvPicPr>
      <xdr:blipFill>
        <a:blip xmlns:r="http://schemas.openxmlformats.org/officeDocument/2006/relationships" r:embed="rId1" cstate="print"/>
        <a:stretch>
          <a:fillRect/>
        </a:stretch>
      </xdr:blipFill>
      <xdr:spPr>
        <a:xfrm>
          <a:off x="15702915" y="9525"/>
          <a:ext cx="1228725" cy="1219200"/>
        </a:xfrm>
        <a:prstGeom prst="rect">
          <a:avLst/>
        </a:prstGeom>
        <a:noFill/>
      </xdr:spPr>
    </xdr:pic>
    <xdr:clientData fLocksWithSheet="0"/>
  </xdr:oneCellAnchor>
  <xdr:oneCellAnchor>
    <xdr:from>
      <xdr:col>1</xdr:col>
      <xdr:colOff>333375</xdr:colOff>
      <xdr:row>0</xdr:row>
      <xdr:rowOff>57150</xdr:rowOff>
    </xdr:from>
    <xdr:ext cx="4133850" cy="1133475"/>
    <xdr:sp macro="" textlink="">
      <xdr:nvSpPr>
        <xdr:cNvPr id="8" name="Object 1" hidden="1">
          <a:extLst>
            <a:ext uri="{FF2B5EF4-FFF2-40B4-BE49-F238E27FC236}">
              <a16:creationId xmlns:a16="http://schemas.microsoft.com/office/drawing/2014/main" id="{00000000-0008-0000-0F00-000008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9" name="Object 2" hidden="1">
          <a:extLst>
            <a:ext uri="{FF2B5EF4-FFF2-40B4-BE49-F238E27FC236}">
              <a16:creationId xmlns:a16="http://schemas.microsoft.com/office/drawing/2014/main" id="{00000000-0008-0000-0F00-000009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10" name="Object 3" hidden="1">
          <a:extLst>
            <a:ext uri="{FF2B5EF4-FFF2-40B4-BE49-F238E27FC236}">
              <a16:creationId xmlns:a16="http://schemas.microsoft.com/office/drawing/2014/main" id="{00000000-0008-0000-0F00-00000A000000}"/>
            </a:ext>
          </a:extLst>
        </xdr:cNvPr>
        <xdr:cNvSpPr/>
      </xdr:nvSpPr>
      <xdr:spPr bwMode="auto">
        <a:xfrm>
          <a:off x="714375" y="57150"/>
          <a:ext cx="4133850" cy="1133475"/>
        </a:xfrm>
        <a:prstGeom prst="rect">
          <a:avLst/>
        </a:prstGeom>
        <a:noFill/>
      </xdr:spPr>
    </xdr:sp>
    <xdr:clientData fLocksWithSheet="0"/>
  </xdr:oneCellAnchor>
  <xdr:oneCellAnchor>
    <xdr:from>
      <xdr:col>13</xdr:col>
      <xdr:colOff>409575</xdr:colOff>
      <xdr:row>0</xdr:row>
      <xdr:rowOff>9525</xdr:rowOff>
    </xdr:from>
    <xdr:ext cx="1228725" cy="1219200"/>
    <xdr:pic>
      <xdr:nvPicPr>
        <xdr:cNvPr id="11" name="image4.png">
          <a:extLst>
            <a:ext uri="{FF2B5EF4-FFF2-40B4-BE49-F238E27FC236}">
              <a16:creationId xmlns:a16="http://schemas.microsoft.com/office/drawing/2014/main" id="{00000000-0008-0000-0F00-00000B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12" name="image5.png">
          <a:extLst>
            <a:ext uri="{FF2B5EF4-FFF2-40B4-BE49-F238E27FC236}">
              <a16:creationId xmlns:a16="http://schemas.microsoft.com/office/drawing/2014/main" id="{00000000-0008-0000-0F00-00000C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13" name="image6.png">
          <a:extLst>
            <a:ext uri="{FF2B5EF4-FFF2-40B4-BE49-F238E27FC236}">
              <a16:creationId xmlns:a16="http://schemas.microsoft.com/office/drawing/2014/main" id="{00000000-0008-0000-0F00-00000D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xdr:col>
      <xdr:colOff>333375</xdr:colOff>
      <xdr:row>0</xdr:row>
      <xdr:rowOff>57150</xdr:rowOff>
    </xdr:from>
    <xdr:ext cx="4133850" cy="1133475"/>
    <xdr:sp macro="" textlink="">
      <xdr:nvSpPr>
        <xdr:cNvPr id="14" name="Object 1" hidden="1">
          <a:extLst>
            <a:ext uri="{FF2B5EF4-FFF2-40B4-BE49-F238E27FC236}">
              <a16:creationId xmlns:a16="http://schemas.microsoft.com/office/drawing/2014/main" id="{00000000-0008-0000-0F00-00000E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15" name="Object 2" hidden="1">
          <a:extLst>
            <a:ext uri="{FF2B5EF4-FFF2-40B4-BE49-F238E27FC236}">
              <a16:creationId xmlns:a16="http://schemas.microsoft.com/office/drawing/2014/main" id="{00000000-0008-0000-0F00-00000F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16" name="Object 3" hidden="1">
          <a:extLst>
            <a:ext uri="{FF2B5EF4-FFF2-40B4-BE49-F238E27FC236}">
              <a16:creationId xmlns:a16="http://schemas.microsoft.com/office/drawing/2014/main" id="{00000000-0008-0000-0F00-000010000000}"/>
            </a:ext>
          </a:extLst>
        </xdr:cNvPr>
        <xdr:cNvSpPr/>
      </xdr:nvSpPr>
      <xdr:spPr bwMode="auto">
        <a:xfrm>
          <a:off x="714375" y="57150"/>
          <a:ext cx="4133850" cy="1133475"/>
        </a:xfrm>
        <a:prstGeom prst="rect">
          <a:avLst/>
        </a:prstGeom>
        <a:noFill/>
      </xdr:spPr>
    </xdr:sp>
    <xdr:clientData fLocksWithSheet="0"/>
  </xdr:oneCellAnchor>
  <xdr:oneCellAnchor>
    <xdr:from>
      <xdr:col>13</xdr:col>
      <xdr:colOff>409575</xdr:colOff>
      <xdr:row>0</xdr:row>
      <xdr:rowOff>9525</xdr:rowOff>
    </xdr:from>
    <xdr:ext cx="1228725" cy="1219200"/>
    <xdr:pic>
      <xdr:nvPicPr>
        <xdr:cNvPr id="17" name="image4.png">
          <a:extLst>
            <a:ext uri="{FF2B5EF4-FFF2-40B4-BE49-F238E27FC236}">
              <a16:creationId xmlns:a16="http://schemas.microsoft.com/office/drawing/2014/main" id="{00000000-0008-0000-0F00-000011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18" name="image5.png">
          <a:extLst>
            <a:ext uri="{FF2B5EF4-FFF2-40B4-BE49-F238E27FC236}">
              <a16:creationId xmlns:a16="http://schemas.microsoft.com/office/drawing/2014/main" id="{00000000-0008-0000-0F00-000012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19" name="image6.png">
          <a:extLst>
            <a:ext uri="{FF2B5EF4-FFF2-40B4-BE49-F238E27FC236}">
              <a16:creationId xmlns:a16="http://schemas.microsoft.com/office/drawing/2014/main" id="{00000000-0008-0000-0F00-000013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xdr:col>
      <xdr:colOff>333375</xdr:colOff>
      <xdr:row>0</xdr:row>
      <xdr:rowOff>57150</xdr:rowOff>
    </xdr:from>
    <xdr:ext cx="4133850" cy="1133475"/>
    <xdr:sp macro="" textlink="">
      <xdr:nvSpPr>
        <xdr:cNvPr id="20" name="Object 1" hidden="1">
          <a:extLst>
            <a:ext uri="{FF2B5EF4-FFF2-40B4-BE49-F238E27FC236}">
              <a16:creationId xmlns:a16="http://schemas.microsoft.com/office/drawing/2014/main" id="{00000000-0008-0000-0F00-000014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21" name="Object 2" hidden="1">
          <a:extLst>
            <a:ext uri="{FF2B5EF4-FFF2-40B4-BE49-F238E27FC236}">
              <a16:creationId xmlns:a16="http://schemas.microsoft.com/office/drawing/2014/main" id="{00000000-0008-0000-0F00-000015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22" name="Object 3" hidden="1">
          <a:extLst>
            <a:ext uri="{FF2B5EF4-FFF2-40B4-BE49-F238E27FC236}">
              <a16:creationId xmlns:a16="http://schemas.microsoft.com/office/drawing/2014/main" id="{00000000-0008-0000-0F00-000016000000}"/>
            </a:ext>
          </a:extLst>
        </xdr:cNvPr>
        <xdr:cNvSpPr/>
      </xdr:nvSpPr>
      <xdr:spPr bwMode="auto">
        <a:xfrm>
          <a:off x="714375" y="57150"/>
          <a:ext cx="4133850" cy="1133475"/>
        </a:xfrm>
        <a:prstGeom prst="rect">
          <a:avLst/>
        </a:prstGeom>
        <a:noFill/>
      </xdr:spPr>
    </xdr:sp>
    <xdr:clientData fLocksWithSheet="0"/>
  </xdr:oneCellAnchor>
  <xdr:oneCellAnchor>
    <xdr:from>
      <xdr:col>13</xdr:col>
      <xdr:colOff>409575</xdr:colOff>
      <xdr:row>0</xdr:row>
      <xdr:rowOff>9525</xdr:rowOff>
    </xdr:from>
    <xdr:ext cx="1228725" cy="1219200"/>
    <xdr:pic>
      <xdr:nvPicPr>
        <xdr:cNvPr id="23" name="image4.png">
          <a:extLst>
            <a:ext uri="{FF2B5EF4-FFF2-40B4-BE49-F238E27FC236}">
              <a16:creationId xmlns:a16="http://schemas.microsoft.com/office/drawing/2014/main" id="{00000000-0008-0000-0F00-000017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24" name="image5.png">
          <a:extLst>
            <a:ext uri="{FF2B5EF4-FFF2-40B4-BE49-F238E27FC236}">
              <a16:creationId xmlns:a16="http://schemas.microsoft.com/office/drawing/2014/main" id="{00000000-0008-0000-0F00-000018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25" name="image6.png">
          <a:extLst>
            <a:ext uri="{FF2B5EF4-FFF2-40B4-BE49-F238E27FC236}">
              <a16:creationId xmlns:a16="http://schemas.microsoft.com/office/drawing/2014/main" id="{00000000-0008-0000-0F00-000019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371475</xdr:colOff>
          <xdr:row>0</xdr:row>
          <xdr:rowOff>133350</xdr:rowOff>
        </xdr:from>
        <xdr:to>
          <xdr:col>1</xdr:col>
          <xdr:colOff>3267075</xdr:colOff>
          <xdr:row>3</xdr:row>
          <xdr:rowOff>57150</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A066822E-10C6-9F51-A3E4-AFCA4DF378E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1</xdr:col>
      <xdr:colOff>333375</xdr:colOff>
      <xdr:row>0</xdr:row>
      <xdr:rowOff>57150</xdr:rowOff>
    </xdr:from>
    <xdr:ext cx="4972050" cy="1133475"/>
    <xdr:sp macro="" textlink="">
      <xdr:nvSpPr>
        <xdr:cNvPr id="2" name="Object 1" hidden="1">
          <a:extLst>
            <a:ext uri="{FF2B5EF4-FFF2-40B4-BE49-F238E27FC236}">
              <a16:creationId xmlns:a16="http://schemas.microsoft.com/office/drawing/2014/main" id="{00000000-0008-0000-1000-000002000000}"/>
            </a:ext>
          </a:extLst>
        </xdr:cNvPr>
        <xdr:cNvSpPr/>
      </xdr:nvSpPr>
      <xdr:spPr bwMode="auto">
        <a:xfrm>
          <a:off x="72199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3" name="Object 2" hidden="1">
          <a:extLst>
            <a:ext uri="{FF2B5EF4-FFF2-40B4-BE49-F238E27FC236}">
              <a16:creationId xmlns:a16="http://schemas.microsoft.com/office/drawing/2014/main" id="{00000000-0008-0000-1000-000003000000}"/>
            </a:ext>
          </a:extLst>
        </xdr:cNvPr>
        <xdr:cNvSpPr/>
      </xdr:nvSpPr>
      <xdr:spPr bwMode="auto">
        <a:xfrm>
          <a:off x="72199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4" name="Object 3" hidden="1">
          <a:extLst>
            <a:ext uri="{FF2B5EF4-FFF2-40B4-BE49-F238E27FC236}">
              <a16:creationId xmlns:a16="http://schemas.microsoft.com/office/drawing/2014/main" id="{00000000-0008-0000-1000-000004000000}"/>
            </a:ext>
          </a:extLst>
        </xdr:cNvPr>
        <xdr:cNvSpPr/>
      </xdr:nvSpPr>
      <xdr:spPr bwMode="auto">
        <a:xfrm>
          <a:off x="72199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5" name="Object 4" hidden="1">
          <a:extLst>
            <a:ext uri="{FF2B5EF4-FFF2-40B4-BE49-F238E27FC236}">
              <a16:creationId xmlns:a16="http://schemas.microsoft.com/office/drawing/2014/main" id="{00000000-0008-0000-1000-000005000000}"/>
            </a:ext>
          </a:extLst>
        </xdr:cNvPr>
        <xdr:cNvSpPr/>
      </xdr:nvSpPr>
      <xdr:spPr bwMode="auto">
        <a:xfrm>
          <a:off x="721995" y="57150"/>
          <a:ext cx="4972050" cy="1133475"/>
        </a:xfrm>
        <a:prstGeom prst="rect">
          <a:avLst/>
        </a:prstGeom>
        <a:noFill/>
      </xdr:spPr>
    </xdr:sp>
    <xdr:clientData fLocksWithSheet="0"/>
  </xdr:oneCellAnchor>
  <xdr:oneCellAnchor>
    <xdr:from>
      <xdr:col>13</xdr:col>
      <xdr:colOff>409575</xdr:colOff>
      <xdr:row>0</xdr:row>
      <xdr:rowOff>9525</xdr:rowOff>
    </xdr:from>
    <xdr:ext cx="1247775" cy="1219200"/>
    <xdr:pic>
      <xdr:nvPicPr>
        <xdr:cNvPr id="6" name="image7.png">
          <a:extLst>
            <a:ext uri="{FF2B5EF4-FFF2-40B4-BE49-F238E27FC236}">
              <a16:creationId xmlns:a16="http://schemas.microsoft.com/office/drawing/2014/main" id="{00000000-0008-0000-1000-000006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7" name="image8.png">
          <a:extLst>
            <a:ext uri="{FF2B5EF4-FFF2-40B4-BE49-F238E27FC236}">
              <a16:creationId xmlns:a16="http://schemas.microsoft.com/office/drawing/2014/main" id="{00000000-0008-0000-1000-000007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8" name="image9.png">
          <a:extLst>
            <a:ext uri="{FF2B5EF4-FFF2-40B4-BE49-F238E27FC236}">
              <a16:creationId xmlns:a16="http://schemas.microsoft.com/office/drawing/2014/main" id="{00000000-0008-0000-1000-000008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9" name="image10.png">
          <a:extLst>
            <a:ext uri="{FF2B5EF4-FFF2-40B4-BE49-F238E27FC236}">
              <a16:creationId xmlns:a16="http://schemas.microsoft.com/office/drawing/2014/main" id="{00000000-0008-0000-1000-000009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xdr:col>
      <xdr:colOff>333375</xdr:colOff>
      <xdr:row>0</xdr:row>
      <xdr:rowOff>57150</xdr:rowOff>
    </xdr:from>
    <xdr:ext cx="4972050" cy="1133475"/>
    <xdr:sp macro="" textlink="">
      <xdr:nvSpPr>
        <xdr:cNvPr id="10" name="Object 1" hidden="1">
          <a:extLst>
            <a:ext uri="{FF2B5EF4-FFF2-40B4-BE49-F238E27FC236}">
              <a16:creationId xmlns:a16="http://schemas.microsoft.com/office/drawing/2014/main" id="{00000000-0008-0000-1000-00000A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11" name="Object 2" hidden="1">
          <a:extLst>
            <a:ext uri="{FF2B5EF4-FFF2-40B4-BE49-F238E27FC236}">
              <a16:creationId xmlns:a16="http://schemas.microsoft.com/office/drawing/2014/main" id="{00000000-0008-0000-1000-00000B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12" name="Object 3" hidden="1">
          <a:extLst>
            <a:ext uri="{FF2B5EF4-FFF2-40B4-BE49-F238E27FC236}">
              <a16:creationId xmlns:a16="http://schemas.microsoft.com/office/drawing/2014/main" id="{00000000-0008-0000-1000-00000C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13" name="Object 4" hidden="1">
          <a:extLst>
            <a:ext uri="{FF2B5EF4-FFF2-40B4-BE49-F238E27FC236}">
              <a16:creationId xmlns:a16="http://schemas.microsoft.com/office/drawing/2014/main" id="{00000000-0008-0000-1000-00000D000000}"/>
            </a:ext>
          </a:extLst>
        </xdr:cNvPr>
        <xdr:cNvSpPr/>
      </xdr:nvSpPr>
      <xdr:spPr bwMode="auto">
        <a:xfrm>
          <a:off x="714375" y="57150"/>
          <a:ext cx="4972050" cy="1133475"/>
        </a:xfrm>
        <a:prstGeom prst="rect">
          <a:avLst/>
        </a:prstGeom>
        <a:noFill/>
      </xdr:spPr>
    </xdr:sp>
    <xdr:clientData fLocksWithSheet="0"/>
  </xdr:oneCellAnchor>
  <xdr:oneCellAnchor>
    <xdr:from>
      <xdr:col>13</xdr:col>
      <xdr:colOff>409575</xdr:colOff>
      <xdr:row>0</xdr:row>
      <xdr:rowOff>9525</xdr:rowOff>
    </xdr:from>
    <xdr:ext cx="1247775" cy="1219200"/>
    <xdr:pic>
      <xdr:nvPicPr>
        <xdr:cNvPr id="14" name="image7.png">
          <a:extLst>
            <a:ext uri="{FF2B5EF4-FFF2-40B4-BE49-F238E27FC236}">
              <a16:creationId xmlns:a16="http://schemas.microsoft.com/office/drawing/2014/main" id="{00000000-0008-0000-1000-00000E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15" name="image8.png">
          <a:extLst>
            <a:ext uri="{FF2B5EF4-FFF2-40B4-BE49-F238E27FC236}">
              <a16:creationId xmlns:a16="http://schemas.microsoft.com/office/drawing/2014/main" id="{00000000-0008-0000-1000-00000F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16" name="image9.png">
          <a:extLst>
            <a:ext uri="{FF2B5EF4-FFF2-40B4-BE49-F238E27FC236}">
              <a16:creationId xmlns:a16="http://schemas.microsoft.com/office/drawing/2014/main" id="{00000000-0008-0000-1000-000010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17" name="image10.png">
          <a:extLst>
            <a:ext uri="{FF2B5EF4-FFF2-40B4-BE49-F238E27FC236}">
              <a16:creationId xmlns:a16="http://schemas.microsoft.com/office/drawing/2014/main" id="{00000000-0008-0000-1000-000011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219075</xdr:colOff>
          <xdr:row>0</xdr:row>
          <xdr:rowOff>95250</xdr:rowOff>
        </xdr:from>
        <xdr:to>
          <xdr:col>1</xdr:col>
          <xdr:colOff>4152900</xdr:colOff>
          <xdr:row>3</xdr:row>
          <xdr:rowOff>190500</xdr:rowOff>
        </xdr:to>
        <xdr:sp macro="" textlink="">
          <xdr:nvSpPr>
            <xdr:cNvPr id="24577" name="Object 1" hidden="1">
              <a:extLst>
                <a:ext uri="{63B3BB69-23CF-44E3-9099-C40C66FF867C}">
                  <a14:compatExt spid="_x0000_s24577"/>
                </a:ext>
                <a:ext uri="{FF2B5EF4-FFF2-40B4-BE49-F238E27FC236}">
                  <a16:creationId xmlns:a16="http://schemas.microsoft.com/office/drawing/2014/main" id="{4476ACA9-A646-3668-7633-E1B3992E61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oneCellAnchor>
    <xdr:from>
      <xdr:col>1</xdr:col>
      <xdr:colOff>333375</xdr:colOff>
      <xdr:row>0</xdr:row>
      <xdr:rowOff>57150</xdr:rowOff>
    </xdr:from>
    <xdr:ext cx="4086225" cy="1133475"/>
    <xdr:sp macro="" textlink="">
      <xdr:nvSpPr>
        <xdr:cNvPr id="2" name="Object 1" hidden="1">
          <a:extLst>
            <a:ext uri="{FF2B5EF4-FFF2-40B4-BE49-F238E27FC236}">
              <a16:creationId xmlns:a16="http://schemas.microsoft.com/office/drawing/2014/main" id="{00000000-0008-0000-1100-000002000000}"/>
            </a:ext>
          </a:extLst>
        </xdr:cNvPr>
        <xdr:cNvSpPr/>
      </xdr:nvSpPr>
      <xdr:spPr bwMode="auto">
        <a:xfrm>
          <a:off x="721995" y="57150"/>
          <a:ext cx="4086225" cy="1133475"/>
        </a:xfrm>
        <a:prstGeom prst="rect">
          <a:avLst/>
        </a:prstGeom>
        <a:noFill/>
      </xdr:spPr>
    </xdr:sp>
    <xdr:clientData fLocksWithSheet="0"/>
  </xdr:oneCellAnchor>
  <xdr:oneCellAnchor>
    <xdr:from>
      <xdr:col>13</xdr:col>
      <xdr:colOff>409575</xdr:colOff>
      <xdr:row>0</xdr:row>
      <xdr:rowOff>9525</xdr:rowOff>
    </xdr:from>
    <xdr:ext cx="1152525" cy="1219200"/>
    <xdr:pic>
      <xdr:nvPicPr>
        <xdr:cNvPr id="3" name="image18.png">
          <a:extLst>
            <a:ext uri="{FF2B5EF4-FFF2-40B4-BE49-F238E27FC236}">
              <a16:creationId xmlns:a16="http://schemas.microsoft.com/office/drawing/2014/main" id="{00000000-0008-0000-1100-000003000000}"/>
            </a:ext>
          </a:extLst>
        </xdr:cNvPr>
        <xdr:cNvPicPr preferRelativeResize="0"/>
      </xdr:nvPicPr>
      <xdr:blipFill>
        <a:blip xmlns:r="http://schemas.openxmlformats.org/officeDocument/2006/relationships" r:embed="rId1" cstate="print"/>
        <a:stretch>
          <a:fillRect/>
        </a:stretch>
      </xdr:blipFill>
      <xdr:spPr>
        <a:xfrm>
          <a:off x="15512415" y="9525"/>
          <a:ext cx="1152525" cy="1219200"/>
        </a:xfrm>
        <a:prstGeom prst="rect">
          <a:avLst/>
        </a:prstGeom>
        <a:noFill/>
      </xdr:spPr>
    </xdr:pic>
    <xdr:clientData fLocksWithSheet="0"/>
  </xdr:oneCellAnchor>
  <xdr:oneCellAnchor>
    <xdr:from>
      <xdr:col>1</xdr:col>
      <xdr:colOff>333375</xdr:colOff>
      <xdr:row>0</xdr:row>
      <xdr:rowOff>57150</xdr:rowOff>
    </xdr:from>
    <xdr:ext cx="4086225" cy="1133475"/>
    <xdr:sp macro="" textlink="">
      <xdr:nvSpPr>
        <xdr:cNvPr id="4" name="Object 1" hidden="1">
          <a:extLst>
            <a:ext uri="{FF2B5EF4-FFF2-40B4-BE49-F238E27FC236}">
              <a16:creationId xmlns:a16="http://schemas.microsoft.com/office/drawing/2014/main" id="{00000000-0008-0000-1100-000004000000}"/>
            </a:ext>
          </a:extLst>
        </xdr:cNvPr>
        <xdr:cNvSpPr/>
      </xdr:nvSpPr>
      <xdr:spPr bwMode="auto">
        <a:xfrm>
          <a:off x="714375" y="57150"/>
          <a:ext cx="4086225" cy="1133475"/>
        </a:xfrm>
        <a:prstGeom prst="rect">
          <a:avLst/>
        </a:prstGeom>
        <a:noFill/>
      </xdr:spPr>
    </xdr:sp>
    <xdr:clientData fLocksWithSheet="0"/>
  </xdr:oneCellAnchor>
  <xdr:oneCellAnchor>
    <xdr:from>
      <xdr:col>13</xdr:col>
      <xdr:colOff>409575</xdr:colOff>
      <xdr:row>0</xdr:row>
      <xdr:rowOff>9525</xdr:rowOff>
    </xdr:from>
    <xdr:ext cx="1152525" cy="1219200"/>
    <xdr:pic>
      <xdr:nvPicPr>
        <xdr:cNvPr id="5" name="image18.png">
          <a:extLst>
            <a:ext uri="{FF2B5EF4-FFF2-40B4-BE49-F238E27FC236}">
              <a16:creationId xmlns:a16="http://schemas.microsoft.com/office/drawing/2014/main" id="{00000000-0008-0000-1100-000005000000}"/>
            </a:ext>
          </a:extLst>
        </xdr:cNvPr>
        <xdr:cNvPicPr preferRelativeResize="0"/>
      </xdr:nvPicPr>
      <xdr:blipFill>
        <a:blip xmlns:r="http://schemas.openxmlformats.org/officeDocument/2006/relationships" r:embed="rId1" cstate="print"/>
        <a:stretch>
          <a:fillRect/>
        </a:stretch>
      </xdr:blipFill>
      <xdr:spPr>
        <a:xfrm>
          <a:off x="15087600" y="9525"/>
          <a:ext cx="1152525" cy="12192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219075</xdr:colOff>
          <xdr:row>0</xdr:row>
          <xdr:rowOff>95250</xdr:rowOff>
        </xdr:from>
        <xdr:to>
          <xdr:col>1</xdr:col>
          <xdr:colOff>3971925</xdr:colOff>
          <xdr:row>3</xdr:row>
          <xdr:rowOff>66675</xdr:rowOff>
        </xdr:to>
        <xdr:sp macro="" textlink="">
          <xdr:nvSpPr>
            <xdr:cNvPr id="25601" name="Object 1" hidden="1">
              <a:extLst>
                <a:ext uri="{63B3BB69-23CF-44E3-9099-C40C66FF867C}">
                  <a14:compatExt spid="_x0000_s25601"/>
                </a:ext>
                <a:ext uri="{FF2B5EF4-FFF2-40B4-BE49-F238E27FC236}">
                  <a16:creationId xmlns:a16="http://schemas.microsoft.com/office/drawing/2014/main" id="{F3183976-3A81-33F5-B4BA-B3E1BF7C420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oneCellAnchor>
    <xdr:from>
      <xdr:col>1</xdr:col>
      <xdr:colOff>333375</xdr:colOff>
      <xdr:row>0</xdr:row>
      <xdr:rowOff>57150</xdr:rowOff>
    </xdr:from>
    <xdr:ext cx="4086225" cy="1133475"/>
    <xdr:sp macro="" textlink="">
      <xdr:nvSpPr>
        <xdr:cNvPr id="2" name="Object 1" hidden="1">
          <a:extLst>
            <a:ext uri="{FF2B5EF4-FFF2-40B4-BE49-F238E27FC236}">
              <a16:creationId xmlns:a16="http://schemas.microsoft.com/office/drawing/2014/main" id="{00000000-0008-0000-1200-000002000000}"/>
            </a:ext>
          </a:extLst>
        </xdr:cNvPr>
        <xdr:cNvSpPr/>
      </xdr:nvSpPr>
      <xdr:spPr bwMode="auto">
        <a:xfrm>
          <a:off x="721995" y="57150"/>
          <a:ext cx="4086225" cy="1133475"/>
        </a:xfrm>
        <a:prstGeom prst="rect">
          <a:avLst/>
        </a:prstGeom>
        <a:noFill/>
      </xdr:spPr>
    </xdr:sp>
    <xdr:clientData fLocksWithSheet="0"/>
  </xdr:oneCellAnchor>
  <xdr:oneCellAnchor>
    <xdr:from>
      <xdr:col>13</xdr:col>
      <xdr:colOff>409575</xdr:colOff>
      <xdr:row>0</xdr:row>
      <xdr:rowOff>9525</xdr:rowOff>
    </xdr:from>
    <xdr:ext cx="1152525" cy="1219200"/>
    <xdr:pic>
      <xdr:nvPicPr>
        <xdr:cNvPr id="3" name="image18.png">
          <a:extLst>
            <a:ext uri="{FF2B5EF4-FFF2-40B4-BE49-F238E27FC236}">
              <a16:creationId xmlns:a16="http://schemas.microsoft.com/office/drawing/2014/main" id="{00000000-0008-0000-1200-000003000000}"/>
            </a:ext>
          </a:extLst>
        </xdr:cNvPr>
        <xdr:cNvPicPr preferRelativeResize="0"/>
      </xdr:nvPicPr>
      <xdr:blipFill>
        <a:blip xmlns:r="http://schemas.openxmlformats.org/officeDocument/2006/relationships" r:embed="rId1" cstate="print"/>
        <a:stretch>
          <a:fillRect/>
        </a:stretch>
      </xdr:blipFill>
      <xdr:spPr>
        <a:xfrm>
          <a:off x="15702915" y="9525"/>
          <a:ext cx="1152525" cy="1219200"/>
        </a:xfrm>
        <a:prstGeom prst="rect">
          <a:avLst/>
        </a:prstGeom>
        <a:noFill/>
      </xdr:spPr>
    </xdr:pic>
    <xdr:clientData fLocksWithSheet="0"/>
  </xdr:oneCellAnchor>
  <xdr:oneCellAnchor>
    <xdr:from>
      <xdr:col>1</xdr:col>
      <xdr:colOff>333375</xdr:colOff>
      <xdr:row>0</xdr:row>
      <xdr:rowOff>57150</xdr:rowOff>
    </xdr:from>
    <xdr:ext cx="4133850" cy="1133475"/>
    <xdr:sp macro="" textlink="">
      <xdr:nvSpPr>
        <xdr:cNvPr id="4" name="Object 1" hidden="1">
          <a:extLst>
            <a:ext uri="{FF2B5EF4-FFF2-40B4-BE49-F238E27FC236}">
              <a16:creationId xmlns:a16="http://schemas.microsoft.com/office/drawing/2014/main" id="{00000000-0008-0000-1200-000004000000}"/>
            </a:ext>
          </a:extLst>
        </xdr:cNvPr>
        <xdr:cNvSpPr/>
      </xdr:nvSpPr>
      <xdr:spPr bwMode="auto">
        <a:xfrm>
          <a:off x="72199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5" name="Object 2" hidden="1">
          <a:extLst>
            <a:ext uri="{FF2B5EF4-FFF2-40B4-BE49-F238E27FC236}">
              <a16:creationId xmlns:a16="http://schemas.microsoft.com/office/drawing/2014/main" id="{00000000-0008-0000-1200-000005000000}"/>
            </a:ext>
          </a:extLst>
        </xdr:cNvPr>
        <xdr:cNvSpPr/>
      </xdr:nvSpPr>
      <xdr:spPr bwMode="auto">
        <a:xfrm>
          <a:off x="72199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6" name="Object 3" hidden="1">
          <a:extLst>
            <a:ext uri="{FF2B5EF4-FFF2-40B4-BE49-F238E27FC236}">
              <a16:creationId xmlns:a16="http://schemas.microsoft.com/office/drawing/2014/main" id="{00000000-0008-0000-1200-000006000000}"/>
            </a:ext>
          </a:extLst>
        </xdr:cNvPr>
        <xdr:cNvSpPr/>
      </xdr:nvSpPr>
      <xdr:spPr bwMode="auto">
        <a:xfrm>
          <a:off x="721995" y="57150"/>
          <a:ext cx="4133850" cy="1133475"/>
        </a:xfrm>
        <a:prstGeom prst="rect">
          <a:avLst/>
        </a:prstGeom>
        <a:noFill/>
      </xdr:spPr>
    </xdr:sp>
    <xdr:clientData fLocksWithSheet="0"/>
  </xdr:oneCellAnchor>
  <xdr:oneCellAnchor>
    <xdr:from>
      <xdr:col>13</xdr:col>
      <xdr:colOff>409575</xdr:colOff>
      <xdr:row>0</xdr:row>
      <xdr:rowOff>9525</xdr:rowOff>
    </xdr:from>
    <xdr:ext cx="1228725" cy="1219200"/>
    <xdr:pic>
      <xdr:nvPicPr>
        <xdr:cNvPr id="7" name="image4.png">
          <a:extLst>
            <a:ext uri="{FF2B5EF4-FFF2-40B4-BE49-F238E27FC236}">
              <a16:creationId xmlns:a16="http://schemas.microsoft.com/office/drawing/2014/main" id="{00000000-0008-0000-1200-000007000000}"/>
            </a:ext>
          </a:extLst>
        </xdr:cNvPr>
        <xdr:cNvPicPr preferRelativeResize="0"/>
      </xdr:nvPicPr>
      <xdr:blipFill>
        <a:blip xmlns:r="http://schemas.openxmlformats.org/officeDocument/2006/relationships" r:embed="rId1" cstate="print"/>
        <a:stretch>
          <a:fillRect/>
        </a:stretch>
      </xdr:blipFill>
      <xdr:spPr>
        <a:xfrm>
          <a:off x="15702915"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8" name="image5.png">
          <a:extLst>
            <a:ext uri="{FF2B5EF4-FFF2-40B4-BE49-F238E27FC236}">
              <a16:creationId xmlns:a16="http://schemas.microsoft.com/office/drawing/2014/main" id="{00000000-0008-0000-1200-000008000000}"/>
            </a:ext>
          </a:extLst>
        </xdr:cNvPr>
        <xdr:cNvPicPr preferRelativeResize="0"/>
      </xdr:nvPicPr>
      <xdr:blipFill>
        <a:blip xmlns:r="http://schemas.openxmlformats.org/officeDocument/2006/relationships" r:embed="rId1" cstate="print"/>
        <a:stretch>
          <a:fillRect/>
        </a:stretch>
      </xdr:blipFill>
      <xdr:spPr>
        <a:xfrm>
          <a:off x="15702915"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9" name="image6.png">
          <a:extLst>
            <a:ext uri="{FF2B5EF4-FFF2-40B4-BE49-F238E27FC236}">
              <a16:creationId xmlns:a16="http://schemas.microsoft.com/office/drawing/2014/main" id="{00000000-0008-0000-1200-000009000000}"/>
            </a:ext>
          </a:extLst>
        </xdr:cNvPr>
        <xdr:cNvPicPr preferRelativeResize="0"/>
      </xdr:nvPicPr>
      <xdr:blipFill>
        <a:blip xmlns:r="http://schemas.openxmlformats.org/officeDocument/2006/relationships" r:embed="rId1" cstate="print"/>
        <a:stretch>
          <a:fillRect/>
        </a:stretch>
      </xdr:blipFill>
      <xdr:spPr>
        <a:xfrm>
          <a:off x="15702915" y="9525"/>
          <a:ext cx="1228725" cy="12192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219075</xdr:colOff>
          <xdr:row>0</xdr:row>
          <xdr:rowOff>95250</xdr:rowOff>
        </xdr:from>
        <xdr:to>
          <xdr:col>1</xdr:col>
          <xdr:colOff>3514725</xdr:colOff>
          <xdr:row>3</xdr:row>
          <xdr:rowOff>66675</xdr:rowOff>
        </xdr:to>
        <xdr:sp macro="" textlink="">
          <xdr:nvSpPr>
            <xdr:cNvPr id="26625" name="Object 1" hidden="1">
              <a:extLst>
                <a:ext uri="{63B3BB69-23CF-44E3-9099-C40C66FF867C}">
                  <a14:compatExt spid="_x0000_s26625"/>
                </a:ext>
                <a:ext uri="{FF2B5EF4-FFF2-40B4-BE49-F238E27FC236}">
                  <a16:creationId xmlns:a16="http://schemas.microsoft.com/office/drawing/2014/main" id="{F36DA892-E9CD-B437-A12D-ED9CFA0FF75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oneCellAnchor>
    <xdr:from>
      <xdr:col>1</xdr:col>
      <xdr:colOff>333375</xdr:colOff>
      <xdr:row>0</xdr:row>
      <xdr:rowOff>57150</xdr:rowOff>
    </xdr:from>
    <xdr:ext cx="4257675" cy="1123950"/>
    <xdr:sp macro="" textlink="">
      <xdr:nvSpPr>
        <xdr:cNvPr id="2" name="Object 1" hidden="1">
          <a:extLst>
            <a:ext uri="{FF2B5EF4-FFF2-40B4-BE49-F238E27FC236}">
              <a16:creationId xmlns:a16="http://schemas.microsoft.com/office/drawing/2014/main" id="{00000000-0008-0000-1300-000002000000}"/>
            </a:ext>
          </a:extLst>
        </xdr:cNvPr>
        <xdr:cNvSpPr/>
      </xdr:nvSpPr>
      <xdr:spPr bwMode="auto">
        <a:xfrm>
          <a:off x="72199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3" name="Object 2" hidden="1">
          <a:extLst>
            <a:ext uri="{FF2B5EF4-FFF2-40B4-BE49-F238E27FC236}">
              <a16:creationId xmlns:a16="http://schemas.microsoft.com/office/drawing/2014/main" id="{00000000-0008-0000-1300-000003000000}"/>
            </a:ext>
          </a:extLst>
        </xdr:cNvPr>
        <xdr:cNvSpPr/>
      </xdr:nvSpPr>
      <xdr:spPr bwMode="auto">
        <a:xfrm>
          <a:off x="72199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4" name="Object 3" hidden="1">
          <a:extLst>
            <a:ext uri="{FF2B5EF4-FFF2-40B4-BE49-F238E27FC236}">
              <a16:creationId xmlns:a16="http://schemas.microsoft.com/office/drawing/2014/main" id="{00000000-0008-0000-1300-000004000000}"/>
            </a:ext>
          </a:extLst>
        </xdr:cNvPr>
        <xdr:cNvSpPr/>
      </xdr:nvSpPr>
      <xdr:spPr bwMode="auto">
        <a:xfrm>
          <a:off x="72199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5" name="Object 4" hidden="1">
          <a:extLst>
            <a:ext uri="{FF2B5EF4-FFF2-40B4-BE49-F238E27FC236}">
              <a16:creationId xmlns:a16="http://schemas.microsoft.com/office/drawing/2014/main" id="{00000000-0008-0000-1300-000005000000}"/>
            </a:ext>
          </a:extLst>
        </xdr:cNvPr>
        <xdr:cNvSpPr/>
      </xdr:nvSpPr>
      <xdr:spPr bwMode="auto">
        <a:xfrm>
          <a:off x="721995" y="57150"/>
          <a:ext cx="4257675" cy="1123950"/>
        </a:xfrm>
        <a:prstGeom prst="rect">
          <a:avLst/>
        </a:prstGeom>
        <a:noFill/>
      </xdr:spPr>
    </xdr:sp>
    <xdr:clientData fLocksWithSheet="0"/>
  </xdr:oneCellAnchor>
  <xdr:oneCellAnchor>
    <xdr:from>
      <xdr:col>13</xdr:col>
      <xdr:colOff>409575</xdr:colOff>
      <xdr:row>0</xdr:row>
      <xdr:rowOff>9525</xdr:rowOff>
    </xdr:from>
    <xdr:ext cx="1190625" cy="1219200"/>
    <xdr:pic>
      <xdr:nvPicPr>
        <xdr:cNvPr id="6" name="image11.png">
          <a:extLst>
            <a:ext uri="{FF2B5EF4-FFF2-40B4-BE49-F238E27FC236}">
              <a16:creationId xmlns:a16="http://schemas.microsoft.com/office/drawing/2014/main" id="{00000000-0008-0000-1300-000006000000}"/>
            </a:ext>
          </a:extLst>
        </xdr:cNvPr>
        <xdr:cNvPicPr preferRelativeResize="0"/>
      </xdr:nvPicPr>
      <xdr:blipFill>
        <a:blip xmlns:r="http://schemas.openxmlformats.org/officeDocument/2006/relationships" r:embed="rId1" cstate="print"/>
        <a:stretch>
          <a:fillRect/>
        </a:stretch>
      </xdr:blipFill>
      <xdr:spPr>
        <a:xfrm>
          <a:off x="1592389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7" name="image12.png">
          <a:extLst>
            <a:ext uri="{FF2B5EF4-FFF2-40B4-BE49-F238E27FC236}">
              <a16:creationId xmlns:a16="http://schemas.microsoft.com/office/drawing/2014/main" id="{00000000-0008-0000-1300-000007000000}"/>
            </a:ext>
          </a:extLst>
        </xdr:cNvPr>
        <xdr:cNvPicPr preferRelativeResize="0"/>
      </xdr:nvPicPr>
      <xdr:blipFill>
        <a:blip xmlns:r="http://schemas.openxmlformats.org/officeDocument/2006/relationships" r:embed="rId1" cstate="print"/>
        <a:stretch>
          <a:fillRect/>
        </a:stretch>
      </xdr:blipFill>
      <xdr:spPr>
        <a:xfrm>
          <a:off x="1592389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8" name="image13.png">
          <a:extLst>
            <a:ext uri="{FF2B5EF4-FFF2-40B4-BE49-F238E27FC236}">
              <a16:creationId xmlns:a16="http://schemas.microsoft.com/office/drawing/2014/main" id="{00000000-0008-0000-1300-000008000000}"/>
            </a:ext>
          </a:extLst>
        </xdr:cNvPr>
        <xdr:cNvPicPr preferRelativeResize="0"/>
      </xdr:nvPicPr>
      <xdr:blipFill>
        <a:blip xmlns:r="http://schemas.openxmlformats.org/officeDocument/2006/relationships" r:embed="rId1" cstate="print"/>
        <a:stretch>
          <a:fillRect/>
        </a:stretch>
      </xdr:blipFill>
      <xdr:spPr>
        <a:xfrm>
          <a:off x="1592389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9" name="image14.png">
          <a:extLst>
            <a:ext uri="{FF2B5EF4-FFF2-40B4-BE49-F238E27FC236}">
              <a16:creationId xmlns:a16="http://schemas.microsoft.com/office/drawing/2014/main" id="{00000000-0008-0000-1300-000009000000}"/>
            </a:ext>
          </a:extLst>
        </xdr:cNvPr>
        <xdr:cNvPicPr preferRelativeResize="0"/>
      </xdr:nvPicPr>
      <xdr:blipFill>
        <a:blip xmlns:r="http://schemas.openxmlformats.org/officeDocument/2006/relationships" r:embed="rId1" cstate="print"/>
        <a:stretch>
          <a:fillRect/>
        </a:stretch>
      </xdr:blipFill>
      <xdr:spPr>
        <a:xfrm>
          <a:off x="1592389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10" name="image15.png">
          <a:extLst>
            <a:ext uri="{FF2B5EF4-FFF2-40B4-BE49-F238E27FC236}">
              <a16:creationId xmlns:a16="http://schemas.microsoft.com/office/drawing/2014/main" id="{00000000-0008-0000-1300-00000A000000}"/>
            </a:ext>
          </a:extLst>
        </xdr:cNvPr>
        <xdr:cNvPicPr preferRelativeResize="0"/>
      </xdr:nvPicPr>
      <xdr:blipFill>
        <a:blip xmlns:r="http://schemas.openxmlformats.org/officeDocument/2006/relationships" r:embed="rId1" cstate="print"/>
        <a:stretch>
          <a:fillRect/>
        </a:stretch>
      </xdr:blipFill>
      <xdr:spPr>
        <a:xfrm>
          <a:off x="15923895" y="9525"/>
          <a:ext cx="1190625" cy="1219200"/>
        </a:xfrm>
        <a:prstGeom prst="rect">
          <a:avLst/>
        </a:prstGeom>
        <a:noFill/>
      </xdr:spPr>
    </xdr:pic>
    <xdr:clientData fLocksWithSheet="0"/>
  </xdr:oneCellAnchor>
  <xdr:oneCellAnchor>
    <xdr:from>
      <xdr:col>1</xdr:col>
      <xdr:colOff>333375</xdr:colOff>
      <xdr:row>0</xdr:row>
      <xdr:rowOff>57150</xdr:rowOff>
    </xdr:from>
    <xdr:ext cx="4972050" cy="1133475"/>
    <xdr:sp macro="" textlink="">
      <xdr:nvSpPr>
        <xdr:cNvPr id="11" name="Object 1" hidden="1">
          <a:extLst>
            <a:ext uri="{FF2B5EF4-FFF2-40B4-BE49-F238E27FC236}">
              <a16:creationId xmlns:a16="http://schemas.microsoft.com/office/drawing/2014/main" id="{00000000-0008-0000-1300-00000B000000}"/>
            </a:ext>
          </a:extLst>
        </xdr:cNvPr>
        <xdr:cNvSpPr/>
      </xdr:nvSpPr>
      <xdr:spPr bwMode="auto">
        <a:xfrm>
          <a:off x="72199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12" name="Object 2" hidden="1">
          <a:extLst>
            <a:ext uri="{FF2B5EF4-FFF2-40B4-BE49-F238E27FC236}">
              <a16:creationId xmlns:a16="http://schemas.microsoft.com/office/drawing/2014/main" id="{00000000-0008-0000-1300-00000C000000}"/>
            </a:ext>
          </a:extLst>
        </xdr:cNvPr>
        <xdr:cNvSpPr/>
      </xdr:nvSpPr>
      <xdr:spPr bwMode="auto">
        <a:xfrm>
          <a:off x="72199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13" name="Object 3" hidden="1">
          <a:extLst>
            <a:ext uri="{FF2B5EF4-FFF2-40B4-BE49-F238E27FC236}">
              <a16:creationId xmlns:a16="http://schemas.microsoft.com/office/drawing/2014/main" id="{00000000-0008-0000-1300-00000D000000}"/>
            </a:ext>
          </a:extLst>
        </xdr:cNvPr>
        <xdr:cNvSpPr/>
      </xdr:nvSpPr>
      <xdr:spPr bwMode="auto">
        <a:xfrm>
          <a:off x="72199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14" name="Object 4" hidden="1">
          <a:extLst>
            <a:ext uri="{FF2B5EF4-FFF2-40B4-BE49-F238E27FC236}">
              <a16:creationId xmlns:a16="http://schemas.microsoft.com/office/drawing/2014/main" id="{00000000-0008-0000-1300-00000E000000}"/>
            </a:ext>
          </a:extLst>
        </xdr:cNvPr>
        <xdr:cNvSpPr/>
      </xdr:nvSpPr>
      <xdr:spPr bwMode="auto">
        <a:xfrm>
          <a:off x="721995" y="57150"/>
          <a:ext cx="4972050" cy="1133475"/>
        </a:xfrm>
        <a:prstGeom prst="rect">
          <a:avLst/>
        </a:prstGeom>
        <a:noFill/>
      </xdr:spPr>
    </xdr:sp>
    <xdr:clientData fLocksWithSheet="0"/>
  </xdr:oneCellAnchor>
  <xdr:oneCellAnchor>
    <xdr:from>
      <xdr:col>13</xdr:col>
      <xdr:colOff>409575</xdr:colOff>
      <xdr:row>0</xdr:row>
      <xdr:rowOff>9525</xdr:rowOff>
    </xdr:from>
    <xdr:ext cx="1247775" cy="1219200"/>
    <xdr:pic>
      <xdr:nvPicPr>
        <xdr:cNvPr id="15" name="image7.png">
          <a:extLst>
            <a:ext uri="{FF2B5EF4-FFF2-40B4-BE49-F238E27FC236}">
              <a16:creationId xmlns:a16="http://schemas.microsoft.com/office/drawing/2014/main" id="{00000000-0008-0000-1300-00000F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16" name="image8.png">
          <a:extLst>
            <a:ext uri="{FF2B5EF4-FFF2-40B4-BE49-F238E27FC236}">
              <a16:creationId xmlns:a16="http://schemas.microsoft.com/office/drawing/2014/main" id="{00000000-0008-0000-1300-000010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17" name="image9.png">
          <a:extLst>
            <a:ext uri="{FF2B5EF4-FFF2-40B4-BE49-F238E27FC236}">
              <a16:creationId xmlns:a16="http://schemas.microsoft.com/office/drawing/2014/main" id="{00000000-0008-0000-1300-000011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18" name="image10.png">
          <a:extLst>
            <a:ext uri="{FF2B5EF4-FFF2-40B4-BE49-F238E27FC236}">
              <a16:creationId xmlns:a16="http://schemas.microsoft.com/office/drawing/2014/main" id="{00000000-0008-0000-1300-000012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xdr:col>
      <xdr:colOff>333375</xdr:colOff>
      <xdr:row>0</xdr:row>
      <xdr:rowOff>57150</xdr:rowOff>
    </xdr:from>
    <xdr:ext cx="4257675" cy="1123950"/>
    <xdr:sp macro="" textlink="">
      <xdr:nvSpPr>
        <xdr:cNvPr id="19" name="Object 1" hidden="1">
          <a:extLst>
            <a:ext uri="{FF2B5EF4-FFF2-40B4-BE49-F238E27FC236}">
              <a16:creationId xmlns:a16="http://schemas.microsoft.com/office/drawing/2014/main" id="{00000000-0008-0000-1300-000013000000}"/>
            </a:ext>
          </a:extLst>
        </xdr:cNvPr>
        <xdr:cNvSpPr/>
      </xdr:nvSpPr>
      <xdr:spPr bwMode="auto">
        <a:xfrm>
          <a:off x="71437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20" name="Object 2" hidden="1">
          <a:extLst>
            <a:ext uri="{FF2B5EF4-FFF2-40B4-BE49-F238E27FC236}">
              <a16:creationId xmlns:a16="http://schemas.microsoft.com/office/drawing/2014/main" id="{00000000-0008-0000-1300-000014000000}"/>
            </a:ext>
          </a:extLst>
        </xdr:cNvPr>
        <xdr:cNvSpPr/>
      </xdr:nvSpPr>
      <xdr:spPr bwMode="auto">
        <a:xfrm>
          <a:off x="71437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21" name="Object 3" hidden="1">
          <a:extLst>
            <a:ext uri="{FF2B5EF4-FFF2-40B4-BE49-F238E27FC236}">
              <a16:creationId xmlns:a16="http://schemas.microsoft.com/office/drawing/2014/main" id="{00000000-0008-0000-1300-000015000000}"/>
            </a:ext>
          </a:extLst>
        </xdr:cNvPr>
        <xdr:cNvSpPr/>
      </xdr:nvSpPr>
      <xdr:spPr bwMode="auto">
        <a:xfrm>
          <a:off x="71437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22" name="Object 4" hidden="1">
          <a:extLst>
            <a:ext uri="{FF2B5EF4-FFF2-40B4-BE49-F238E27FC236}">
              <a16:creationId xmlns:a16="http://schemas.microsoft.com/office/drawing/2014/main" id="{00000000-0008-0000-1300-000016000000}"/>
            </a:ext>
          </a:extLst>
        </xdr:cNvPr>
        <xdr:cNvSpPr/>
      </xdr:nvSpPr>
      <xdr:spPr bwMode="auto">
        <a:xfrm>
          <a:off x="714375" y="57150"/>
          <a:ext cx="4257675" cy="1123950"/>
        </a:xfrm>
        <a:prstGeom prst="rect">
          <a:avLst/>
        </a:prstGeom>
        <a:noFill/>
      </xdr:spPr>
    </xdr:sp>
    <xdr:clientData fLocksWithSheet="0"/>
  </xdr:oneCellAnchor>
  <xdr:oneCellAnchor>
    <xdr:from>
      <xdr:col>13</xdr:col>
      <xdr:colOff>409575</xdr:colOff>
      <xdr:row>0</xdr:row>
      <xdr:rowOff>9525</xdr:rowOff>
    </xdr:from>
    <xdr:ext cx="1190625" cy="1219200"/>
    <xdr:pic>
      <xdr:nvPicPr>
        <xdr:cNvPr id="23" name="image11.png">
          <a:extLst>
            <a:ext uri="{FF2B5EF4-FFF2-40B4-BE49-F238E27FC236}">
              <a16:creationId xmlns:a16="http://schemas.microsoft.com/office/drawing/2014/main" id="{00000000-0008-0000-1300-000017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24" name="image12.png">
          <a:extLst>
            <a:ext uri="{FF2B5EF4-FFF2-40B4-BE49-F238E27FC236}">
              <a16:creationId xmlns:a16="http://schemas.microsoft.com/office/drawing/2014/main" id="{00000000-0008-0000-1300-000018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25" name="image13.png">
          <a:extLst>
            <a:ext uri="{FF2B5EF4-FFF2-40B4-BE49-F238E27FC236}">
              <a16:creationId xmlns:a16="http://schemas.microsoft.com/office/drawing/2014/main" id="{00000000-0008-0000-1300-000019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26" name="image14.png">
          <a:extLst>
            <a:ext uri="{FF2B5EF4-FFF2-40B4-BE49-F238E27FC236}">
              <a16:creationId xmlns:a16="http://schemas.microsoft.com/office/drawing/2014/main" id="{00000000-0008-0000-1300-00001A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27" name="image15.png">
          <a:extLst>
            <a:ext uri="{FF2B5EF4-FFF2-40B4-BE49-F238E27FC236}">
              <a16:creationId xmlns:a16="http://schemas.microsoft.com/office/drawing/2014/main" id="{00000000-0008-0000-1300-00001B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xdr:col>
      <xdr:colOff>333375</xdr:colOff>
      <xdr:row>0</xdr:row>
      <xdr:rowOff>57150</xdr:rowOff>
    </xdr:from>
    <xdr:ext cx="4972050" cy="1133475"/>
    <xdr:sp macro="" textlink="">
      <xdr:nvSpPr>
        <xdr:cNvPr id="28" name="Object 1" hidden="1">
          <a:extLst>
            <a:ext uri="{FF2B5EF4-FFF2-40B4-BE49-F238E27FC236}">
              <a16:creationId xmlns:a16="http://schemas.microsoft.com/office/drawing/2014/main" id="{00000000-0008-0000-1300-00001C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29" name="Object 2" hidden="1">
          <a:extLst>
            <a:ext uri="{FF2B5EF4-FFF2-40B4-BE49-F238E27FC236}">
              <a16:creationId xmlns:a16="http://schemas.microsoft.com/office/drawing/2014/main" id="{00000000-0008-0000-1300-00001D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30" name="Object 3" hidden="1">
          <a:extLst>
            <a:ext uri="{FF2B5EF4-FFF2-40B4-BE49-F238E27FC236}">
              <a16:creationId xmlns:a16="http://schemas.microsoft.com/office/drawing/2014/main" id="{00000000-0008-0000-1300-00001E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31" name="Object 4" hidden="1">
          <a:extLst>
            <a:ext uri="{FF2B5EF4-FFF2-40B4-BE49-F238E27FC236}">
              <a16:creationId xmlns:a16="http://schemas.microsoft.com/office/drawing/2014/main" id="{00000000-0008-0000-1300-00001F000000}"/>
            </a:ext>
          </a:extLst>
        </xdr:cNvPr>
        <xdr:cNvSpPr/>
      </xdr:nvSpPr>
      <xdr:spPr bwMode="auto">
        <a:xfrm>
          <a:off x="714375" y="57150"/>
          <a:ext cx="4972050" cy="1133475"/>
        </a:xfrm>
        <a:prstGeom prst="rect">
          <a:avLst/>
        </a:prstGeom>
        <a:noFill/>
      </xdr:spPr>
    </xdr:sp>
    <xdr:clientData fLocksWithSheet="0"/>
  </xdr:oneCellAnchor>
  <xdr:oneCellAnchor>
    <xdr:from>
      <xdr:col>13</xdr:col>
      <xdr:colOff>409575</xdr:colOff>
      <xdr:row>0</xdr:row>
      <xdr:rowOff>9525</xdr:rowOff>
    </xdr:from>
    <xdr:ext cx="1247775" cy="1219200"/>
    <xdr:pic>
      <xdr:nvPicPr>
        <xdr:cNvPr id="32" name="image7.png">
          <a:extLst>
            <a:ext uri="{FF2B5EF4-FFF2-40B4-BE49-F238E27FC236}">
              <a16:creationId xmlns:a16="http://schemas.microsoft.com/office/drawing/2014/main" id="{00000000-0008-0000-1300-000020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33" name="image8.png">
          <a:extLst>
            <a:ext uri="{FF2B5EF4-FFF2-40B4-BE49-F238E27FC236}">
              <a16:creationId xmlns:a16="http://schemas.microsoft.com/office/drawing/2014/main" id="{00000000-0008-0000-1300-000021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34" name="image9.png">
          <a:extLst>
            <a:ext uri="{FF2B5EF4-FFF2-40B4-BE49-F238E27FC236}">
              <a16:creationId xmlns:a16="http://schemas.microsoft.com/office/drawing/2014/main" id="{00000000-0008-0000-1300-000022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35" name="image10.png">
          <a:extLst>
            <a:ext uri="{FF2B5EF4-FFF2-40B4-BE49-F238E27FC236}">
              <a16:creationId xmlns:a16="http://schemas.microsoft.com/office/drawing/2014/main" id="{00000000-0008-0000-1300-000023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219075</xdr:colOff>
          <xdr:row>0</xdr:row>
          <xdr:rowOff>95250</xdr:rowOff>
        </xdr:from>
        <xdr:to>
          <xdr:col>1</xdr:col>
          <xdr:colOff>3971925</xdr:colOff>
          <xdr:row>3</xdr:row>
          <xdr:rowOff>161925</xdr:rowOff>
        </xdr:to>
        <xdr:sp macro="" textlink="">
          <xdr:nvSpPr>
            <xdr:cNvPr id="27649" name="Object 1" hidden="1">
              <a:extLst>
                <a:ext uri="{63B3BB69-23CF-44E3-9099-C40C66FF867C}">
                  <a14:compatExt spid="_x0000_s27649"/>
                </a:ext>
                <a:ext uri="{FF2B5EF4-FFF2-40B4-BE49-F238E27FC236}">
                  <a16:creationId xmlns:a16="http://schemas.microsoft.com/office/drawing/2014/main" id="{48ACE0D6-2BE5-1C5B-F905-34E7282B169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oneCellAnchor>
    <xdr:from>
      <xdr:col>1</xdr:col>
      <xdr:colOff>333375</xdr:colOff>
      <xdr:row>0</xdr:row>
      <xdr:rowOff>57150</xdr:rowOff>
    </xdr:from>
    <xdr:ext cx="4257675" cy="1123950"/>
    <xdr:sp macro="" textlink="">
      <xdr:nvSpPr>
        <xdr:cNvPr id="2" name="Object 1" hidden="1">
          <a:extLst>
            <a:ext uri="{FF2B5EF4-FFF2-40B4-BE49-F238E27FC236}">
              <a16:creationId xmlns:a16="http://schemas.microsoft.com/office/drawing/2014/main" id="{00000000-0008-0000-1400-000002000000}"/>
            </a:ext>
          </a:extLst>
        </xdr:cNvPr>
        <xdr:cNvSpPr/>
      </xdr:nvSpPr>
      <xdr:spPr bwMode="auto">
        <a:xfrm>
          <a:off x="72199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3" name="Object 2" hidden="1">
          <a:extLst>
            <a:ext uri="{FF2B5EF4-FFF2-40B4-BE49-F238E27FC236}">
              <a16:creationId xmlns:a16="http://schemas.microsoft.com/office/drawing/2014/main" id="{00000000-0008-0000-1400-000003000000}"/>
            </a:ext>
          </a:extLst>
        </xdr:cNvPr>
        <xdr:cNvSpPr/>
      </xdr:nvSpPr>
      <xdr:spPr bwMode="auto">
        <a:xfrm>
          <a:off x="72199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4" name="Object 3" hidden="1">
          <a:extLst>
            <a:ext uri="{FF2B5EF4-FFF2-40B4-BE49-F238E27FC236}">
              <a16:creationId xmlns:a16="http://schemas.microsoft.com/office/drawing/2014/main" id="{00000000-0008-0000-1400-000004000000}"/>
            </a:ext>
          </a:extLst>
        </xdr:cNvPr>
        <xdr:cNvSpPr/>
      </xdr:nvSpPr>
      <xdr:spPr bwMode="auto">
        <a:xfrm>
          <a:off x="72199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5" name="Object 4" hidden="1">
          <a:extLst>
            <a:ext uri="{FF2B5EF4-FFF2-40B4-BE49-F238E27FC236}">
              <a16:creationId xmlns:a16="http://schemas.microsoft.com/office/drawing/2014/main" id="{00000000-0008-0000-1400-000005000000}"/>
            </a:ext>
          </a:extLst>
        </xdr:cNvPr>
        <xdr:cNvSpPr/>
      </xdr:nvSpPr>
      <xdr:spPr bwMode="auto">
        <a:xfrm>
          <a:off x="721995" y="57150"/>
          <a:ext cx="4257675" cy="1123950"/>
        </a:xfrm>
        <a:prstGeom prst="rect">
          <a:avLst/>
        </a:prstGeom>
        <a:noFill/>
      </xdr:spPr>
    </xdr:sp>
    <xdr:clientData fLocksWithSheet="0"/>
  </xdr:oneCellAnchor>
  <xdr:oneCellAnchor>
    <xdr:from>
      <xdr:col>13</xdr:col>
      <xdr:colOff>409575</xdr:colOff>
      <xdr:row>0</xdr:row>
      <xdr:rowOff>9525</xdr:rowOff>
    </xdr:from>
    <xdr:ext cx="1190625" cy="1219200"/>
    <xdr:pic>
      <xdr:nvPicPr>
        <xdr:cNvPr id="6" name="image11.png">
          <a:extLst>
            <a:ext uri="{FF2B5EF4-FFF2-40B4-BE49-F238E27FC236}">
              <a16:creationId xmlns:a16="http://schemas.microsoft.com/office/drawing/2014/main" id="{00000000-0008-0000-1400-000006000000}"/>
            </a:ext>
          </a:extLst>
        </xdr:cNvPr>
        <xdr:cNvPicPr preferRelativeResize="0"/>
      </xdr:nvPicPr>
      <xdr:blipFill>
        <a:blip xmlns:r="http://schemas.openxmlformats.org/officeDocument/2006/relationships" r:embed="rId1" cstate="print"/>
        <a:stretch>
          <a:fillRect/>
        </a:stretch>
      </xdr:blipFill>
      <xdr:spPr>
        <a:xfrm>
          <a:off x="1601533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7" name="image12.png">
          <a:extLst>
            <a:ext uri="{FF2B5EF4-FFF2-40B4-BE49-F238E27FC236}">
              <a16:creationId xmlns:a16="http://schemas.microsoft.com/office/drawing/2014/main" id="{00000000-0008-0000-1400-000007000000}"/>
            </a:ext>
          </a:extLst>
        </xdr:cNvPr>
        <xdr:cNvPicPr preferRelativeResize="0"/>
      </xdr:nvPicPr>
      <xdr:blipFill>
        <a:blip xmlns:r="http://schemas.openxmlformats.org/officeDocument/2006/relationships" r:embed="rId1" cstate="print"/>
        <a:stretch>
          <a:fillRect/>
        </a:stretch>
      </xdr:blipFill>
      <xdr:spPr>
        <a:xfrm>
          <a:off x="1601533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8" name="image13.png">
          <a:extLst>
            <a:ext uri="{FF2B5EF4-FFF2-40B4-BE49-F238E27FC236}">
              <a16:creationId xmlns:a16="http://schemas.microsoft.com/office/drawing/2014/main" id="{00000000-0008-0000-1400-000008000000}"/>
            </a:ext>
          </a:extLst>
        </xdr:cNvPr>
        <xdr:cNvPicPr preferRelativeResize="0"/>
      </xdr:nvPicPr>
      <xdr:blipFill>
        <a:blip xmlns:r="http://schemas.openxmlformats.org/officeDocument/2006/relationships" r:embed="rId1" cstate="print"/>
        <a:stretch>
          <a:fillRect/>
        </a:stretch>
      </xdr:blipFill>
      <xdr:spPr>
        <a:xfrm>
          <a:off x="1601533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9" name="image14.png">
          <a:extLst>
            <a:ext uri="{FF2B5EF4-FFF2-40B4-BE49-F238E27FC236}">
              <a16:creationId xmlns:a16="http://schemas.microsoft.com/office/drawing/2014/main" id="{00000000-0008-0000-1400-000009000000}"/>
            </a:ext>
          </a:extLst>
        </xdr:cNvPr>
        <xdr:cNvPicPr preferRelativeResize="0"/>
      </xdr:nvPicPr>
      <xdr:blipFill>
        <a:blip xmlns:r="http://schemas.openxmlformats.org/officeDocument/2006/relationships" r:embed="rId1" cstate="print"/>
        <a:stretch>
          <a:fillRect/>
        </a:stretch>
      </xdr:blipFill>
      <xdr:spPr>
        <a:xfrm>
          <a:off x="1601533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10" name="image15.png">
          <a:extLst>
            <a:ext uri="{FF2B5EF4-FFF2-40B4-BE49-F238E27FC236}">
              <a16:creationId xmlns:a16="http://schemas.microsoft.com/office/drawing/2014/main" id="{00000000-0008-0000-1400-00000A000000}"/>
            </a:ext>
          </a:extLst>
        </xdr:cNvPr>
        <xdr:cNvPicPr preferRelativeResize="0"/>
      </xdr:nvPicPr>
      <xdr:blipFill>
        <a:blip xmlns:r="http://schemas.openxmlformats.org/officeDocument/2006/relationships" r:embed="rId1" cstate="print"/>
        <a:stretch>
          <a:fillRect/>
        </a:stretch>
      </xdr:blipFill>
      <xdr:spPr>
        <a:xfrm>
          <a:off x="16015335" y="9525"/>
          <a:ext cx="1190625" cy="12192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219075</xdr:colOff>
          <xdr:row>0</xdr:row>
          <xdr:rowOff>95250</xdr:rowOff>
        </xdr:from>
        <xdr:to>
          <xdr:col>1</xdr:col>
          <xdr:colOff>3971925</xdr:colOff>
          <xdr:row>3</xdr:row>
          <xdr:rowOff>161925</xdr:rowOff>
        </xdr:to>
        <xdr:sp macro="" textlink="">
          <xdr:nvSpPr>
            <xdr:cNvPr id="28673" name="Object 1" hidden="1">
              <a:extLst>
                <a:ext uri="{63B3BB69-23CF-44E3-9099-C40C66FF867C}">
                  <a14:compatExt spid="_x0000_s28673"/>
                </a:ext>
                <a:ext uri="{FF2B5EF4-FFF2-40B4-BE49-F238E27FC236}">
                  <a16:creationId xmlns:a16="http://schemas.microsoft.com/office/drawing/2014/main" id="{7B78D9E8-F929-DC92-BC98-1F3A7A48E0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419100</xdr:colOff>
          <xdr:row>0</xdr:row>
          <xdr:rowOff>76200</xdr:rowOff>
        </xdr:from>
        <xdr:to>
          <xdr:col>1</xdr:col>
          <xdr:colOff>0</xdr:colOff>
          <xdr:row>4</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419100</xdr:colOff>
      <xdr:row>0</xdr:row>
      <xdr:rowOff>15240</xdr:rowOff>
    </xdr:from>
    <xdr:to>
      <xdr:col>13</xdr:col>
      <xdr:colOff>670560</xdr:colOff>
      <xdr:row>3</xdr:row>
      <xdr:rowOff>266700</xdr:rowOff>
    </xdr:to>
    <xdr:pic>
      <xdr:nvPicPr>
        <xdr:cNvPr id="3" name="Imagen 1" descr="CAPIT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11225" y="15240"/>
          <a:ext cx="114681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1</xdr:row>
          <xdr:rowOff>76200</xdr:rowOff>
        </xdr:from>
        <xdr:to>
          <xdr:col>2</xdr:col>
          <xdr:colOff>0</xdr:colOff>
          <xdr:row>5</xdr:row>
          <xdr:rowOff>238125</xdr:rowOff>
        </xdr:to>
        <xdr:sp macro="" textlink="">
          <xdr:nvSpPr>
            <xdr:cNvPr id="31745" name="Object 1" hidden="1">
              <a:extLst>
                <a:ext uri="{63B3BB69-23CF-44E3-9099-C40C66FF867C}">
                  <a14:compatExt spid="_x0000_s31745"/>
                </a:ext>
                <a:ext uri="{FF2B5EF4-FFF2-40B4-BE49-F238E27FC236}">
                  <a16:creationId xmlns:a16="http://schemas.microsoft.com/office/drawing/2014/main" id="{6A2ED50F-B028-487B-8399-220ABA8C6F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563880</xdr:colOff>
      <xdr:row>1</xdr:row>
      <xdr:rowOff>7620</xdr:rowOff>
    </xdr:from>
    <xdr:to>
      <xdr:col>14</xdr:col>
      <xdr:colOff>815340</xdr:colOff>
      <xdr:row>5</xdr:row>
      <xdr:rowOff>259080</xdr:rowOff>
    </xdr:to>
    <xdr:pic>
      <xdr:nvPicPr>
        <xdr:cNvPr id="2" name="Imagen 1" descr="CAPITAL">
          <a:extLst>
            <a:ext uri="{FF2B5EF4-FFF2-40B4-BE49-F238E27FC236}">
              <a16:creationId xmlns:a16="http://schemas.microsoft.com/office/drawing/2014/main" id="{6A4ADBC2-E49B-491B-86B7-3AEA8F09B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65830" y="198120"/>
          <a:ext cx="154686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419100</xdr:colOff>
          <xdr:row>1</xdr:row>
          <xdr:rowOff>76200</xdr:rowOff>
        </xdr:from>
        <xdr:to>
          <xdr:col>2</xdr:col>
          <xdr:colOff>0</xdr:colOff>
          <xdr:row>5</xdr:row>
          <xdr:rowOff>238125</xdr:rowOff>
        </xdr:to>
        <xdr:sp macro="" textlink="">
          <xdr:nvSpPr>
            <xdr:cNvPr id="31746" name="Object 2" hidden="1">
              <a:extLst>
                <a:ext uri="{63B3BB69-23CF-44E3-9099-C40C66FF867C}">
                  <a14:compatExt spid="_x0000_s31746"/>
                </a:ext>
                <a:ext uri="{FF2B5EF4-FFF2-40B4-BE49-F238E27FC236}">
                  <a16:creationId xmlns:a16="http://schemas.microsoft.com/office/drawing/2014/main" id="{0002D36D-2B5D-4AEF-A33C-2C76C26FD0D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563880</xdr:colOff>
      <xdr:row>1</xdr:row>
      <xdr:rowOff>7620</xdr:rowOff>
    </xdr:from>
    <xdr:to>
      <xdr:col>14</xdr:col>
      <xdr:colOff>815340</xdr:colOff>
      <xdr:row>5</xdr:row>
      <xdr:rowOff>259080</xdr:rowOff>
    </xdr:to>
    <xdr:pic>
      <xdr:nvPicPr>
        <xdr:cNvPr id="3" name="Imagen 2" descr="CAPITAL">
          <a:extLst>
            <a:ext uri="{FF2B5EF4-FFF2-40B4-BE49-F238E27FC236}">
              <a16:creationId xmlns:a16="http://schemas.microsoft.com/office/drawing/2014/main" id="{0D08E46E-BA31-4F14-AF4F-9BF710476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65830" y="198120"/>
          <a:ext cx="154686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209550</xdr:colOff>
      <xdr:row>1</xdr:row>
      <xdr:rowOff>19050</xdr:rowOff>
    </xdr:from>
    <xdr:ext cx="1028700" cy="819150"/>
    <xdr:sp macro="" textlink="">
      <xdr:nvSpPr>
        <xdr:cNvPr id="2" name="Object 1" hidden="1">
          <a:extLst>
            <a:ext uri="{FF2B5EF4-FFF2-40B4-BE49-F238E27FC236}">
              <a16:creationId xmlns:a16="http://schemas.microsoft.com/office/drawing/2014/main" id="{00000000-0008-0000-0500-000002000000}"/>
            </a:ext>
          </a:extLst>
        </xdr:cNvPr>
        <xdr:cNvSpPr/>
      </xdr:nvSpPr>
      <xdr:spPr bwMode="auto">
        <a:xfrm>
          <a:off x="575310" y="201930"/>
          <a:ext cx="1028700" cy="819150"/>
        </a:xfrm>
        <a:prstGeom prst="rect">
          <a:avLst/>
        </a:prstGeom>
        <a:noFill/>
      </xdr:spPr>
    </xdr:sp>
    <xdr:clientData fLocksWithSheet="0"/>
  </xdr:oneCellAnchor>
  <xdr:oneCellAnchor>
    <xdr:from>
      <xdr:col>1</xdr:col>
      <xdr:colOff>209550</xdr:colOff>
      <xdr:row>1</xdr:row>
      <xdr:rowOff>19050</xdr:rowOff>
    </xdr:from>
    <xdr:ext cx="1028700" cy="819150"/>
    <xdr:sp macro="" textlink="">
      <xdr:nvSpPr>
        <xdr:cNvPr id="3" name="Object 2" hidden="1">
          <a:extLst>
            <a:ext uri="{FF2B5EF4-FFF2-40B4-BE49-F238E27FC236}">
              <a16:creationId xmlns:a16="http://schemas.microsoft.com/office/drawing/2014/main" id="{00000000-0008-0000-0500-000003000000}"/>
            </a:ext>
          </a:extLst>
        </xdr:cNvPr>
        <xdr:cNvSpPr/>
      </xdr:nvSpPr>
      <xdr:spPr bwMode="auto">
        <a:xfrm>
          <a:off x="575310" y="201930"/>
          <a:ext cx="1028700" cy="819150"/>
        </a:xfrm>
        <a:prstGeom prst="rect">
          <a:avLst/>
        </a:prstGeom>
        <a:noFill/>
      </xdr:spPr>
    </xdr:sp>
    <xdr:clientData fLocksWithSheet="0"/>
  </xdr:oneCellAnchor>
  <xdr:oneCellAnchor>
    <xdr:from>
      <xdr:col>13</xdr:col>
      <xdr:colOff>419100</xdr:colOff>
      <xdr:row>1</xdr:row>
      <xdr:rowOff>9525</xdr:rowOff>
    </xdr:from>
    <xdr:ext cx="1219200" cy="847725"/>
    <xdr:pic>
      <xdr:nvPicPr>
        <xdr:cNvPr id="4" name="image1.png">
          <a:extLst>
            <a:ext uri="{FF2B5EF4-FFF2-40B4-BE49-F238E27FC236}">
              <a16:creationId xmlns:a16="http://schemas.microsoft.com/office/drawing/2014/main" id="{00000000-0008-0000-0500-000004000000}"/>
            </a:ext>
          </a:extLst>
        </xdr:cNvPr>
        <xdr:cNvPicPr preferRelativeResize="0"/>
      </xdr:nvPicPr>
      <xdr:blipFill>
        <a:blip xmlns:r="http://schemas.openxmlformats.org/officeDocument/2006/relationships" r:embed="rId1" cstate="print"/>
        <a:stretch>
          <a:fillRect/>
        </a:stretch>
      </xdr:blipFill>
      <xdr:spPr>
        <a:xfrm>
          <a:off x="14302740" y="192405"/>
          <a:ext cx="1219200" cy="847725"/>
        </a:xfrm>
        <a:prstGeom prst="rect">
          <a:avLst/>
        </a:prstGeom>
        <a:noFill/>
      </xdr:spPr>
    </xdr:pic>
    <xdr:clientData fLocksWithSheet="0"/>
  </xdr:oneCellAnchor>
  <xdr:oneCellAnchor>
    <xdr:from>
      <xdr:col>13</xdr:col>
      <xdr:colOff>419100</xdr:colOff>
      <xdr:row>1</xdr:row>
      <xdr:rowOff>9525</xdr:rowOff>
    </xdr:from>
    <xdr:ext cx="1219200" cy="847725"/>
    <xdr:pic>
      <xdr:nvPicPr>
        <xdr:cNvPr id="5" name="image2.png">
          <a:extLst>
            <a:ext uri="{FF2B5EF4-FFF2-40B4-BE49-F238E27FC236}">
              <a16:creationId xmlns:a16="http://schemas.microsoft.com/office/drawing/2014/main" id="{00000000-0008-0000-0500-000005000000}"/>
            </a:ext>
          </a:extLst>
        </xdr:cNvPr>
        <xdr:cNvPicPr preferRelativeResize="0"/>
      </xdr:nvPicPr>
      <xdr:blipFill>
        <a:blip xmlns:r="http://schemas.openxmlformats.org/officeDocument/2006/relationships" r:embed="rId1" cstate="print"/>
        <a:stretch>
          <a:fillRect/>
        </a:stretch>
      </xdr:blipFill>
      <xdr:spPr>
        <a:xfrm>
          <a:off x="14302740" y="192405"/>
          <a:ext cx="1219200" cy="847725"/>
        </a:xfrm>
        <a:prstGeom prst="rect">
          <a:avLst/>
        </a:prstGeom>
        <a:noFill/>
      </xdr:spPr>
    </xdr:pic>
    <xdr:clientData fLocksWithSheet="0"/>
  </xdr:oneCellAnchor>
  <xdr:twoCellAnchor>
    <xdr:from>
      <xdr:col>13</xdr:col>
      <xdr:colOff>419100</xdr:colOff>
      <xdr:row>1</xdr:row>
      <xdr:rowOff>15240</xdr:rowOff>
    </xdr:from>
    <xdr:to>
      <xdr:col>14</xdr:col>
      <xdr:colOff>670560</xdr:colOff>
      <xdr:row>4</xdr:row>
      <xdr:rowOff>266700</xdr:rowOff>
    </xdr:to>
    <xdr:pic>
      <xdr:nvPicPr>
        <xdr:cNvPr id="6" name="Imagen 5" descr="CAPITAL">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02740" y="198120"/>
          <a:ext cx="1249680" cy="1051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419100</xdr:colOff>
      <xdr:row>1</xdr:row>
      <xdr:rowOff>15240</xdr:rowOff>
    </xdr:from>
    <xdr:to>
      <xdr:col>14</xdr:col>
      <xdr:colOff>670560</xdr:colOff>
      <xdr:row>4</xdr:row>
      <xdr:rowOff>266700</xdr:rowOff>
    </xdr:to>
    <xdr:pic>
      <xdr:nvPicPr>
        <xdr:cNvPr id="7" name="Imagen 6" descr="CAPITAL">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02740" y="198120"/>
          <a:ext cx="1249680" cy="1051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304800</xdr:colOff>
          <xdr:row>1</xdr:row>
          <xdr:rowOff>76200</xdr:rowOff>
        </xdr:from>
        <xdr:to>
          <xdr:col>1</xdr:col>
          <xdr:colOff>2257425</xdr:colOff>
          <xdr:row>4</xdr:row>
          <xdr:rowOff>152400</xdr:rowOff>
        </xdr:to>
        <xdr:sp macro="" textlink="">
          <xdr:nvSpPr>
            <xdr:cNvPr id="4099" name="Object 3" hidden="1">
              <a:extLst>
                <a:ext uri="{63B3BB69-23CF-44E3-9099-C40C66FF867C}">
                  <a14:compatExt spid="_x0000_s4099"/>
                </a:ext>
                <a:ext uri="{FF2B5EF4-FFF2-40B4-BE49-F238E27FC236}">
                  <a16:creationId xmlns:a16="http://schemas.microsoft.com/office/drawing/2014/main" id="{48F656F3-F860-E082-A4C9-2F97D110334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2" name="Imagen 1" descr="CAPITAL">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05558" y="14883"/>
          <a:ext cx="121312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419100</xdr:colOff>
          <xdr:row>0</xdr:row>
          <xdr:rowOff>76200</xdr:rowOff>
        </xdr:from>
        <xdr:to>
          <xdr:col>0</xdr:col>
          <xdr:colOff>5514975</xdr:colOff>
          <xdr:row>3</xdr:row>
          <xdr:rowOff>409575</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66793" y="14883"/>
          <a:ext cx="14531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4" name="Imagen 1" descr="CAPITAL">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09668" y="14883"/>
          <a:ext cx="14531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352425</xdr:colOff>
      <xdr:row>1</xdr:row>
      <xdr:rowOff>114300</xdr:rowOff>
    </xdr:from>
    <xdr:to>
      <xdr:col>0</xdr:col>
      <xdr:colOff>3228975</xdr:colOff>
      <xdr:row>5</xdr:row>
      <xdr:rowOff>28575</xdr:rowOff>
    </xdr:to>
    <xdr:sp macro="" textlink="">
      <xdr:nvSpPr>
        <xdr:cNvPr id="2" name="Object 1" hidden="1">
          <a:extLst>
            <a:ext uri="{FF2B5EF4-FFF2-40B4-BE49-F238E27FC236}">
              <a16:creationId xmlns:a16="http://schemas.microsoft.com/office/drawing/2014/main" id="{00000000-0008-0000-0900-000002000000}"/>
            </a:ext>
          </a:extLst>
        </xdr:cNvPr>
        <xdr:cNvSpPr>
          <a:spLocks noChangeArrowheads="1"/>
        </xdr:cNvSpPr>
      </xdr:nvSpPr>
      <xdr:spPr bwMode="auto">
        <a:xfrm>
          <a:off x="352425" y="297180"/>
          <a:ext cx="2084070" cy="706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409575</xdr:colOff>
      <xdr:row>1</xdr:row>
      <xdr:rowOff>19050</xdr:rowOff>
    </xdr:from>
    <xdr:to>
      <xdr:col>13</xdr:col>
      <xdr:colOff>657225</xdr:colOff>
      <xdr:row>4</xdr:row>
      <xdr:rowOff>276225</xdr:rowOff>
    </xdr:to>
    <xdr:pic>
      <xdr:nvPicPr>
        <xdr:cNvPr id="3" name="Imagen 1" descr="CAPITAL">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8175" y="201930"/>
          <a:ext cx="1047750" cy="760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285750</xdr:colOff>
      <xdr:row>1</xdr:row>
      <xdr:rowOff>85725</xdr:rowOff>
    </xdr:from>
    <xdr:to>
      <xdr:col>0</xdr:col>
      <xdr:colOff>2590800</xdr:colOff>
      <xdr:row>5</xdr:row>
      <xdr:rowOff>19050</xdr:rowOff>
    </xdr:to>
    <xdr:pic>
      <xdr:nvPicPr>
        <xdr:cNvPr id="4" name="Picture 1">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268605"/>
          <a:ext cx="2152650" cy="72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1</xdr:row>
      <xdr:rowOff>114300</xdr:rowOff>
    </xdr:from>
    <xdr:to>
      <xdr:col>0</xdr:col>
      <xdr:colOff>3228975</xdr:colOff>
      <xdr:row>5</xdr:row>
      <xdr:rowOff>28575</xdr:rowOff>
    </xdr:to>
    <xdr:sp macro="" textlink="">
      <xdr:nvSpPr>
        <xdr:cNvPr id="5" name="Object 1" hidden="1">
          <a:extLst>
            <a:ext uri="{FF2B5EF4-FFF2-40B4-BE49-F238E27FC236}">
              <a16:creationId xmlns:a16="http://schemas.microsoft.com/office/drawing/2014/main" id="{00000000-0008-0000-0900-000005000000}"/>
            </a:ext>
          </a:extLst>
        </xdr:cNvPr>
        <xdr:cNvSpPr>
          <a:spLocks noChangeArrowheads="1"/>
        </xdr:cNvSpPr>
      </xdr:nvSpPr>
      <xdr:spPr bwMode="auto">
        <a:xfrm>
          <a:off x="352425" y="304800"/>
          <a:ext cx="20193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409575</xdr:colOff>
      <xdr:row>1</xdr:row>
      <xdr:rowOff>19050</xdr:rowOff>
    </xdr:from>
    <xdr:to>
      <xdr:col>13</xdr:col>
      <xdr:colOff>657225</xdr:colOff>
      <xdr:row>4</xdr:row>
      <xdr:rowOff>276225</xdr:rowOff>
    </xdr:to>
    <xdr:pic>
      <xdr:nvPicPr>
        <xdr:cNvPr id="6" name="Imagen 1" descr="CAPITAL">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91925" y="209550"/>
          <a:ext cx="10287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285750</xdr:colOff>
      <xdr:row>1</xdr:row>
      <xdr:rowOff>85725</xdr:rowOff>
    </xdr:from>
    <xdr:to>
      <xdr:col>0</xdr:col>
      <xdr:colOff>2590800</xdr:colOff>
      <xdr:row>5</xdr:row>
      <xdr:rowOff>19050</xdr:rowOff>
    </xdr:to>
    <xdr:pic>
      <xdr:nvPicPr>
        <xdr:cNvPr id="7" name="Picture 1">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276225"/>
          <a:ext cx="20859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2" name="Imagen 1" descr="CAPITAL">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14718" y="14883"/>
          <a:ext cx="1441728" cy="809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52693" y="14883"/>
          <a:ext cx="1405533" cy="824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600075</xdr:colOff>
          <xdr:row>0</xdr:row>
          <xdr:rowOff>95250</xdr:rowOff>
        </xdr:from>
        <xdr:to>
          <xdr:col>0</xdr:col>
          <xdr:colOff>4352925</xdr:colOff>
          <xdr:row>3</xdr:row>
          <xdr:rowOff>200025</xdr:rowOff>
        </xdr:to>
        <xdr:sp macro="" textlink="">
          <xdr:nvSpPr>
            <xdr:cNvPr id="9218" name="Object 2" hidden="1">
              <a:extLst>
                <a:ext uri="{63B3BB69-23CF-44E3-9099-C40C66FF867C}">
                  <a14:compatExt spid="_x0000_s9218"/>
                </a:ext>
                <a:ext uri="{FF2B5EF4-FFF2-40B4-BE49-F238E27FC236}">
                  <a16:creationId xmlns:a16="http://schemas.microsoft.com/office/drawing/2014/main" id="{00000000-0008-0000-0B00-000002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1</xdr:col>
      <xdr:colOff>333375</xdr:colOff>
      <xdr:row>0</xdr:row>
      <xdr:rowOff>57150</xdr:rowOff>
    </xdr:from>
    <xdr:ext cx="4067175" cy="1133475"/>
    <xdr:sp macro="" textlink="">
      <xdr:nvSpPr>
        <xdr:cNvPr id="2" name="Object 1" hidden="1">
          <a:extLst>
            <a:ext uri="{FF2B5EF4-FFF2-40B4-BE49-F238E27FC236}">
              <a16:creationId xmlns:a16="http://schemas.microsoft.com/office/drawing/2014/main" id="{00000000-0008-0000-0D00-000002000000}"/>
            </a:ext>
          </a:extLst>
        </xdr:cNvPr>
        <xdr:cNvSpPr/>
      </xdr:nvSpPr>
      <xdr:spPr bwMode="auto">
        <a:xfrm>
          <a:off x="813435" y="57150"/>
          <a:ext cx="4067175" cy="1133475"/>
        </a:xfrm>
        <a:prstGeom prst="rect">
          <a:avLst/>
        </a:prstGeom>
        <a:noFill/>
      </xdr:spPr>
    </xdr:sp>
    <xdr:clientData fLocksWithSheet="0"/>
  </xdr:oneCellAnchor>
  <xdr:oneCellAnchor>
    <xdr:from>
      <xdr:col>13</xdr:col>
      <xdr:colOff>400050</xdr:colOff>
      <xdr:row>0</xdr:row>
      <xdr:rowOff>9525</xdr:rowOff>
    </xdr:from>
    <xdr:ext cx="1190625" cy="933450"/>
    <xdr:pic>
      <xdr:nvPicPr>
        <xdr:cNvPr id="3" name="image1.png">
          <a:extLst>
            <a:ext uri="{FF2B5EF4-FFF2-40B4-BE49-F238E27FC236}">
              <a16:creationId xmlns:a16="http://schemas.microsoft.com/office/drawing/2014/main" id="{00000000-0008-0000-0D00-000003000000}"/>
            </a:ext>
          </a:extLst>
        </xdr:cNvPr>
        <xdr:cNvPicPr preferRelativeResize="0"/>
      </xdr:nvPicPr>
      <xdr:blipFill>
        <a:blip xmlns:r="http://schemas.openxmlformats.org/officeDocument/2006/relationships" r:embed="rId1" cstate="print"/>
        <a:stretch>
          <a:fillRect/>
        </a:stretch>
      </xdr:blipFill>
      <xdr:spPr>
        <a:xfrm>
          <a:off x="15440025" y="9525"/>
          <a:ext cx="1190625" cy="933450"/>
        </a:xfrm>
        <a:prstGeom prst="rect">
          <a:avLst/>
        </a:prstGeom>
        <a:noFill/>
      </xdr:spPr>
    </xdr:pic>
    <xdr:clientData fLocksWithSheet="0"/>
  </xdr:oneCellAnchor>
  <xdr:oneCellAnchor>
    <xdr:from>
      <xdr:col>1</xdr:col>
      <xdr:colOff>333375</xdr:colOff>
      <xdr:row>0</xdr:row>
      <xdr:rowOff>57150</xdr:rowOff>
    </xdr:from>
    <xdr:ext cx="4067175" cy="1133475"/>
    <xdr:sp macro="" textlink="">
      <xdr:nvSpPr>
        <xdr:cNvPr id="4" name="Object 1" hidden="1">
          <a:extLst>
            <a:ext uri="{FF2B5EF4-FFF2-40B4-BE49-F238E27FC236}">
              <a16:creationId xmlns:a16="http://schemas.microsoft.com/office/drawing/2014/main" id="{00000000-0008-0000-0D00-000004000000}"/>
            </a:ext>
          </a:extLst>
        </xdr:cNvPr>
        <xdr:cNvSpPr/>
      </xdr:nvSpPr>
      <xdr:spPr bwMode="auto">
        <a:xfrm>
          <a:off x="800100" y="57150"/>
          <a:ext cx="4067175" cy="1133475"/>
        </a:xfrm>
        <a:prstGeom prst="rect">
          <a:avLst/>
        </a:prstGeom>
        <a:noFill/>
      </xdr:spPr>
    </xdr:sp>
    <xdr:clientData fLocksWithSheet="0"/>
  </xdr:oneCellAnchor>
  <mc:AlternateContent xmlns:mc="http://schemas.openxmlformats.org/markup-compatibility/2006">
    <mc:Choice xmlns:a14="http://schemas.microsoft.com/office/drawing/2010/main" Requires="a14">
      <xdr:twoCellAnchor>
        <xdr:from>
          <xdr:col>1</xdr:col>
          <xdr:colOff>466725</xdr:colOff>
          <xdr:row>0</xdr:row>
          <xdr:rowOff>152400</xdr:rowOff>
        </xdr:from>
        <xdr:to>
          <xdr:col>1</xdr:col>
          <xdr:colOff>3228975</xdr:colOff>
          <xdr:row>3</xdr:row>
          <xdr:rowOff>38100</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CC077FAE-7620-E244-7381-DFE9252A89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1</xdr:col>
      <xdr:colOff>333375</xdr:colOff>
      <xdr:row>0</xdr:row>
      <xdr:rowOff>57150</xdr:rowOff>
    </xdr:from>
    <xdr:ext cx="3571875" cy="1047750"/>
    <xdr:sp macro="" textlink="">
      <xdr:nvSpPr>
        <xdr:cNvPr id="2" name="Object 1" hidden="1">
          <a:extLst>
            <a:ext uri="{FF2B5EF4-FFF2-40B4-BE49-F238E27FC236}">
              <a16:creationId xmlns:a16="http://schemas.microsoft.com/office/drawing/2014/main" id="{00000000-0008-0000-0E00-000002000000}"/>
            </a:ext>
          </a:extLst>
        </xdr:cNvPr>
        <xdr:cNvSpPr/>
      </xdr:nvSpPr>
      <xdr:spPr bwMode="auto">
        <a:xfrm>
          <a:off x="721995" y="57150"/>
          <a:ext cx="3571875" cy="1047750"/>
        </a:xfrm>
        <a:prstGeom prst="rect">
          <a:avLst/>
        </a:prstGeom>
        <a:noFill/>
      </xdr:spPr>
    </xdr:sp>
    <xdr:clientData fLocksWithSheet="0"/>
  </xdr:oneCellAnchor>
  <xdr:oneCellAnchor>
    <xdr:from>
      <xdr:col>1</xdr:col>
      <xdr:colOff>333375</xdr:colOff>
      <xdr:row>0</xdr:row>
      <xdr:rowOff>57150</xdr:rowOff>
    </xdr:from>
    <xdr:ext cx="3571875" cy="1047750"/>
    <xdr:sp macro="" textlink="">
      <xdr:nvSpPr>
        <xdr:cNvPr id="3" name="Object 2" hidden="1">
          <a:extLst>
            <a:ext uri="{FF2B5EF4-FFF2-40B4-BE49-F238E27FC236}">
              <a16:creationId xmlns:a16="http://schemas.microsoft.com/office/drawing/2014/main" id="{00000000-0008-0000-0E00-000003000000}"/>
            </a:ext>
          </a:extLst>
        </xdr:cNvPr>
        <xdr:cNvSpPr/>
      </xdr:nvSpPr>
      <xdr:spPr bwMode="auto">
        <a:xfrm>
          <a:off x="721995" y="57150"/>
          <a:ext cx="3571875" cy="1047750"/>
        </a:xfrm>
        <a:prstGeom prst="rect">
          <a:avLst/>
        </a:prstGeom>
        <a:noFill/>
      </xdr:spPr>
    </xdr:sp>
    <xdr:clientData fLocksWithSheet="0"/>
  </xdr:oneCellAnchor>
  <xdr:oneCellAnchor>
    <xdr:from>
      <xdr:col>13</xdr:col>
      <xdr:colOff>409575</xdr:colOff>
      <xdr:row>0</xdr:row>
      <xdr:rowOff>9525</xdr:rowOff>
    </xdr:from>
    <xdr:ext cx="1152525" cy="1181100"/>
    <xdr:pic>
      <xdr:nvPicPr>
        <xdr:cNvPr id="4" name="image2.png">
          <a:extLst>
            <a:ext uri="{FF2B5EF4-FFF2-40B4-BE49-F238E27FC236}">
              <a16:creationId xmlns:a16="http://schemas.microsoft.com/office/drawing/2014/main" id="{00000000-0008-0000-0E00-000004000000}"/>
            </a:ext>
          </a:extLst>
        </xdr:cNvPr>
        <xdr:cNvPicPr preferRelativeResize="0"/>
      </xdr:nvPicPr>
      <xdr:blipFill>
        <a:blip xmlns:r="http://schemas.openxmlformats.org/officeDocument/2006/relationships" r:embed="rId1" cstate="print"/>
        <a:stretch>
          <a:fillRect/>
        </a:stretch>
      </xdr:blipFill>
      <xdr:spPr>
        <a:xfrm>
          <a:off x="15984855" y="9525"/>
          <a:ext cx="1152525" cy="1181100"/>
        </a:xfrm>
        <a:prstGeom prst="rect">
          <a:avLst/>
        </a:prstGeom>
        <a:noFill/>
      </xdr:spPr>
    </xdr:pic>
    <xdr:clientData fLocksWithSheet="0"/>
  </xdr:oneCellAnchor>
  <xdr:oneCellAnchor>
    <xdr:from>
      <xdr:col>13</xdr:col>
      <xdr:colOff>409575</xdr:colOff>
      <xdr:row>0</xdr:row>
      <xdr:rowOff>9525</xdr:rowOff>
    </xdr:from>
    <xdr:ext cx="1152525" cy="1181100"/>
    <xdr:pic>
      <xdr:nvPicPr>
        <xdr:cNvPr id="5" name="image3.png">
          <a:extLst>
            <a:ext uri="{FF2B5EF4-FFF2-40B4-BE49-F238E27FC236}">
              <a16:creationId xmlns:a16="http://schemas.microsoft.com/office/drawing/2014/main" id="{00000000-0008-0000-0E00-000005000000}"/>
            </a:ext>
          </a:extLst>
        </xdr:cNvPr>
        <xdr:cNvPicPr preferRelativeResize="0"/>
      </xdr:nvPicPr>
      <xdr:blipFill>
        <a:blip xmlns:r="http://schemas.openxmlformats.org/officeDocument/2006/relationships" r:embed="rId1" cstate="print"/>
        <a:stretch>
          <a:fillRect/>
        </a:stretch>
      </xdr:blipFill>
      <xdr:spPr>
        <a:xfrm>
          <a:off x="15984855" y="9525"/>
          <a:ext cx="1152525" cy="1181100"/>
        </a:xfrm>
        <a:prstGeom prst="rect">
          <a:avLst/>
        </a:prstGeom>
        <a:noFill/>
      </xdr:spPr>
    </xdr:pic>
    <xdr:clientData fLocksWithSheet="0"/>
  </xdr:oneCellAnchor>
  <xdr:oneCellAnchor>
    <xdr:from>
      <xdr:col>1</xdr:col>
      <xdr:colOff>333375</xdr:colOff>
      <xdr:row>0</xdr:row>
      <xdr:rowOff>57150</xdr:rowOff>
    </xdr:from>
    <xdr:ext cx="3571875" cy="1047750"/>
    <xdr:sp macro="" textlink="">
      <xdr:nvSpPr>
        <xdr:cNvPr id="6" name="Object 1" hidden="1">
          <a:extLst>
            <a:ext uri="{FF2B5EF4-FFF2-40B4-BE49-F238E27FC236}">
              <a16:creationId xmlns:a16="http://schemas.microsoft.com/office/drawing/2014/main" id="{00000000-0008-0000-0E00-000006000000}"/>
            </a:ext>
          </a:extLst>
        </xdr:cNvPr>
        <xdr:cNvSpPr/>
      </xdr:nvSpPr>
      <xdr:spPr bwMode="auto">
        <a:xfrm>
          <a:off x="714375" y="57150"/>
          <a:ext cx="3571875" cy="1047750"/>
        </a:xfrm>
        <a:prstGeom prst="rect">
          <a:avLst/>
        </a:prstGeom>
        <a:noFill/>
      </xdr:spPr>
    </xdr:sp>
    <xdr:clientData fLocksWithSheet="0"/>
  </xdr:oneCellAnchor>
  <xdr:oneCellAnchor>
    <xdr:from>
      <xdr:col>1</xdr:col>
      <xdr:colOff>333375</xdr:colOff>
      <xdr:row>0</xdr:row>
      <xdr:rowOff>57150</xdr:rowOff>
    </xdr:from>
    <xdr:ext cx="3571875" cy="1047750"/>
    <xdr:sp macro="" textlink="">
      <xdr:nvSpPr>
        <xdr:cNvPr id="7" name="Object 2" hidden="1">
          <a:extLst>
            <a:ext uri="{FF2B5EF4-FFF2-40B4-BE49-F238E27FC236}">
              <a16:creationId xmlns:a16="http://schemas.microsoft.com/office/drawing/2014/main" id="{00000000-0008-0000-0E00-000007000000}"/>
            </a:ext>
          </a:extLst>
        </xdr:cNvPr>
        <xdr:cNvSpPr/>
      </xdr:nvSpPr>
      <xdr:spPr bwMode="auto">
        <a:xfrm>
          <a:off x="714375" y="57150"/>
          <a:ext cx="3571875" cy="1047750"/>
        </a:xfrm>
        <a:prstGeom prst="rect">
          <a:avLst/>
        </a:prstGeom>
        <a:noFill/>
      </xdr:spPr>
    </xdr:sp>
    <xdr:clientData fLocksWithSheet="0"/>
  </xdr:oneCellAnchor>
  <xdr:oneCellAnchor>
    <xdr:from>
      <xdr:col>13</xdr:col>
      <xdr:colOff>409575</xdr:colOff>
      <xdr:row>0</xdr:row>
      <xdr:rowOff>9525</xdr:rowOff>
    </xdr:from>
    <xdr:ext cx="1152525" cy="1181100"/>
    <xdr:pic>
      <xdr:nvPicPr>
        <xdr:cNvPr id="8" name="image2.png">
          <a:extLst>
            <a:ext uri="{FF2B5EF4-FFF2-40B4-BE49-F238E27FC236}">
              <a16:creationId xmlns:a16="http://schemas.microsoft.com/office/drawing/2014/main" id="{00000000-0008-0000-0E00-000008000000}"/>
            </a:ext>
          </a:extLst>
        </xdr:cNvPr>
        <xdr:cNvPicPr preferRelativeResize="0"/>
      </xdr:nvPicPr>
      <xdr:blipFill>
        <a:blip xmlns:r="http://schemas.openxmlformats.org/officeDocument/2006/relationships" r:embed="rId1" cstate="print"/>
        <a:stretch>
          <a:fillRect/>
        </a:stretch>
      </xdr:blipFill>
      <xdr:spPr>
        <a:xfrm>
          <a:off x="15544800" y="9525"/>
          <a:ext cx="1152525" cy="1181100"/>
        </a:xfrm>
        <a:prstGeom prst="rect">
          <a:avLst/>
        </a:prstGeom>
        <a:noFill/>
      </xdr:spPr>
    </xdr:pic>
    <xdr:clientData fLocksWithSheet="0"/>
  </xdr:oneCellAnchor>
  <xdr:oneCellAnchor>
    <xdr:from>
      <xdr:col>13</xdr:col>
      <xdr:colOff>409575</xdr:colOff>
      <xdr:row>0</xdr:row>
      <xdr:rowOff>9525</xdr:rowOff>
    </xdr:from>
    <xdr:ext cx="1152525" cy="1181100"/>
    <xdr:pic>
      <xdr:nvPicPr>
        <xdr:cNvPr id="9" name="image3.png">
          <a:extLst>
            <a:ext uri="{FF2B5EF4-FFF2-40B4-BE49-F238E27FC236}">
              <a16:creationId xmlns:a16="http://schemas.microsoft.com/office/drawing/2014/main" id="{00000000-0008-0000-0E00-000009000000}"/>
            </a:ext>
          </a:extLst>
        </xdr:cNvPr>
        <xdr:cNvPicPr preferRelativeResize="0"/>
      </xdr:nvPicPr>
      <xdr:blipFill>
        <a:blip xmlns:r="http://schemas.openxmlformats.org/officeDocument/2006/relationships" r:embed="rId1" cstate="print"/>
        <a:stretch>
          <a:fillRect/>
        </a:stretch>
      </xdr:blipFill>
      <xdr:spPr>
        <a:xfrm>
          <a:off x="15544800" y="9525"/>
          <a:ext cx="1152525" cy="11811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219075</xdr:colOff>
          <xdr:row>0</xdr:row>
          <xdr:rowOff>95250</xdr:rowOff>
        </xdr:from>
        <xdr:to>
          <xdr:col>1</xdr:col>
          <xdr:colOff>3714750</xdr:colOff>
          <xdr:row>3</xdr:row>
          <xdr:rowOff>142875</xdr:rowOff>
        </xdr:to>
        <xdr:sp macro="" textlink="">
          <xdr:nvSpPr>
            <xdr:cNvPr id="22529" name="Object 1" hidden="1">
              <a:extLst>
                <a:ext uri="{63B3BB69-23CF-44E3-9099-C40C66FF867C}">
                  <a14:compatExt spid="_x0000_s22529"/>
                </a:ext>
                <a:ext uri="{FF2B5EF4-FFF2-40B4-BE49-F238E27FC236}">
                  <a16:creationId xmlns:a16="http://schemas.microsoft.com/office/drawing/2014/main" id="{9A9CF097-2A15-6AA1-B399-16EF7DCECB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3" Type="http://schemas.openxmlformats.org/officeDocument/2006/relationships/oleObject" Target="../embeddings/oleObject8.bin"/><Relationship Id="rId2" Type="http://schemas.openxmlformats.org/officeDocument/2006/relationships/vmlDrawing" Target="../drawings/vmlDrawing7.vml"/><Relationship Id="rId1" Type="http://schemas.openxmlformats.org/officeDocument/2006/relationships/drawing" Target="../drawings/drawing7.xml"/><Relationship Id="rId4" Type="http://schemas.openxmlformats.org/officeDocument/2006/relationships/image" Target="../media/image1.emf"/></Relationships>
</file>

<file path=xl/worksheets/_rels/sheet14.xml.rels><?xml version="1.0" encoding="UTF-8" standalone="yes"?>
<Relationships xmlns="http://schemas.openxmlformats.org/package/2006/relationships"><Relationship Id="rId3" Type="http://schemas.openxmlformats.org/officeDocument/2006/relationships/oleObject" Target="../embeddings/oleObject9.bin"/><Relationship Id="rId2" Type="http://schemas.openxmlformats.org/officeDocument/2006/relationships/vmlDrawing" Target="../drawings/vmlDrawing8.vml"/><Relationship Id="rId1" Type="http://schemas.openxmlformats.org/officeDocument/2006/relationships/drawing" Target="../drawings/drawing8.xml"/><Relationship Id="rId4" Type="http://schemas.openxmlformats.org/officeDocument/2006/relationships/image" Target="../media/image1.emf"/></Relationships>
</file>

<file path=xl/worksheets/_rels/sheet15.xml.rels><?xml version="1.0" encoding="UTF-8" standalone="yes"?>
<Relationships xmlns="http://schemas.openxmlformats.org/package/2006/relationships"><Relationship Id="rId3" Type="http://schemas.openxmlformats.org/officeDocument/2006/relationships/oleObject" Target="../embeddings/oleObject10.bin"/><Relationship Id="rId2" Type="http://schemas.openxmlformats.org/officeDocument/2006/relationships/vmlDrawing" Target="../drawings/vmlDrawing9.vml"/><Relationship Id="rId1" Type="http://schemas.openxmlformats.org/officeDocument/2006/relationships/drawing" Target="../drawings/drawing9.xml"/><Relationship Id="rId4" Type="http://schemas.openxmlformats.org/officeDocument/2006/relationships/image" Target="../media/image1.emf"/></Relationships>
</file>

<file path=xl/worksheets/_rels/sheet16.xml.rels><?xml version="1.0" encoding="UTF-8" standalone="yes"?>
<Relationships xmlns="http://schemas.openxmlformats.org/package/2006/relationships"><Relationship Id="rId3" Type="http://schemas.openxmlformats.org/officeDocument/2006/relationships/oleObject" Target="../embeddings/oleObject11.bin"/><Relationship Id="rId2" Type="http://schemas.openxmlformats.org/officeDocument/2006/relationships/vmlDrawing" Target="../drawings/vmlDrawing10.vml"/><Relationship Id="rId1" Type="http://schemas.openxmlformats.org/officeDocument/2006/relationships/drawing" Target="../drawings/drawing10.xml"/><Relationship Id="rId4" Type="http://schemas.openxmlformats.org/officeDocument/2006/relationships/image" Target="../media/image1.emf"/></Relationships>
</file>

<file path=xl/worksheets/_rels/sheet17.xml.rels><?xml version="1.0" encoding="UTF-8" standalone="yes"?>
<Relationships xmlns="http://schemas.openxmlformats.org/package/2006/relationships"><Relationship Id="rId3" Type="http://schemas.openxmlformats.org/officeDocument/2006/relationships/oleObject" Target="../embeddings/oleObject12.bin"/><Relationship Id="rId2" Type="http://schemas.openxmlformats.org/officeDocument/2006/relationships/vmlDrawing" Target="../drawings/vmlDrawing11.vml"/><Relationship Id="rId1" Type="http://schemas.openxmlformats.org/officeDocument/2006/relationships/drawing" Target="../drawings/drawing11.xml"/><Relationship Id="rId4" Type="http://schemas.openxmlformats.org/officeDocument/2006/relationships/image" Target="../media/image1.emf"/></Relationships>
</file>

<file path=xl/worksheets/_rels/sheet18.xml.rels><?xml version="1.0" encoding="UTF-8" standalone="yes"?>
<Relationships xmlns="http://schemas.openxmlformats.org/package/2006/relationships"><Relationship Id="rId3" Type="http://schemas.openxmlformats.org/officeDocument/2006/relationships/oleObject" Target="../embeddings/oleObject13.bin"/><Relationship Id="rId2" Type="http://schemas.openxmlformats.org/officeDocument/2006/relationships/vmlDrawing" Target="../drawings/vmlDrawing12.vml"/><Relationship Id="rId1" Type="http://schemas.openxmlformats.org/officeDocument/2006/relationships/drawing" Target="../drawings/drawing12.xml"/><Relationship Id="rId4" Type="http://schemas.openxmlformats.org/officeDocument/2006/relationships/image" Target="../media/image1.emf"/></Relationships>
</file>

<file path=xl/worksheets/_rels/sheet19.xml.rels><?xml version="1.0" encoding="UTF-8" standalone="yes"?>
<Relationships xmlns="http://schemas.openxmlformats.org/package/2006/relationships"><Relationship Id="rId3" Type="http://schemas.openxmlformats.org/officeDocument/2006/relationships/oleObject" Target="../embeddings/oleObject14.bin"/><Relationship Id="rId2" Type="http://schemas.openxmlformats.org/officeDocument/2006/relationships/vmlDrawing" Target="../drawings/vmlDrawing13.vml"/><Relationship Id="rId1" Type="http://schemas.openxmlformats.org/officeDocument/2006/relationships/drawing" Target="../drawings/drawing13.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0.xml.rels><?xml version="1.0" encoding="UTF-8" standalone="yes"?>
<Relationships xmlns="http://schemas.openxmlformats.org/package/2006/relationships"><Relationship Id="rId3" Type="http://schemas.openxmlformats.org/officeDocument/2006/relationships/oleObject" Target="../embeddings/oleObject15.bin"/><Relationship Id="rId2" Type="http://schemas.openxmlformats.org/officeDocument/2006/relationships/vmlDrawing" Target="../drawings/vmlDrawing14.vml"/><Relationship Id="rId1" Type="http://schemas.openxmlformats.org/officeDocument/2006/relationships/drawing" Target="../drawings/drawing14.xml"/><Relationship Id="rId4" Type="http://schemas.openxmlformats.org/officeDocument/2006/relationships/image" Target="../media/image1.emf"/></Relationships>
</file>

<file path=xl/worksheets/_rels/sheet21.xml.rels><?xml version="1.0" encoding="UTF-8" standalone="yes"?>
<Relationships xmlns="http://schemas.openxmlformats.org/package/2006/relationships"><Relationship Id="rId3" Type="http://schemas.openxmlformats.org/officeDocument/2006/relationships/oleObject" Target="../embeddings/oleObject16.bin"/><Relationship Id="rId2" Type="http://schemas.openxmlformats.org/officeDocument/2006/relationships/vmlDrawing" Target="../drawings/vmlDrawing15.vml"/><Relationship Id="rId1" Type="http://schemas.openxmlformats.org/officeDocument/2006/relationships/drawing" Target="../drawings/drawing15.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oleObject" Target="../embeddings/oleObject5.bin"/><Relationship Id="rId4" Type="http://schemas.openxmlformats.org/officeDocument/2006/relationships/image" Target="../media/image1.emf"/></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image" Target="../media/image1.emf"/></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5.vml"/><Relationship Id="rId1" Type="http://schemas.openxmlformats.org/officeDocument/2006/relationships/drawing" Target="../drawings/drawing5.xml"/><Relationship Id="rId4" Type="http://schemas.openxmlformats.org/officeDocument/2006/relationships/image" Target="../media/image1.emf"/></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00"/>
  <sheetViews>
    <sheetView workbookViewId="0">
      <selection sqref="A1:XFD1048576"/>
    </sheetView>
  </sheetViews>
  <sheetFormatPr baseColWidth="10" defaultColWidth="12.7109375" defaultRowHeight="15" customHeight="1"/>
  <cols>
    <col min="1" max="1" width="53" style="6" customWidth="1"/>
    <col min="2" max="2" width="25.140625" style="6" customWidth="1"/>
    <col min="3" max="3" width="49.7109375" style="6" customWidth="1"/>
    <col min="4" max="4" width="21.7109375" style="6" customWidth="1"/>
    <col min="5" max="6" width="21.28515625" style="6" customWidth="1"/>
    <col min="7" max="7" width="23.28515625" style="6" customWidth="1"/>
    <col min="8" max="8" width="17.7109375" style="6" customWidth="1"/>
    <col min="9" max="9" width="22.28515625" style="6" customWidth="1"/>
    <col min="10" max="10" width="29.85546875" style="6" customWidth="1"/>
    <col min="11" max="11" width="33.7109375" style="6" customWidth="1"/>
    <col min="12" max="16384" width="12.7109375" style="6"/>
  </cols>
  <sheetData>
    <row r="1" spans="1:11" ht="12.75" customHeight="1" thickBot="1"/>
    <row r="2" spans="1:11" ht="12.75" customHeight="1">
      <c r="A2" s="514" t="s">
        <v>92</v>
      </c>
      <c r="B2" s="515"/>
      <c r="C2" s="515"/>
      <c r="D2" s="515"/>
      <c r="E2" s="515"/>
      <c r="F2" s="522" t="s">
        <v>67</v>
      </c>
      <c r="G2" s="515"/>
      <c r="H2" s="13"/>
      <c r="I2" s="63"/>
    </row>
    <row r="3" spans="1:11" ht="12.75" customHeight="1" thickBot="1">
      <c r="A3" s="516"/>
      <c r="B3" s="517"/>
      <c r="C3" s="517"/>
      <c r="D3" s="517"/>
      <c r="E3" s="517"/>
      <c r="F3" s="516"/>
      <c r="G3" s="517"/>
      <c r="H3" s="62" t="s">
        <v>91</v>
      </c>
      <c r="I3" s="62" t="s">
        <v>90</v>
      </c>
    </row>
    <row r="4" spans="1:11" ht="12.75" customHeight="1" thickBot="1">
      <c r="A4" s="34" t="s">
        <v>89</v>
      </c>
      <c r="B4" s="34" t="s">
        <v>88</v>
      </c>
      <c r="C4" s="61" t="s">
        <v>87</v>
      </c>
      <c r="D4" s="61" t="s">
        <v>86</v>
      </c>
      <c r="E4" s="61" t="s">
        <v>57</v>
      </c>
      <c r="F4" s="61" t="s">
        <v>13</v>
      </c>
      <c r="G4" s="60" t="s">
        <v>57</v>
      </c>
      <c r="H4" s="59"/>
      <c r="I4" s="58" t="s">
        <v>85</v>
      </c>
    </row>
    <row r="5" spans="1:11" ht="63" customHeight="1" thickBot="1">
      <c r="A5" s="57" t="s">
        <v>84</v>
      </c>
      <c r="B5" s="525">
        <v>205320202009</v>
      </c>
      <c r="C5" s="523" t="s">
        <v>83</v>
      </c>
      <c r="D5" s="56" t="e">
        <f>+#REF!</f>
        <v>#REF!</v>
      </c>
      <c r="E5" s="56"/>
      <c r="F5" s="51" t="e">
        <f>+#REF!</f>
        <v>#REF!</v>
      </c>
      <c r="G5" s="15"/>
      <c r="H5" s="41" t="e">
        <f>F5/E6</f>
        <v>#REF!</v>
      </c>
      <c r="I5" s="42" t="e">
        <f>D5-F5</f>
        <v>#REF!</v>
      </c>
    </row>
    <row r="6" spans="1:11" ht="12.75" customHeight="1" thickBot="1">
      <c r="A6" s="53"/>
      <c r="B6" s="524"/>
      <c r="C6" s="524"/>
      <c r="D6" s="52"/>
      <c r="E6" s="51" t="e">
        <f>D5</f>
        <v>#REF!</v>
      </c>
      <c r="F6" s="22"/>
      <c r="G6" s="25" t="e">
        <f>F5</f>
        <v>#REF!</v>
      </c>
      <c r="H6" s="21"/>
      <c r="I6" s="34"/>
    </row>
    <row r="7" spans="1:11" ht="63" customHeight="1" thickBot="1">
      <c r="A7" s="53" t="s">
        <v>82</v>
      </c>
      <c r="B7" s="524"/>
      <c r="C7" s="524"/>
      <c r="D7" s="51" t="e">
        <f>+#REF!</f>
        <v>#REF!</v>
      </c>
      <c r="E7" s="51"/>
      <c r="F7" s="51" t="e">
        <f>+#REF!</f>
        <v>#REF!</v>
      </c>
      <c r="G7" s="15"/>
      <c r="H7" s="41" t="e">
        <f>F7/E8</f>
        <v>#REF!</v>
      </c>
      <c r="I7" s="54" t="e">
        <f>D7-F7</f>
        <v>#REF!</v>
      </c>
    </row>
    <row r="8" spans="1:11" ht="12.75" customHeight="1" thickBot="1">
      <c r="A8" s="53"/>
      <c r="B8" s="524"/>
      <c r="C8" s="524"/>
      <c r="D8" s="52"/>
      <c r="E8" s="51" t="e">
        <f>D7</f>
        <v>#REF!</v>
      </c>
      <c r="F8" s="22"/>
      <c r="G8" s="25" t="e">
        <f>F7</f>
        <v>#REF!</v>
      </c>
      <c r="H8" s="21"/>
      <c r="I8" s="34"/>
    </row>
    <row r="9" spans="1:11" ht="63" customHeight="1" thickBot="1">
      <c r="A9" s="53" t="s">
        <v>77</v>
      </c>
      <c r="B9" s="524"/>
      <c r="C9" s="524"/>
      <c r="D9" s="51" t="e">
        <f>+#REF!</f>
        <v>#REF!</v>
      </c>
      <c r="E9" s="51"/>
      <c r="F9" s="51" t="e">
        <f>+#REF!</f>
        <v>#REF!</v>
      </c>
      <c r="G9" s="15"/>
      <c r="H9" s="41" t="e">
        <f>F9/E10</f>
        <v>#REF!</v>
      </c>
      <c r="I9" s="54" t="e">
        <f>D9-F9</f>
        <v>#REF!</v>
      </c>
      <c r="K9" s="55"/>
    </row>
    <row r="10" spans="1:11" ht="12.75" customHeight="1" thickBot="1">
      <c r="A10" s="53"/>
      <c r="B10" s="524"/>
      <c r="C10" s="524"/>
      <c r="D10" s="52"/>
      <c r="E10" s="51" t="e">
        <f>D9</f>
        <v>#REF!</v>
      </c>
      <c r="F10" s="22"/>
      <c r="G10" s="25" t="e">
        <f>F9</f>
        <v>#REF!</v>
      </c>
      <c r="H10" s="21"/>
      <c r="I10" s="34"/>
    </row>
    <row r="11" spans="1:11" ht="12.75" customHeight="1" thickBot="1">
      <c r="A11" s="53" t="s">
        <v>79</v>
      </c>
      <c r="B11" s="524"/>
      <c r="C11" s="524"/>
      <c r="D11" s="51" t="e">
        <f>+#REF!</f>
        <v>#REF!</v>
      </c>
      <c r="E11" s="51"/>
      <c r="F11" s="51" t="e">
        <f>+#REF!</f>
        <v>#REF!</v>
      </c>
      <c r="G11" s="7"/>
      <c r="H11" s="41" t="e">
        <f>F11/E12</f>
        <v>#REF!</v>
      </c>
      <c r="I11" s="54" t="e">
        <f>D11-F11</f>
        <v>#REF!</v>
      </c>
    </row>
    <row r="12" spans="1:11" ht="12.75" customHeight="1" thickBot="1">
      <c r="A12" s="53"/>
      <c r="B12" s="524"/>
      <c r="C12" s="524"/>
      <c r="D12" s="52"/>
      <c r="E12" s="51" t="e">
        <f>D11</f>
        <v>#REF!</v>
      </c>
      <c r="F12" s="22"/>
      <c r="G12" s="25" t="e">
        <f>F11</f>
        <v>#REF!</v>
      </c>
      <c r="H12" s="21"/>
      <c r="I12" s="34"/>
    </row>
    <row r="13" spans="1:11" ht="38.25" customHeight="1" thickBot="1">
      <c r="A13" s="53" t="s">
        <v>81</v>
      </c>
      <c r="B13" s="524"/>
      <c r="C13" s="524"/>
      <c r="D13" s="51" t="e">
        <f>+#REF!</f>
        <v>#REF!</v>
      </c>
      <c r="E13" s="51"/>
      <c r="F13" s="51" t="e">
        <f>+#REF!</f>
        <v>#REF!</v>
      </c>
      <c r="G13" s="7"/>
      <c r="H13" s="41" t="e">
        <f>F13/E14</f>
        <v>#REF!</v>
      </c>
      <c r="I13" s="54" t="e">
        <f>D13-F13</f>
        <v>#REF!</v>
      </c>
    </row>
    <row r="14" spans="1:11" ht="12.75" customHeight="1" thickBot="1">
      <c r="A14" s="53"/>
      <c r="B14" s="524"/>
      <c r="C14" s="524"/>
      <c r="D14" s="52"/>
      <c r="E14" s="51" t="e">
        <f>D13</f>
        <v>#REF!</v>
      </c>
      <c r="F14" s="22"/>
      <c r="G14" s="25" t="e">
        <f>F13</f>
        <v>#REF!</v>
      </c>
      <c r="H14" s="21"/>
      <c r="I14" s="34"/>
    </row>
    <row r="15" spans="1:11" ht="12.75" customHeight="1" thickBot="1">
      <c r="A15" s="526" t="s">
        <v>80</v>
      </c>
      <c r="B15" s="527"/>
      <c r="C15" s="527"/>
      <c r="D15" s="528"/>
      <c r="E15" s="40" t="e">
        <f>SUM(E6:E14)</f>
        <v>#REF!</v>
      </c>
      <c r="F15" s="50"/>
      <c r="G15" s="25" t="e">
        <f>SUM(G6:G14)</f>
        <v>#REF!</v>
      </c>
      <c r="H15" s="21" t="e">
        <f>G15/E15</f>
        <v>#REF!</v>
      </c>
      <c r="I15" s="22" t="e">
        <f>E15-G15</f>
        <v>#REF!</v>
      </c>
    </row>
    <row r="16" spans="1:11" ht="90.75" customHeight="1" thickBot="1">
      <c r="A16" s="43" t="s">
        <v>79</v>
      </c>
      <c r="B16" s="49">
        <v>205320201004</v>
      </c>
      <c r="C16" s="48" t="s">
        <v>78</v>
      </c>
      <c r="D16" s="47" t="e">
        <f>SUM(#REF!)</f>
        <v>#REF!</v>
      </c>
      <c r="E16" s="46"/>
      <c r="F16" s="45"/>
      <c r="G16" s="22"/>
      <c r="H16" s="21"/>
      <c r="I16" s="22"/>
    </row>
    <row r="17" spans="1:10" ht="12.75" customHeight="1" thickBot="1">
      <c r="A17" s="526" t="s">
        <v>73</v>
      </c>
      <c r="B17" s="527"/>
      <c r="C17" s="527"/>
      <c r="D17" s="528"/>
      <c r="E17" s="29" t="e">
        <f>D16</f>
        <v>#REF!</v>
      </c>
      <c r="F17" s="44"/>
      <c r="G17" s="25">
        <f>F16</f>
        <v>0</v>
      </c>
      <c r="H17" s="21" t="e">
        <f>G17/E17</f>
        <v>#REF!</v>
      </c>
      <c r="I17" s="22" t="e">
        <f>D16-G16</f>
        <v>#REF!</v>
      </c>
    </row>
    <row r="18" spans="1:10" ht="45" customHeight="1">
      <c r="A18" s="531" t="s">
        <v>77</v>
      </c>
      <c r="B18" s="535" t="s">
        <v>76</v>
      </c>
      <c r="C18" s="539" t="s">
        <v>75</v>
      </c>
      <c r="D18" s="532" t="e">
        <f>SUM(#REF!)</f>
        <v>#REF!</v>
      </c>
      <c r="E18" s="529"/>
      <c r="F18" s="537"/>
      <c r="G18" s="530"/>
      <c r="H18" s="520"/>
      <c r="I18" s="530"/>
      <c r="J18" s="39"/>
    </row>
    <row r="19" spans="1:10" ht="42" customHeight="1" thickBot="1">
      <c r="A19" s="521"/>
      <c r="B19" s="519"/>
      <c r="C19" s="521"/>
      <c r="D19" s="533"/>
      <c r="E19" s="517"/>
      <c r="F19" s="524"/>
      <c r="G19" s="521"/>
      <c r="H19" s="521"/>
      <c r="I19" s="521"/>
    </row>
    <row r="20" spans="1:10" ht="12.75" customHeight="1" thickBot="1">
      <c r="A20" s="526" t="s">
        <v>73</v>
      </c>
      <c r="B20" s="527"/>
      <c r="C20" s="527"/>
      <c r="D20" s="528"/>
      <c r="E20" s="24" t="e">
        <f>D18</f>
        <v>#REF!</v>
      </c>
      <c r="F20" s="38"/>
      <c r="G20" s="25">
        <f>F18</f>
        <v>0</v>
      </c>
      <c r="H20" s="21" t="e">
        <f>G20/E20</f>
        <v>#REF!</v>
      </c>
      <c r="I20" s="22" t="e">
        <f>D18-G18</f>
        <v>#REF!</v>
      </c>
    </row>
    <row r="21" spans="1:10" ht="75" customHeight="1" thickBot="1">
      <c r="A21" s="36" t="s">
        <v>72</v>
      </c>
      <c r="B21" s="35">
        <v>205320202009</v>
      </c>
      <c r="C21" s="34" t="s">
        <v>74</v>
      </c>
      <c r="D21" s="23" t="e">
        <f>+#REF!</f>
        <v>#REF!</v>
      </c>
      <c r="E21" s="37"/>
      <c r="F21" s="23" t="e">
        <f>+#REF!</f>
        <v>#REF!</v>
      </c>
      <c r="G21" s="32"/>
      <c r="H21" s="31"/>
      <c r="I21" s="30"/>
    </row>
    <row r="22" spans="1:10" ht="23.25" customHeight="1" thickBot="1">
      <c r="A22" s="526" t="s">
        <v>73</v>
      </c>
      <c r="B22" s="527"/>
      <c r="C22" s="527"/>
      <c r="D22" s="528"/>
      <c r="E22" s="29" t="e">
        <f>D21</f>
        <v>#REF!</v>
      </c>
      <c r="F22" s="23"/>
      <c r="G22" s="25" t="e">
        <f>F21</f>
        <v>#REF!</v>
      </c>
      <c r="H22" s="21" t="e">
        <f>G22/E22</f>
        <v>#REF!</v>
      </c>
      <c r="I22" s="22" t="e">
        <f>E22-G22</f>
        <v>#REF!</v>
      </c>
    </row>
    <row r="23" spans="1:10" ht="75" customHeight="1" thickBot="1">
      <c r="A23" s="36" t="s">
        <v>72</v>
      </c>
      <c r="B23" s="35">
        <v>205320202006</v>
      </c>
      <c r="C23" s="34" t="s">
        <v>71</v>
      </c>
      <c r="D23" s="23">
        <v>40000000</v>
      </c>
      <c r="E23" s="33"/>
      <c r="F23" s="23"/>
      <c r="G23" s="32"/>
      <c r="H23" s="31"/>
      <c r="I23" s="30"/>
    </row>
    <row r="24" spans="1:10" ht="22.5" customHeight="1" thickBot="1">
      <c r="A24" s="526" t="s">
        <v>70</v>
      </c>
      <c r="B24" s="527"/>
      <c r="C24" s="527"/>
      <c r="D24" s="528"/>
      <c r="E24" s="29">
        <f>D23</f>
        <v>40000000</v>
      </c>
      <c r="F24" s="23"/>
      <c r="G24" s="28">
        <f>F23</f>
        <v>0</v>
      </c>
      <c r="H24" s="21">
        <f>G24/E24</f>
        <v>0</v>
      </c>
      <c r="I24" s="27">
        <f>E24-G24</f>
        <v>40000000</v>
      </c>
    </row>
    <row r="25" spans="1:10" ht="22.5" customHeight="1" thickBot="1">
      <c r="A25" s="26"/>
      <c r="B25" s="25" t="s">
        <v>69</v>
      </c>
      <c r="C25" s="25"/>
      <c r="D25" s="24"/>
      <c r="E25" s="22" t="e">
        <f>E22+E24</f>
        <v>#REF!</v>
      </c>
      <c r="F25" s="23"/>
      <c r="G25" s="22" t="e">
        <f>G22+G24</f>
        <v>#REF!</v>
      </c>
      <c r="H25" s="21"/>
      <c r="I25" s="20"/>
    </row>
    <row r="26" spans="1:10" ht="16.5" customHeight="1" thickBot="1">
      <c r="A26" s="538" t="s">
        <v>68</v>
      </c>
      <c r="B26" s="527"/>
      <c r="C26" s="527"/>
      <c r="D26" s="528"/>
      <c r="E26" s="18" t="e">
        <f>E15+E17+E20+E22+E24</f>
        <v>#REF!</v>
      </c>
      <c r="F26" s="15"/>
      <c r="G26" s="15"/>
      <c r="H26" s="19"/>
      <c r="I26" s="18" t="e">
        <f>I15+I17+I20+I22+I24</f>
        <v>#REF!</v>
      </c>
    </row>
    <row r="27" spans="1:10" ht="12.75" customHeight="1">
      <c r="A27" s="10"/>
      <c r="B27" s="16"/>
      <c r="C27" s="9"/>
      <c r="D27" s="15"/>
      <c r="E27" s="15"/>
      <c r="F27" s="15"/>
      <c r="G27" s="15"/>
    </row>
    <row r="28" spans="1:10" ht="12.75" customHeight="1">
      <c r="A28" s="10"/>
      <c r="B28" s="16"/>
      <c r="C28" s="9"/>
      <c r="D28" s="15"/>
      <c r="E28" s="15"/>
      <c r="F28" s="15"/>
      <c r="G28" s="15"/>
    </row>
    <row r="29" spans="1:10" ht="12.75" customHeight="1"/>
    <row r="30" spans="1:10" ht="12.75" customHeight="1"/>
    <row r="31" spans="1:10" ht="12.75" customHeight="1">
      <c r="A31" s="518"/>
      <c r="B31" s="519"/>
      <c r="C31" s="519"/>
      <c r="D31" s="519"/>
      <c r="E31" s="519"/>
      <c r="F31" s="536"/>
      <c r="G31" s="519"/>
    </row>
    <row r="32" spans="1:10" ht="12.75" customHeight="1">
      <c r="A32" s="519"/>
      <c r="B32" s="519"/>
      <c r="C32" s="519"/>
      <c r="D32" s="519"/>
      <c r="E32" s="519"/>
      <c r="F32" s="519"/>
      <c r="G32" s="519"/>
    </row>
    <row r="33" spans="1:7" ht="12.75" customHeight="1">
      <c r="A33" s="11"/>
      <c r="B33" s="10"/>
      <c r="C33" s="10"/>
      <c r="D33" s="10"/>
      <c r="E33" s="10"/>
      <c r="F33" s="10"/>
      <c r="G33" s="10"/>
    </row>
    <row r="34" spans="1:7" ht="12.75" customHeight="1">
      <c r="A34" s="9"/>
      <c r="B34" s="12"/>
      <c r="C34" s="12"/>
      <c r="D34" s="15"/>
      <c r="E34" s="15"/>
      <c r="F34" s="15"/>
      <c r="G34" s="15"/>
    </row>
    <row r="35" spans="1:7" ht="12.75" customHeight="1">
      <c r="A35" s="9"/>
      <c r="B35" s="12"/>
      <c r="C35" s="534"/>
      <c r="D35" s="8"/>
      <c r="E35" s="7"/>
      <c r="F35" s="8"/>
      <c r="G35" s="7"/>
    </row>
    <row r="36" spans="1:7" ht="12.75" customHeight="1">
      <c r="A36" s="9"/>
      <c r="B36" s="12"/>
      <c r="C36" s="519"/>
      <c r="D36" s="8"/>
      <c r="E36" s="15"/>
      <c r="F36" s="8"/>
      <c r="G36" s="7"/>
    </row>
    <row r="37" spans="1:7" ht="12.75" customHeight="1">
      <c r="A37" s="7"/>
      <c r="B37" s="16"/>
      <c r="C37" s="519"/>
      <c r="D37" s="8"/>
      <c r="E37" s="7"/>
      <c r="F37" s="14"/>
      <c r="G37" s="17"/>
    </row>
    <row r="38" spans="1:7" ht="12.75" customHeight="1">
      <c r="A38" s="9"/>
      <c r="B38" s="7"/>
      <c r="C38" s="7"/>
      <c r="D38" s="15"/>
      <c r="E38" s="7"/>
      <c r="F38" s="15"/>
      <c r="G38" s="7"/>
    </row>
    <row r="39" spans="1:7" ht="12.75" customHeight="1">
      <c r="A39" s="7"/>
      <c r="B39" s="12"/>
      <c r="C39" s="7"/>
      <c r="D39" s="15"/>
      <c r="E39" s="15"/>
      <c r="F39" s="15"/>
      <c r="G39" s="7"/>
    </row>
    <row r="40" spans="1:7" ht="12.75" customHeight="1">
      <c r="A40" s="9"/>
      <c r="B40" s="7"/>
      <c r="C40" s="7"/>
      <c r="D40" s="15"/>
      <c r="E40" s="7"/>
      <c r="F40" s="15"/>
      <c r="G40" s="7"/>
    </row>
    <row r="41" spans="1:7" ht="12.75" customHeight="1">
      <c r="A41" s="9"/>
      <c r="B41" s="7"/>
      <c r="C41" s="7"/>
      <c r="D41" s="15"/>
      <c r="E41" s="7"/>
      <c r="F41" s="15"/>
      <c r="G41" s="15"/>
    </row>
    <row r="42" spans="1:7" ht="12.75" customHeight="1">
      <c r="A42" s="9"/>
      <c r="B42" s="12"/>
      <c r="C42" s="9"/>
      <c r="D42" s="15"/>
      <c r="E42" s="15"/>
      <c r="F42" s="7"/>
      <c r="G42" s="7"/>
    </row>
    <row r="43" spans="1:7" ht="12.75" customHeight="1">
      <c r="A43" s="9"/>
      <c r="B43" s="16"/>
      <c r="C43" s="9"/>
      <c r="D43" s="15"/>
      <c r="E43" s="15"/>
      <c r="F43" s="7"/>
      <c r="G43" s="7"/>
    </row>
    <row r="44" spans="1:7" ht="12.75" customHeight="1">
      <c r="A44" s="9"/>
      <c r="B44" s="16"/>
      <c r="C44" s="9"/>
      <c r="D44" s="15"/>
      <c r="E44" s="15"/>
      <c r="F44" s="7"/>
      <c r="G44" s="7"/>
    </row>
    <row r="45" spans="1:7" ht="12.75" customHeight="1">
      <c r="A45" s="7"/>
      <c r="B45" s="16"/>
      <c r="C45" s="7"/>
      <c r="D45" s="15"/>
      <c r="E45" s="15"/>
      <c r="F45" s="15"/>
      <c r="G45" s="15"/>
    </row>
    <row r="46" spans="1:7" ht="12.75" customHeight="1">
      <c r="A46" s="9"/>
      <c r="B46" s="7"/>
      <c r="C46" s="9"/>
      <c r="D46" s="15"/>
      <c r="E46" s="15"/>
      <c r="F46" s="7"/>
      <c r="G46" s="7"/>
    </row>
    <row r="47" spans="1:7" ht="12.75" customHeight="1">
      <c r="A47" s="7"/>
      <c r="B47" s="12"/>
      <c r="C47" s="9"/>
      <c r="D47" s="15"/>
      <c r="E47" s="7"/>
      <c r="F47" s="7"/>
      <c r="G47" s="7"/>
    </row>
    <row r="48" spans="1:7" ht="12.75" customHeight="1">
      <c r="A48" s="10"/>
      <c r="B48" s="16"/>
      <c r="C48" s="9"/>
      <c r="D48" s="15"/>
      <c r="E48" s="15"/>
      <c r="F48" s="15"/>
      <c r="G48" s="15"/>
    </row>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mergeCells count="22">
    <mergeCell ref="I18:I19"/>
    <mergeCell ref="A18:A19"/>
    <mergeCell ref="D18:D19"/>
    <mergeCell ref="C35:C37"/>
    <mergeCell ref="A24:D24"/>
    <mergeCell ref="B18:B19"/>
    <mergeCell ref="F31:G32"/>
    <mergeCell ref="F18:F19"/>
    <mergeCell ref="G18:G19"/>
    <mergeCell ref="A26:D26"/>
    <mergeCell ref="C18:C19"/>
    <mergeCell ref="A2:E3"/>
    <mergeCell ref="A31:E32"/>
    <mergeCell ref="H18:H19"/>
    <mergeCell ref="F2:G3"/>
    <mergeCell ref="C5:C14"/>
    <mergeCell ref="B5:B14"/>
    <mergeCell ref="A15:D15"/>
    <mergeCell ref="A17:D17"/>
    <mergeCell ref="A22:D22"/>
    <mergeCell ref="A20:D20"/>
    <mergeCell ref="E18:E19"/>
  </mergeCells>
  <printOptions horizontalCentered="1" verticalCentered="1"/>
  <pageMargins left="0.25" right="0.25" top="0.75" bottom="0.75" header="0" footer="0"/>
  <pageSetup paperSize="9" scale="5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57"/>
  <sheetViews>
    <sheetView zoomScaleNormal="100" workbookViewId="0">
      <selection sqref="A1:XFD1048576"/>
    </sheetView>
  </sheetViews>
  <sheetFormatPr baseColWidth="10" defaultRowHeight="15.75"/>
  <cols>
    <col min="1" max="1" width="35.5703125" style="1350" customWidth="1"/>
    <col min="2" max="2" width="8" style="1350" customWidth="1"/>
    <col min="3" max="3" width="17.7109375" style="1350" customWidth="1"/>
    <col min="4" max="4" width="8.140625" style="1350" customWidth="1"/>
    <col min="5" max="5" width="18.85546875" style="1350" customWidth="1"/>
    <col min="6" max="6" width="19.5703125" style="1350" customWidth="1"/>
    <col min="7" max="7" width="5.5703125" style="1350" customWidth="1"/>
    <col min="8" max="8" width="10" style="1350" customWidth="1"/>
    <col min="9" max="9" width="9.140625" style="1350" customWidth="1"/>
    <col min="10" max="10" width="11.85546875" style="1350" bestFit="1" customWidth="1"/>
    <col min="11" max="11" width="12.7109375" style="1350" bestFit="1" customWidth="1"/>
    <col min="12" max="13" width="11.85546875" style="1350" bestFit="1" customWidth="1"/>
    <col min="14" max="14" width="14.28515625" style="1350" customWidth="1"/>
    <col min="15" max="17" width="11.42578125" style="1350"/>
    <col min="18" max="18" width="11.85546875" style="1350" bestFit="1" customWidth="1"/>
    <col min="19" max="19" width="11.42578125" style="1350"/>
    <col min="20" max="20" width="12.7109375" style="1350" bestFit="1" customWidth="1"/>
    <col min="21" max="256" width="11.42578125" style="1350"/>
    <col min="257" max="257" width="35.5703125" style="1350" customWidth="1"/>
    <col min="258" max="258" width="11.42578125" style="1350"/>
    <col min="259" max="259" width="13" style="1350" customWidth="1"/>
    <col min="260" max="260" width="8.140625" style="1350" customWidth="1"/>
    <col min="261" max="261" width="13.5703125" style="1350" customWidth="1"/>
    <col min="262" max="262" width="14.140625" style="1350" customWidth="1"/>
    <col min="263" max="263" width="5.5703125" style="1350" customWidth="1"/>
    <col min="264" max="264" width="10" style="1350" customWidth="1"/>
    <col min="265" max="265" width="8" style="1350" customWidth="1"/>
    <col min="266" max="269" width="11.7109375" style="1350" bestFit="1" customWidth="1"/>
    <col min="270" max="270" width="11.7109375" style="1350" customWidth="1"/>
    <col min="271" max="512" width="11.42578125" style="1350"/>
    <col min="513" max="513" width="35.5703125" style="1350" customWidth="1"/>
    <col min="514" max="514" width="11.42578125" style="1350"/>
    <col min="515" max="515" width="13" style="1350" customWidth="1"/>
    <col min="516" max="516" width="8.140625" style="1350" customWidth="1"/>
    <col min="517" max="517" width="13.5703125" style="1350" customWidth="1"/>
    <col min="518" max="518" width="14.140625" style="1350" customWidth="1"/>
    <col min="519" max="519" width="5.5703125" style="1350" customWidth="1"/>
    <col min="520" max="520" width="10" style="1350" customWidth="1"/>
    <col min="521" max="521" width="8" style="1350" customWidth="1"/>
    <col min="522" max="525" width="11.7109375" style="1350" bestFit="1" customWidth="1"/>
    <col min="526" max="526" width="11.7109375" style="1350" customWidth="1"/>
    <col min="527" max="768" width="11.42578125" style="1350"/>
    <col min="769" max="769" width="35.5703125" style="1350" customWidth="1"/>
    <col min="770" max="770" width="11.42578125" style="1350"/>
    <col min="771" max="771" width="13" style="1350" customWidth="1"/>
    <col min="772" max="772" width="8.140625" style="1350" customWidth="1"/>
    <col min="773" max="773" width="13.5703125" style="1350" customWidth="1"/>
    <col min="774" max="774" width="14.140625" style="1350" customWidth="1"/>
    <col min="775" max="775" width="5.5703125" style="1350" customWidth="1"/>
    <col min="776" max="776" width="10" style="1350" customWidth="1"/>
    <col min="777" max="777" width="8" style="1350" customWidth="1"/>
    <col min="778" max="781" width="11.7109375" style="1350" bestFit="1" customWidth="1"/>
    <col min="782" max="782" width="11.7109375" style="1350" customWidth="1"/>
    <col min="783" max="1024" width="11.42578125" style="1350"/>
    <col min="1025" max="1025" width="35.5703125" style="1350" customWidth="1"/>
    <col min="1026" max="1026" width="11.42578125" style="1350"/>
    <col min="1027" max="1027" width="13" style="1350" customWidth="1"/>
    <col min="1028" max="1028" width="8.140625" style="1350" customWidth="1"/>
    <col min="1029" max="1029" width="13.5703125" style="1350" customWidth="1"/>
    <col min="1030" max="1030" width="14.140625" style="1350" customWidth="1"/>
    <col min="1031" max="1031" width="5.5703125" style="1350" customWidth="1"/>
    <col min="1032" max="1032" width="10" style="1350" customWidth="1"/>
    <col min="1033" max="1033" width="8" style="1350" customWidth="1"/>
    <col min="1034" max="1037" width="11.7109375" style="1350" bestFit="1" customWidth="1"/>
    <col min="1038" max="1038" width="11.7109375" style="1350" customWidth="1"/>
    <col min="1039" max="1280" width="11.42578125" style="1350"/>
    <col min="1281" max="1281" width="35.5703125" style="1350" customWidth="1"/>
    <col min="1282" max="1282" width="11.42578125" style="1350"/>
    <col min="1283" max="1283" width="13" style="1350" customWidth="1"/>
    <col min="1284" max="1284" width="8.140625" style="1350" customWidth="1"/>
    <col min="1285" max="1285" width="13.5703125" style="1350" customWidth="1"/>
    <col min="1286" max="1286" width="14.140625" style="1350" customWidth="1"/>
    <col min="1287" max="1287" width="5.5703125" style="1350" customWidth="1"/>
    <col min="1288" max="1288" width="10" style="1350" customWidth="1"/>
    <col min="1289" max="1289" width="8" style="1350" customWidth="1"/>
    <col min="1290" max="1293" width="11.7109375" style="1350" bestFit="1" customWidth="1"/>
    <col min="1294" max="1294" width="11.7109375" style="1350" customWidth="1"/>
    <col min="1295" max="1536" width="11.42578125" style="1350"/>
    <col min="1537" max="1537" width="35.5703125" style="1350" customWidth="1"/>
    <col min="1538" max="1538" width="11.42578125" style="1350"/>
    <col min="1539" max="1539" width="13" style="1350" customWidth="1"/>
    <col min="1540" max="1540" width="8.140625" style="1350" customWidth="1"/>
    <col min="1541" max="1541" width="13.5703125" style="1350" customWidth="1"/>
    <col min="1542" max="1542" width="14.140625" style="1350" customWidth="1"/>
    <col min="1543" max="1543" width="5.5703125" style="1350" customWidth="1"/>
    <col min="1544" max="1544" width="10" style="1350" customWidth="1"/>
    <col min="1545" max="1545" width="8" style="1350" customWidth="1"/>
    <col min="1546" max="1549" width="11.7109375" style="1350" bestFit="1" customWidth="1"/>
    <col min="1550" max="1550" width="11.7109375" style="1350" customWidth="1"/>
    <col min="1551" max="1792" width="11.42578125" style="1350"/>
    <col min="1793" max="1793" width="35.5703125" style="1350" customWidth="1"/>
    <col min="1794" max="1794" width="11.42578125" style="1350"/>
    <col min="1795" max="1795" width="13" style="1350" customWidth="1"/>
    <col min="1796" max="1796" width="8.140625" style="1350" customWidth="1"/>
    <col min="1797" max="1797" width="13.5703125" style="1350" customWidth="1"/>
    <col min="1798" max="1798" width="14.140625" style="1350" customWidth="1"/>
    <col min="1799" max="1799" width="5.5703125" style="1350" customWidth="1"/>
    <col min="1800" max="1800" width="10" style="1350" customWidth="1"/>
    <col min="1801" max="1801" width="8" style="1350" customWidth="1"/>
    <col min="1802" max="1805" width="11.7109375" style="1350" bestFit="1" customWidth="1"/>
    <col min="1806" max="1806" width="11.7109375" style="1350" customWidth="1"/>
    <col min="1807" max="2048" width="11.42578125" style="1350"/>
    <col min="2049" max="2049" width="35.5703125" style="1350" customWidth="1"/>
    <col min="2050" max="2050" width="11.42578125" style="1350"/>
    <col min="2051" max="2051" width="13" style="1350" customWidth="1"/>
    <col min="2052" max="2052" width="8.140625" style="1350" customWidth="1"/>
    <col min="2053" max="2053" width="13.5703125" style="1350" customWidth="1"/>
    <col min="2054" max="2054" width="14.140625" style="1350" customWidth="1"/>
    <col min="2055" max="2055" width="5.5703125" style="1350" customWidth="1"/>
    <col min="2056" max="2056" width="10" style="1350" customWidth="1"/>
    <col min="2057" max="2057" width="8" style="1350" customWidth="1"/>
    <col min="2058" max="2061" width="11.7109375" style="1350" bestFit="1" customWidth="1"/>
    <col min="2062" max="2062" width="11.7109375" style="1350" customWidth="1"/>
    <col min="2063" max="2304" width="11.42578125" style="1350"/>
    <col min="2305" max="2305" width="35.5703125" style="1350" customWidth="1"/>
    <col min="2306" max="2306" width="11.42578125" style="1350"/>
    <col min="2307" max="2307" width="13" style="1350" customWidth="1"/>
    <col min="2308" max="2308" width="8.140625" style="1350" customWidth="1"/>
    <col min="2309" max="2309" width="13.5703125" style="1350" customWidth="1"/>
    <col min="2310" max="2310" width="14.140625" style="1350" customWidth="1"/>
    <col min="2311" max="2311" width="5.5703125" style="1350" customWidth="1"/>
    <col min="2312" max="2312" width="10" style="1350" customWidth="1"/>
    <col min="2313" max="2313" width="8" style="1350" customWidth="1"/>
    <col min="2314" max="2317" width="11.7109375" style="1350" bestFit="1" customWidth="1"/>
    <col min="2318" max="2318" width="11.7109375" style="1350" customWidth="1"/>
    <col min="2319" max="2560" width="11.42578125" style="1350"/>
    <col min="2561" max="2561" width="35.5703125" style="1350" customWidth="1"/>
    <col min="2562" max="2562" width="11.42578125" style="1350"/>
    <col min="2563" max="2563" width="13" style="1350" customWidth="1"/>
    <col min="2564" max="2564" width="8.140625" style="1350" customWidth="1"/>
    <col min="2565" max="2565" width="13.5703125" style="1350" customWidth="1"/>
    <col min="2566" max="2566" width="14.140625" style="1350" customWidth="1"/>
    <col min="2567" max="2567" width="5.5703125" style="1350" customWidth="1"/>
    <col min="2568" max="2568" width="10" style="1350" customWidth="1"/>
    <col min="2569" max="2569" width="8" style="1350" customWidth="1"/>
    <col min="2570" max="2573" width="11.7109375" style="1350" bestFit="1" customWidth="1"/>
    <col min="2574" max="2574" width="11.7109375" style="1350" customWidth="1"/>
    <col min="2575" max="2816" width="11.42578125" style="1350"/>
    <col min="2817" max="2817" width="35.5703125" style="1350" customWidth="1"/>
    <col min="2818" max="2818" width="11.42578125" style="1350"/>
    <col min="2819" max="2819" width="13" style="1350" customWidth="1"/>
    <col min="2820" max="2820" width="8.140625" style="1350" customWidth="1"/>
    <col min="2821" max="2821" width="13.5703125" style="1350" customWidth="1"/>
    <col min="2822" max="2822" width="14.140625" style="1350" customWidth="1"/>
    <col min="2823" max="2823" width="5.5703125" style="1350" customWidth="1"/>
    <col min="2824" max="2824" width="10" style="1350" customWidth="1"/>
    <col min="2825" max="2825" width="8" style="1350" customWidth="1"/>
    <col min="2826" max="2829" width="11.7109375" style="1350" bestFit="1" customWidth="1"/>
    <col min="2830" max="2830" width="11.7109375" style="1350" customWidth="1"/>
    <col min="2831" max="3072" width="11.42578125" style="1350"/>
    <col min="3073" max="3073" width="35.5703125" style="1350" customWidth="1"/>
    <col min="3074" max="3074" width="11.42578125" style="1350"/>
    <col min="3075" max="3075" width="13" style="1350" customWidth="1"/>
    <col min="3076" max="3076" width="8.140625" style="1350" customWidth="1"/>
    <col min="3077" max="3077" width="13.5703125" style="1350" customWidth="1"/>
    <col min="3078" max="3078" width="14.140625" style="1350" customWidth="1"/>
    <col min="3079" max="3079" width="5.5703125" style="1350" customWidth="1"/>
    <col min="3080" max="3080" width="10" style="1350" customWidth="1"/>
    <col min="3081" max="3081" width="8" style="1350" customWidth="1"/>
    <col min="3082" max="3085" width="11.7109375" style="1350" bestFit="1" customWidth="1"/>
    <col min="3086" max="3086" width="11.7109375" style="1350" customWidth="1"/>
    <col min="3087" max="3328" width="11.42578125" style="1350"/>
    <col min="3329" max="3329" width="35.5703125" style="1350" customWidth="1"/>
    <col min="3330" max="3330" width="11.42578125" style="1350"/>
    <col min="3331" max="3331" width="13" style="1350" customWidth="1"/>
    <col min="3332" max="3332" width="8.140625" style="1350" customWidth="1"/>
    <col min="3333" max="3333" width="13.5703125" style="1350" customWidth="1"/>
    <col min="3334" max="3334" width="14.140625" style="1350" customWidth="1"/>
    <col min="3335" max="3335" width="5.5703125" style="1350" customWidth="1"/>
    <col min="3336" max="3336" width="10" style="1350" customWidth="1"/>
    <col min="3337" max="3337" width="8" style="1350" customWidth="1"/>
    <col min="3338" max="3341" width="11.7109375" style="1350" bestFit="1" customWidth="1"/>
    <col min="3342" max="3342" width="11.7109375" style="1350" customWidth="1"/>
    <col min="3343" max="3584" width="11.42578125" style="1350"/>
    <col min="3585" max="3585" width="35.5703125" style="1350" customWidth="1"/>
    <col min="3586" max="3586" width="11.42578125" style="1350"/>
    <col min="3587" max="3587" width="13" style="1350" customWidth="1"/>
    <col min="3588" max="3588" width="8.140625" style="1350" customWidth="1"/>
    <col min="3589" max="3589" width="13.5703125" style="1350" customWidth="1"/>
    <col min="3590" max="3590" width="14.140625" style="1350" customWidth="1"/>
    <col min="3591" max="3591" width="5.5703125" style="1350" customWidth="1"/>
    <col min="3592" max="3592" width="10" style="1350" customWidth="1"/>
    <col min="3593" max="3593" width="8" style="1350" customWidth="1"/>
    <col min="3594" max="3597" width="11.7109375" style="1350" bestFit="1" customWidth="1"/>
    <col min="3598" max="3598" width="11.7109375" style="1350" customWidth="1"/>
    <col min="3599" max="3840" width="11.42578125" style="1350"/>
    <col min="3841" max="3841" width="35.5703125" style="1350" customWidth="1"/>
    <col min="3842" max="3842" width="11.42578125" style="1350"/>
    <col min="3843" max="3843" width="13" style="1350" customWidth="1"/>
    <col min="3844" max="3844" width="8.140625" style="1350" customWidth="1"/>
    <col min="3845" max="3845" width="13.5703125" style="1350" customWidth="1"/>
    <col min="3846" max="3846" width="14.140625" style="1350" customWidth="1"/>
    <col min="3847" max="3847" width="5.5703125" style="1350" customWidth="1"/>
    <col min="3848" max="3848" width="10" style="1350" customWidth="1"/>
    <col min="3849" max="3849" width="8" style="1350" customWidth="1"/>
    <col min="3850" max="3853" width="11.7109375" style="1350" bestFit="1" customWidth="1"/>
    <col min="3854" max="3854" width="11.7109375" style="1350" customWidth="1"/>
    <col min="3855" max="4096" width="11.42578125" style="1350"/>
    <col min="4097" max="4097" width="35.5703125" style="1350" customWidth="1"/>
    <col min="4098" max="4098" width="11.42578125" style="1350"/>
    <col min="4099" max="4099" width="13" style="1350" customWidth="1"/>
    <col min="4100" max="4100" width="8.140625" style="1350" customWidth="1"/>
    <col min="4101" max="4101" width="13.5703125" style="1350" customWidth="1"/>
    <col min="4102" max="4102" width="14.140625" style="1350" customWidth="1"/>
    <col min="4103" max="4103" width="5.5703125" style="1350" customWidth="1"/>
    <col min="4104" max="4104" width="10" style="1350" customWidth="1"/>
    <col min="4105" max="4105" width="8" style="1350" customWidth="1"/>
    <col min="4106" max="4109" width="11.7109375" style="1350" bestFit="1" customWidth="1"/>
    <col min="4110" max="4110" width="11.7109375" style="1350" customWidth="1"/>
    <col min="4111" max="4352" width="11.42578125" style="1350"/>
    <col min="4353" max="4353" width="35.5703125" style="1350" customWidth="1"/>
    <col min="4354" max="4354" width="11.42578125" style="1350"/>
    <col min="4355" max="4355" width="13" style="1350" customWidth="1"/>
    <col min="4356" max="4356" width="8.140625" style="1350" customWidth="1"/>
    <col min="4357" max="4357" width="13.5703125" style="1350" customWidth="1"/>
    <col min="4358" max="4358" width="14.140625" style="1350" customWidth="1"/>
    <col min="4359" max="4359" width="5.5703125" style="1350" customWidth="1"/>
    <col min="4360" max="4360" width="10" style="1350" customWidth="1"/>
    <col min="4361" max="4361" width="8" style="1350" customWidth="1"/>
    <col min="4362" max="4365" width="11.7109375" style="1350" bestFit="1" customWidth="1"/>
    <col min="4366" max="4366" width="11.7109375" style="1350" customWidth="1"/>
    <col min="4367" max="4608" width="11.42578125" style="1350"/>
    <col min="4609" max="4609" width="35.5703125" style="1350" customWidth="1"/>
    <col min="4610" max="4610" width="11.42578125" style="1350"/>
    <col min="4611" max="4611" width="13" style="1350" customWidth="1"/>
    <col min="4612" max="4612" width="8.140625" style="1350" customWidth="1"/>
    <col min="4613" max="4613" width="13.5703125" style="1350" customWidth="1"/>
    <col min="4614" max="4614" width="14.140625" style="1350" customWidth="1"/>
    <col min="4615" max="4615" width="5.5703125" style="1350" customWidth="1"/>
    <col min="4616" max="4616" width="10" style="1350" customWidth="1"/>
    <col min="4617" max="4617" width="8" style="1350" customWidth="1"/>
    <col min="4618" max="4621" width="11.7109375" style="1350" bestFit="1" customWidth="1"/>
    <col min="4622" max="4622" width="11.7109375" style="1350" customWidth="1"/>
    <col min="4623" max="4864" width="11.42578125" style="1350"/>
    <col min="4865" max="4865" width="35.5703125" style="1350" customWidth="1"/>
    <col min="4866" max="4866" width="11.42578125" style="1350"/>
    <col min="4867" max="4867" width="13" style="1350" customWidth="1"/>
    <col min="4868" max="4868" width="8.140625" style="1350" customWidth="1"/>
    <col min="4869" max="4869" width="13.5703125" style="1350" customWidth="1"/>
    <col min="4870" max="4870" width="14.140625" style="1350" customWidth="1"/>
    <col min="4871" max="4871" width="5.5703125" style="1350" customWidth="1"/>
    <col min="4872" max="4872" width="10" style="1350" customWidth="1"/>
    <col min="4873" max="4873" width="8" style="1350" customWidth="1"/>
    <col min="4874" max="4877" width="11.7109375" style="1350" bestFit="1" customWidth="1"/>
    <col min="4878" max="4878" width="11.7109375" style="1350" customWidth="1"/>
    <col min="4879" max="5120" width="11.42578125" style="1350"/>
    <col min="5121" max="5121" width="35.5703125" style="1350" customWidth="1"/>
    <col min="5122" max="5122" width="11.42578125" style="1350"/>
    <col min="5123" max="5123" width="13" style="1350" customWidth="1"/>
    <col min="5124" max="5124" width="8.140625" style="1350" customWidth="1"/>
    <col min="5125" max="5125" width="13.5703125" style="1350" customWidth="1"/>
    <col min="5126" max="5126" width="14.140625" style="1350" customWidth="1"/>
    <col min="5127" max="5127" width="5.5703125" style="1350" customWidth="1"/>
    <col min="5128" max="5128" width="10" style="1350" customWidth="1"/>
    <col min="5129" max="5129" width="8" style="1350" customWidth="1"/>
    <col min="5130" max="5133" width="11.7109375" style="1350" bestFit="1" customWidth="1"/>
    <col min="5134" max="5134" width="11.7109375" style="1350" customWidth="1"/>
    <col min="5135" max="5376" width="11.42578125" style="1350"/>
    <col min="5377" max="5377" width="35.5703125" style="1350" customWidth="1"/>
    <col min="5378" max="5378" width="11.42578125" style="1350"/>
    <col min="5379" max="5379" width="13" style="1350" customWidth="1"/>
    <col min="5380" max="5380" width="8.140625" style="1350" customWidth="1"/>
    <col min="5381" max="5381" width="13.5703125" style="1350" customWidth="1"/>
    <col min="5382" max="5382" width="14.140625" style="1350" customWidth="1"/>
    <col min="5383" max="5383" width="5.5703125" style="1350" customWidth="1"/>
    <col min="5384" max="5384" width="10" style="1350" customWidth="1"/>
    <col min="5385" max="5385" width="8" style="1350" customWidth="1"/>
    <col min="5386" max="5389" width="11.7109375" style="1350" bestFit="1" customWidth="1"/>
    <col min="5390" max="5390" width="11.7109375" style="1350" customWidth="1"/>
    <col min="5391" max="5632" width="11.42578125" style="1350"/>
    <col min="5633" max="5633" width="35.5703125" style="1350" customWidth="1"/>
    <col min="5634" max="5634" width="11.42578125" style="1350"/>
    <col min="5635" max="5635" width="13" style="1350" customWidth="1"/>
    <col min="5636" max="5636" width="8.140625" style="1350" customWidth="1"/>
    <col min="5637" max="5637" width="13.5703125" style="1350" customWidth="1"/>
    <col min="5638" max="5638" width="14.140625" style="1350" customWidth="1"/>
    <col min="5639" max="5639" width="5.5703125" style="1350" customWidth="1"/>
    <col min="5640" max="5640" width="10" style="1350" customWidth="1"/>
    <col min="5641" max="5641" width="8" style="1350" customWidth="1"/>
    <col min="5642" max="5645" width="11.7109375" style="1350" bestFit="1" customWidth="1"/>
    <col min="5646" max="5646" width="11.7109375" style="1350" customWidth="1"/>
    <col min="5647" max="5888" width="11.42578125" style="1350"/>
    <col min="5889" max="5889" width="35.5703125" style="1350" customWidth="1"/>
    <col min="5890" max="5890" width="11.42578125" style="1350"/>
    <col min="5891" max="5891" width="13" style="1350" customWidth="1"/>
    <col min="5892" max="5892" width="8.140625" style="1350" customWidth="1"/>
    <col min="5893" max="5893" width="13.5703125" style="1350" customWidth="1"/>
    <col min="5894" max="5894" width="14.140625" style="1350" customWidth="1"/>
    <col min="5895" max="5895" width="5.5703125" style="1350" customWidth="1"/>
    <col min="5896" max="5896" width="10" style="1350" customWidth="1"/>
    <col min="5897" max="5897" width="8" style="1350" customWidth="1"/>
    <col min="5898" max="5901" width="11.7109375" style="1350" bestFit="1" customWidth="1"/>
    <col min="5902" max="5902" width="11.7109375" style="1350" customWidth="1"/>
    <col min="5903" max="6144" width="11.42578125" style="1350"/>
    <col min="6145" max="6145" width="35.5703125" style="1350" customWidth="1"/>
    <col min="6146" max="6146" width="11.42578125" style="1350"/>
    <col min="6147" max="6147" width="13" style="1350" customWidth="1"/>
    <col min="6148" max="6148" width="8.140625" style="1350" customWidth="1"/>
    <col min="6149" max="6149" width="13.5703125" style="1350" customWidth="1"/>
    <col min="6150" max="6150" width="14.140625" style="1350" customWidth="1"/>
    <col min="6151" max="6151" width="5.5703125" style="1350" customWidth="1"/>
    <col min="6152" max="6152" width="10" style="1350" customWidth="1"/>
    <col min="6153" max="6153" width="8" style="1350" customWidth="1"/>
    <col min="6154" max="6157" width="11.7109375" style="1350" bestFit="1" customWidth="1"/>
    <col min="6158" max="6158" width="11.7109375" style="1350" customWidth="1"/>
    <col min="6159" max="6400" width="11.42578125" style="1350"/>
    <col min="6401" max="6401" width="35.5703125" style="1350" customWidth="1"/>
    <col min="6402" max="6402" width="11.42578125" style="1350"/>
    <col min="6403" max="6403" width="13" style="1350" customWidth="1"/>
    <col min="6404" max="6404" width="8.140625" style="1350" customWidth="1"/>
    <col min="6405" max="6405" width="13.5703125" style="1350" customWidth="1"/>
    <col min="6406" max="6406" width="14.140625" style="1350" customWidth="1"/>
    <col min="6407" max="6407" width="5.5703125" style="1350" customWidth="1"/>
    <col min="6408" max="6408" width="10" style="1350" customWidth="1"/>
    <col min="6409" max="6409" width="8" style="1350" customWidth="1"/>
    <col min="6410" max="6413" width="11.7109375" style="1350" bestFit="1" customWidth="1"/>
    <col min="6414" max="6414" width="11.7109375" style="1350" customWidth="1"/>
    <col min="6415" max="6656" width="11.42578125" style="1350"/>
    <col min="6657" max="6657" width="35.5703125" style="1350" customWidth="1"/>
    <col min="6658" max="6658" width="11.42578125" style="1350"/>
    <col min="6659" max="6659" width="13" style="1350" customWidth="1"/>
    <col min="6660" max="6660" width="8.140625" style="1350" customWidth="1"/>
    <col min="6661" max="6661" width="13.5703125" style="1350" customWidth="1"/>
    <col min="6662" max="6662" width="14.140625" style="1350" customWidth="1"/>
    <col min="6663" max="6663" width="5.5703125" style="1350" customWidth="1"/>
    <col min="6664" max="6664" width="10" style="1350" customWidth="1"/>
    <col min="6665" max="6665" width="8" style="1350" customWidth="1"/>
    <col min="6666" max="6669" width="11.7109375" style="1350" bestFit="1" customWidth="1"/>
    <col min="6670" max="6670" width="11.7109375" style="1350" customWidth="1"/>
    <col min="6671" max="6912" width="11.42578125" style="1350"/>
    <col min="6913" max="6913" width="35.5703125" style="1350" customWidth="1"/>
    <col min="6914" max="6914" width="11.42578125" style="1350"/>
    <col min="6915" max="6915" width="13" style="1350" customWidth="1"/>
    <col min="6916" max="6916" width="8.140625" style="1350" customWidth="1"/>
    <col min="6917" max="6917" width="13.5703125" style="1350" customWidth="1"/>
    <col min="6918" max="6918" width="14.140625" style="1350" customWidth="1"/>
    <col min="6919" max="6919" width="5.5703125" style="1350" customWidth="1"/>
    <col min="6920" max="6920" width="10" style="1350" customWidth="1"/>
    <col min="6921" max="6921" width="8" style="1350" customWidth="1"/>
    <col min="6922" max="6925" width="11.7109375" style="1350" bestFit="1" customWidth="1"/>
    <col min="6926" max="6926" width="11.7109375" style="1350" customWidth="1"/>
    <col min="6927" max="7168" width="11.42578125" style="1350"/>
    <col min="7169" max="7169" width="35.5703125" style="1350" customWidth="1"/>
    <col min="7170" max="7170" width="11.42578125" style="1350"/>
    <col min="7171" max="7171" width="13" style="1350" customWidth="1"/>
    <col min="7172" max="7172" width="8.140625" style="1350" customWidth="1"/>
    <col min="7173" max="7173" width="13.5703125" style="1350" customWidth="1"/>
    <col min="7174" max="7174" width="14.140625" style="1350" customWidth="1"/>
    <col min="7175" max="7175" width="5.5703125" style="1350" customWidth="1"/>
    <col min="7176" max="7176" width="10" style="1350" customWidth="1"/>
    <col min="7177" max="7177" width="8" style="1350" customWidth="1"/>
    <col min="7178" max="7181" width="11.7109375" style="1350" bestFit="1" customWidth="1"/>
    <col min="7182" max="7182" width="11.7109375" style="1350" customWidth="1"/>
    <col min="7183" max="7424" width="11.42578125" style="1350"/>
    <col min="7425" max="7425" width="35.5703125" style="1350" customWidth="1"/>
    <col min="7426" max="7426" width="11.42578125" style="1350"/>
    <col min="7427" max="7427" width="13" style="1350" customWidth="1"/>
    <col min="7428" max="7428" width="8.140625" style="1350" customWidth="1"/>
    <col min="7429" max="7429" width="13.5703125" style="1350" customWidth="1"/>
    <col min="7430" max="7430" width="14.140625" style="1350" customWidth="1"/>
    <col min="7431" max="7431" width="5.5703125" style="1350" customWidth="1"/>
    <col min="7432" max="7432" width="10" style="1350" customWidth="1"/>
    <col min="7433" max="7433" width="8" style="1350" customWidth="1"/>
    <col min="7434" max="7437" width="11.7109375" style="1350" bestFit="1" customWidth="1"/>
    <col min="7438" max="7438" width="11.7109375" style="1350" customWidth="1"/>
    <col min="7439" max="7680" width="11.42578125" style="1350"/>
    <col min="7681" max="7681" width="35.5703125" style="1350" customWidth="1"/>
    <col min="7682" max="7682" width="11.42578125" style="1350"/>
    <col min="7683" max="7683" width="13" style="1350" customWidth="1"/>
    <col min="7684" max="7684" width="8.140625" style="1350" customWidth="1"/>
    <col min="7685" max="7685" width="13.5703125" style="1350" customWidth="1"/>
    <col min="7686" max="7686" width="14.140625" style="1350" customWidth="1"/>
    <col min="7687" max="7687" width="5.5703125" style="1350" customWidth="1"/>
    <col min="7688" max="7688" width="10" style="1350" customWidth="1"/>
    <col min="7689" max="7689" width="8" style="1350" customWidth="1"/>
    <col min="7690" max="7693" width="11.7109375" style="1350" bestFit="1" customWidth="1"/>
    <col min="7694" max="7694" width="11.7109375" style="1350" customWidth="1"/>
    <col min="7695" max="7936" width="11.42578125" style="1350"/>
    <col min="7937" max="7937" width="35.5703125" style="1350" customWidth="1"/>
    <col min="7938" max="7938" width="11.42578125" style="1350"/>
    <col min="7939" max="7939" width="13" style="1350" customWidth="1"/>
    <col min="7940" max="7940" width="8.140625" style="1350" customWidth="1"/>
    <col min="7941" max="7941" width="13.5703125" style="1350" customWidth="1"/>
    <col min="7942" max="7942" width="14.140625" style="1350" customWidth="1"/>
    <col min="7943" max="7943" width="5.5703125" style="1350" customWidth="1"/>
    <col min="7944" max="7944" width="10" style="1350" customWidth="1"/>
    <col min="7945" max="7945" width="8" style="1350" customWidth="1"/>
    <col min="7946" max="7949" width="11.7109375" style="1350" bestFit="1" customWidth="1"/>
    <col min="7950" max="7950" width="11.7109375" style="1350" customWidth="1"/>
    <col min="7951" max="8192" width="11.42578125" style="1350"/>
    <col min="8193" max="8193" width="35.5703125" style="1350" customWidth="1"/>
    <col min="8194" max="8194" width="11.42578125" style="1350"/>
    <col min="8195" max="8195" width="13" style="1350" customWidth="1"/>
    <col min="8196" max="8196" width="8.140625" style="1350" customWidth="1"/>
    <col min="8197" max="8197" width="13.5703125" style="1350" customWidth="1"/>
    <col min="8198" max="8198" width="14.140625" style="1350" customWidth="1"/>
    <col min="8199" max="8199" width="5.5703125" style="1350" customWidth="1"/>
    <col min="8200" max="8200" width="10" style="1350" customWidth="1"/>
    <col min="8201" max="8201" width="8" style="1350" customWidth="1"/>
    <col min="8202" max="8205" width="11.7109375" style="1350" bestFit="1" customWidth="1"/>
    <col min="8206" max="8206" width="11.7109375" style="1350" customWidth="1"/>
    <col min="8207" max="8448" width="11.42578125" style="1350"/>
    <col min="8449" max="8449" width="35.5703125" style="1350" customWidth="1"/>
    <col min="8450" max="8450" width="11.42578125" style="1350"/>
    <col min="8451" max="8451" width="13" style="1350" customWidth="1"/>
    <col min="8452" max="8452" width="8.140625" style="1350" customWidth="1"/>
    <col min="8453" max="8453" width="13.5703125" style="1350" customWidth="1"/>
    <col min="8454" max="8454" width="14.140625" style="1350" customWidth="1"/>
    <col min="8455" max="8455" width="5.5703125" style="1350" customWidth="1"/>
    <col min="8456" max="8456" width="10" style="1350" customWidth="1"/>
    <col min="8457" max="8457" width="8" style="1350" customWidth="1"/>
    <col min="8458" max="8461" width="11.7109375" style="1350" bestFit="1" customWidth="1"/>
    <col min="8462" max="8462" width="11.7109375" style="1350" customWidth="1"/>
    <col min="8463" max="8704" width="11.42578125" style="1350"/>
    <col min="8705" max="8705" width="35.5703125" style="1350" customWidth="1"/>
    <col min="8706" max="8706" width="11.42578125" style="1350"/>
    <col min="8707" max="8707" width="13" style="1350" customWidth="1"/>
    <col min="8708" max="8708" width="8.140625" style="1350" customWidth="1"/>
    <col min="8709" max="8709" width="13.5703125" style="1350" customWidth="1"/>
    <col min="8710" max="8710" width="14.140625" style="1350" customWidth="1"/>
    <col min="8711" max="8711" width="5.5703125" style="1350" customWidth="1"/>
    <col min="8712" max="8712" width="10" style="1350" customWidth="1"/>
    <col min="8713" max="8713" width="8" style="1350" customWidth="1"/>
    <col min="8714" max="8717" width="11.7109375" style="1350" bestFit="1" customWidth="1"/>
    <col min="8718" max="8718" width="11.7109375" style="1350" customWidth="1"/>
    <col min="8719" max="8960" width="11.42578125" style="1350"/>
    <col min="8961" max="8961" width="35.5703125" style="1350" customWidth="1"/>
    <col min="8962" max="8962" width="11.42578125" style="1350"/>
    <col min="8963" max="8963" width="13" style="1350" customWidth="1"/>
    <col min="8964" max="8964" width="8.140625" style="1350" customWidth="1"/>
    <col min="8965" max="8965" width="13.5703125" style="1350" customWidth="1"/>
    <col min="8966" max="8966" width="14.140625" style="1350" customWidth="1"/>
    <col min="8967" max="8967" width="5.5703125" style="1350" customWidth="1"/>
    <col min="8968" max="8968" width="10" style="1350" customWidth="1"/>
    <col min="8969" max="8969" width="8" style="1350" customWidth="1"/>
    <col min="8970" max="8973" width="11.7109375" style="1350" bestFit="1" customWidth="1"/>
    <col min="8974" max="8974" width="11.7109375" style="1350" customWidth="1"/>
    <col min="8975" max="9216" width="11.42578125" style="1350"/>
    <col min="9217" max="9217" width="35.5703125" style="1350" customWidth="1"/>
    <col min="9218" max="9218" width="11.42578125" style="1350"/>
    <col min="9219" max="9219" width="13" style="1350" customWidth="1"/>
    <col min="9220" max="9220" width="8.140625" style="1350" customWidth="1"/>
    <col min="9221" max="9221" width="13.5703125" style="1350" customWidth="1"/>
    <col min="9222" max="9222" width="14.140625" style="1350" customWidth="1"/>
    <col min="9223" max="9223" width="5.5703125" style="1350" customWidth="1"/>
    <col min="9224" max="9224" width="10" style="1350" customWidth="1"/>
    <col min="9225" max="9225" width="8" style="1350" customWidth="1"/>
    <col min="9226" max="9229" width="11.7109375" style="1350" bestFit="1" customWidth="1"/>
    <col min="9230" max="9230" width="11.7109375" style="1350" customWidth="1"/>
    <col min="9231" max="9472" width="11.42578125" style="1350"/>
    <col min="9473" max="9473" width="35.5703125" style="1350" customWidth="1"/>
    <col min="9474" max="9474" width="11.42578125" style="1350"/>
    <col min="9475" max="9475" width="13" style="1350" customWidth="1"/>
    <col min="9476" max="9476" width="8.140625" style="1350" customWidth="1"/>
    <col min="9477" max="9477" width="13.5703125" style="1350" customWidth="1"/>
    <col min="9478" max="9478" width="14.140625" style="1350" customWidth="1"/>
    <col min="9479" max="9479" width="5.5703125" style="1350" customWidth="1"/>
    <col min="9480" max="9480" width="10" style="1350" customWidth="1"/>
    <col min="9481" max="9481" width="8" style="1350" customWidth="1"/>
    <col min="9482" max="9485" width="11.7109375" style="1350" bestFit="1" customWidth="1"/>
    <col min="9486" max="9486" width="11.7109375" style="1350" customWidth="1"/>
    <col min="9487" max="9728" width="11.42578125" style="1350"/>
    <col min="9729" max="9729" width="35.5703125" style="1350" customWidth="1"/>
    <col min="9730" max="9730" width="11.42578125" style="1350"/>
    <col min="9731" max="9731" width="13" style="1350" customWidth="1"/>
    <col min="9732" max="9732" width="8.140625" style="1350" customWidth="1"/>
    <col min="9733" max="9733" width="13.5703125" style="1350" customWidth="1"/>
    <col min="9734" max="9734" width="14.140625" style="1350" customWidth="1"/>
    <col min="9735" max="9735" width="5.5703125" style="1350" customWidth="1"/>
    <col min="9736" max="9736" width="10" style="1350" customWidth="1"/>
    <col min="9737" max="9737" width="8" style="1350" customWidth="1"/>
    <col min="9738" max="9741" width="11.7109375" style="1350" bestFit="1" customWidth="1"/>
    <col min="9742" max="9742" width="11.7109375" style="1350" customWidth="1"/>
    <col min="9743" max="9984" width="11.42578125" style="1350"/>
    <col min="9985" max="9985" width="35.5703125" style="1350" customWidth="1"/>
    <col min="9986" max="9986" width="11.42578125" style="1350"/>
    <col min="9987" max="9987" width="13" style="1350" customWidth="1"/>
    <col min="9988" max="9988" width="8.140625" style="1350" customWidth="1"/>
    <col min="9989" max="9989" width="13.5703125" style="1350" customWidth="1"/>
    <col min="9990" max="9990" width="14.140625" style="1350" customWidth="1"/>
    <col min="9991" max="9991" width="5.5703125" style="1350" customWidth="1"/>
    <col min="9992" max="9992" width="10" style="1350" customWidth="1"/>
    <col min="9993" max="9993" width="8" style="1350" customWidth="1"/>
    <col min="9994" max="9997" width="11.7109375" style="1350" bestFit="1" customWidth="1"/>
    <col min="9998" max="9998" width="11.7109375" style="1350" customWidth="1"/>
    <col min="9999" max="10240" width="11.42578125" style="1350"/>
    <col min="10241" max="10241" width="35.5703125" style="1350" customWidth="1"/>
    <col min="10242" max="10242" width="11.42578125" style="1350"/>
    <col min="10243" max="10243" width="13" style="1350" customWidth="1"/>
    <col min="10244" max="10244" width="8.140625" style="1350" customWidth="1"/>
    <col min="10245" max="10245" width="13.5703125" style="1350" customWidth="1"/>
    <col min="10246" max="10246" width="14.140625" style="1350" customWidth="1"/>
    <col min="10247" max="10247" width="5.5703125" style="1350" customWidth="1"/>
    <col min="10248" max="10248" width="10" style="1350" customWidth="1"/>
    <col min="10249" max="10249" width="8" style="1350" customWidth="1"/>
    <col min="10250" max="10253" width="11.7109375" style="1350" bestFit="1" customWidth="1"/>
    <col min="10254" max="10254" width="11.7109375" style="1350" customWidth="1"/>
    <col min="10255" max="10496" width="11.42578125" style="1350"/>
    <col min="10497" max="10497" width="35.5703125" style="1350" customWidth="1"/>
    <col min="10498" max="10498" width="11.42578125" style="1350"/>
    <col min="10499" max="10499" width="13" style="1350" customWidth="1"/>
    <col min="10500" max="10500" width="8.140625" style="1350" customWidth="1"/>
    <col min="10501" max="10501" width="13.5703125" style="1350" customWidth="1"/>
    <col min="10502" max="10502" width="14.140625" style="1350" customWidth="1"/>
    <col min="10503" max="10503" width="5.5703125" style="1350" customWidth="1"/>
    <col min="10504" max="10504" width="10" style="1350" customWidth="1"/>
    <col min="10505" max="10505" width="8" style="1350" customWidth="1"/>
    <col min="10506" max="10509" width="11.7109375" style="1350" bestFit="1" customWidth="1"/>
    <col min="10510" max="10510" width="11.7109375" style="1350" customWidth="1"/>
    <col min="10511" max="10752" width="11.42578125" style="1350"/>
    <col min="10753" max="10753" width="35.5703125" style="1350" customWidth="1"/>
    <col min="10754" max="10754" width="11.42578125" style="1350"/>
    <col min="10755" max="10755" width="13" style="1350" customWidth="1"/>
    <col min="10756" max="10756" width="8.140625" style="1350" customWidth="1"/>
    <col min="10757" max="10757" width="13.5703125" style="1350" customWidth="1"/>
    <col min="10758" max="10758" width="14.140625" style="1350" customWidth="1"/>
    <col min="10759" max="10759" width="5.5703125" style="1350" customWidth="1"/>
    <col min="10760" max="10760" width="10" style="1350" customWidth="1"/>
    <col min="10761" max="10761" width="8" style="1350" customWidth="1"/>
    <col min="10762" max="10765" width="11.7109375" style="1350" bestFit="1" customWidth="1"/>
    <col min="10766" max="10766" width="11.7109375" style="1350" customWidth="1"/>
    <col min="10767" max="11008" width="11.42578125" style="1350"/>
    <col min="11009" max="11009" width="35.5703125" style="1350" customWidth="1"/>
    <col min="11010" max="11010" width="11.42578125" style="1350"/>
    <col min="11011" max="11011" width="13" style="1350" customWidth="1"/>
    <col min="11012" max="11012" width="8.140625" style="1350" customWidth="1"/>
    <col min="11013" max="11013" width="13.5703125" style="1350" customWidth="1"/>
    <col min="11014" max="11014" width="14.140625" style="1350" customWidth="1"/>
    <col min="11015" max="11015" width="5.5703125" style="1350" customWidth="1"/>
    <col min="11016" max="11016" width="10" style="1350" customWidth="1"/>
    <col min="11017" max="11017" width="8" style="1350" customWidth="1"/>
    <col min="11018" max="11021" width="11.7109375" style="1350" bestFit="1" customWidth="1"/>
    <col min="11022" max="11022" width="11.7109375" style="1350" customWidth="1"/>
    <col min="11023" max="11264" width="11.42578125" style="1350"/>
    <col min="11265" max="11265" width="35.5703125" style="1350" customWidth="1"/>
    <col min="11266" max="11266" width="11.42578125" style="1350"/>
    <col min="11267" max="11267" width="13" style="1350" customWidth="1"/>
    <col min="11268" max="11268" width="8.140625" style="1350" customWidth="1"/>
    <col min="11269" max="11269" width="13.5703125" style="1350" customWidth="1"/>
    <col min="11270" max="11270" width="14.140625" style="1350" customWidth="1"/>
    <col min="11271" max="11271" width="5.5703125" style="1350" customWidth="1"/>
    <col min="11272" max="11272" width="10" style="1350" customWidth="1"/>
    <col min="11273" max="11273" width="8" style="1350" customWidth="1"/>
    <col min="11274" max="11277" width="11.7109375" style="1350" bestFit="1" customWidth="1"/>
    <col min="11278" max="11278" width="11.7109375" style="1350" customWidth="1"/>
    <col min="11279" max="11520" width="11.42578125" style="1350"/>
    <col min="11521" max="11521" width="35.5703125" style="1350" customWidth="1"/>
    <col min="11522" max="11522" width="11.42578125" style="1350"/>
    <col min="11523" max="11523" width="13" style="1350" customWidth="1"/>
    <col min="11524" max="11524" width="8.140625" style="1350" customWidth="1"/>
    <col min="11525" max="11525" width="13.5703125" style="1350" customWidth="1"/>
    <col min="11526" max="11526" width="14.140625" style="1350" customWidth="1"/>
    <col min="11527" max="11527" width="5.5703125" style="1350" customWidth="1"/>
    <col min="11528" max="11528" width="10" style="1350" customWidth="1"/>
    <col min="11529" max="11529" width="8" style="1350" customWidth="1"/>
    <col min="11530" max="11533" width="11.7109375" style="1350" bestFit="1" customWidth="1"/>
    <col min="11534" max="11534" width="11.7109375" style="1350" customWidth="1"/>
    <col min="11535" max="11776" width="11.42578125" style="1350"/>
    <col min="11777" max="11777" width="35.5703125" style="1350" customWidth="1"/>
    <col min="11778" max="11778" width="11.42578125" style="1350"/>
    <col min="11779" max="11779" width="13" style="1350" customWidth="1"/>
    <col min="11780" max="11780" width="8.140625" style="1350" customWidth="1"/>
    <col min="11781" max="11781" width="13.5703125" style="1350" customWidth="1"/>
    <col min="11782" max="11782" width="14.140625" style="1350" customWidth="1"/>
    <col min="11783" max="11783" width="5.5703125" style="1350" customWidth="1"/>
    <col min="11784" max="11784" width="10" style="1350" customWidth="1"/>
    <col min="11785" max="11785" width="8" style="1350" customWidth="1"/>
    <col min="11786" max="11789" width="11.7109375" style="1350" bestFit="1" customWidth="1"/>
    <col min="11790" max="11790" width="11.7109375" style="1350" customWidth="1"/>
    <col min="11791" max="12032" width="11.42578125" style="1350"/>
    <col min="12033" max="12033" width="35.5703125" style="1350" customWidth="1"/>
    <col min="12034" max="12034" width="11.42578125" style="1350"/>
    <col min="12035" max="12035" width="13" style="1350" customWidth="1"/>
    <col min="12036" max="12036" width="8.140625" style="1350" customWidth="1"/>
    <col min="12037" max="12037" width="13.5703125" style="1350" customWidth="1"/>
    <col min="12038" max="12038" width="14.140625" style="1350" customWidth="1"/>
    <col min="12039" max="12039" width="5.5703125" style="1350" customWidth="1"/>
    <col min="12040" max="12040" width="10" style="1350" customWidth="1"/>
    <col min="12041" max="12041" width="8" style="1350" customWidth="1"/>
    <col min="12042" max="12045" width="11.7109375" style="1350" bestFit="1" customWidth="1"/>
    <col min="12046" max="12046" width="11.7109375" style="1350" customWidth="1"/>
    <col min="12047" max="12288" width="11.42578125" style="1350"/>
    <col min="12289" max="12289" width="35.5703125" style="1350" customWidth="1"/>
    <col min="12290" max="12290" width="11.42578125" style="1350"/>
    <col min="12291" max="12291" width="13" style="1350" customWidth="1"/>
    <col min="12292" max="12292" width="8.140625" style="1350" customWidth="1"/>
    <col min="12293" max="12293" width="13.5703125" style="1350" customWidth="1"/>
    <col min="12294" max="12294" width="14.140625" style="1350" customWidth="1"/>
    <col min="12295" max="12295" width="5.5703125" style="1350" customWidth="1"/>
    <col min="12296" max="12296" width="10" style="1350" customWidth="1"/>
    <col min="12297" max="12297" width="8" style="1350" customWidth="1"/>
    <col min="12298" max="12301" width="11.7109375" style="1350" bestFit="1" customWidth="1"/>
    <col min="12302" max="12302" width="11.7109375" style="1350" customWidth="1"/>
    <col min="12303" max="12544" width="11.42578125" style="1350"/>
    <col min="12545" max="12545" width="35.5703125" style="1350" customWidth="1"/>
    <col min="12546" max="12546" width="11.42578125" style="1350"/>
    <col min="12547" max="12547" width="13" style="1350" customWidth="1"/>
    <col min="12548" max="12548" width="8.140625" style="1350" customWidth="1"/>
    <col min="12549" max="12549" width="13.5703125" style="1350" customWidth="1"/>
    <col min="12550" max="12550" width="14.140625" style="1350" customWidth="1"/>
    <col min="12551" max="12551" width="5.5703125" style="1350" customWidth="1"/>
    <col min="12552" max="12552" width="10" style="1350" customWidth="1"/>
    <col min="12553" max="12553" width="8" style="1350" customWidth="1"/>
    <col min="12554" max="12557" width="11.7109375" style="1350" bestFit="1" customWidth="1"/>
    <col min="12558" max="12558" width="11.7109375" style="1350" customWidth="1"/>
    <col min="12559" max="12800" width="11.42578125" style="1350"/>
    <col min="12801" max="12801" width="35.5703125" style="1350" customWidth="1"/>
    <col min="12802" max="12802" width="11.42578125" style="1350"/>
    <col min="12803" max="12803" width="13" style="1350" customWidth="1"/>
    <col min="12804" max="12804" width="8.140625" style="1350" customWidth="1"/>
    <col min="12805" max="12805" width="13.5703125" style="1350" customWidth="1"/>
    <col min="12806" max="12806" width="14.140625" style="1350" customWidth="1"/>
    <col min="12807" max="12807" width="5.5703125" style="1350" customWidth="1"/>
    <col min="12808" max="12808" width="10" style="1350" customWidth="1"/>
    <col min="12809" max="12809" width="8" style="1350" customWidth="1"/>
    <col min="12810" max="12813" width="11.7109375" style="1350" bestFit="1" customWidth="1"/>
    <col min="12814" max="12814" width="11.7109375" style="1350" customWidth="1"/>
    <col min="12815" max="13056" width="11.42578125" style="1350"/>
    <col min="13057" max="13057" width="35.5703125" style="1350" customWidth="1"/>
    <col min="13058" max="13058" width="11.42578125" style="1350"/>
    <col min="13059" max="13059" width="13" style="1350" customWidth="1"/>
    <col min="13060" max="13060" width="8.140625" style="1350" customWidth="1"/>
    <col min="13061" max="13061" width="13.5703125" style="1350" customWidth="1"/>
    <col min="13062" max="13062" width="14.140625" style="1350" customWidth="1"/>
    <col min="13063" max="13063" width="5.5703125" style="1350" customWidth="1"/>
    <col min="13064" max="13064" width="10" style="1350" customWidth="1"/>
    <col min="13065" max="13065" width="8" style="1350" customWidth="1"/>
    <col min="13066" max="13069" width="11.7109375" style="1350" bestFit="1" customWidth="1"/>
    <col min="13070" max="13070" width="11.7109375" style="1350" customWidth="1"/>
    <col min="13071" max="13312" width="11.42578125" style="1350"/>
    <col min="13313" max="13313" width="35.5703125" style="1350" customWidth="1"/>
    <col min="13314" max="13314" width="11.42578125" style="1350"/>
    <col min="13315" max="13315" width="13" style="1350" customWidth="1"/>
    <col min="13316" max="13316" width="8.140625" style="1350" customWidth="1"/>
    <col min="13317" max="13317" width="13.5703125" style="1350" customWidth="1"/>
    <col min="13318" max="13318" width="14.140625" style="1350" customWidth="1"/>
    <col min="13319" max="13319" width="5.5703125" style="1350" customWidth="1"/>
    <col min="13320" max="13320" width="10" style="1350" customWidth="1"/>
    <col min="13321" max="13321" width="8" style="1350" customWidth="1"/>
    <col min="13322" max="13325" width="11.7109375" style="1350" bestFit="1" customWidth="1"/>
    <col min="13326" max="13326" width="11.7109375" style="1350" customWidth="1"/>
    <col min="13327" max="13568" width="11.42578125" style="1350"/>
    <col min="13569" max="13569" width="35.5703125" style="1350" customWidth="1"/>
    <col min="13570" max="13570" width="11.42578125" style="1350"/>
    <col min="13571" max="13571" width="13" style="1350" customWidth="1"/>
    <col min="13572" max="13572" width="8.140625" style="1350" customWidth="1"/>
    <col min="13573" max="13573" width="13.5703125" style="1350" customWidth="1"/>
    <col min="13574" max="13574" width="14.140625" style="1350" customWidth="1"/>
    <col min="13575" max="13575" width="5.5703125" style="1350" customWidth="1"/>
    <col min="13576" max="13576" width="10" style="1350" customWidth="1"/>
    <col min="13577" max="13577" width="8" style="1350" customWidth="1"/>
    <col min="13578" max="13581" width="11.7109375" style="1350" bestFit="1" customWidth="1"/>
    <col min="13582" max="13582" width="11.7109375" style="1350" customWidth="1"/>
    <col min="13583" max="13824" width="11.42578125" style="1350"/>
    <col min="13825" max="13825" width="35.5703125" style="1350" customWidth="1"/>
    <col min="13826" max="13826" width="11.42578125" style="1350"/>
    <col min="13827" max="13827" width="13" style="1350" customWidth="1"/>
    <col min="13828" max="13828" width="8.140625" style="1350" customWidth="1"/>
    <col min="13829" max="13829" width="13.5703125" style="1350" customWidth="1"/>
    <col min="13830" max="13830" width="14.140625" style="1350" customWidth="1"/>
    <col min="13831" max="13831" width="5.5703125" style="1350" customWidth="1"/>
    <col min="13832" max="13832" width="10" style="1350" customWidth="1"/>
    <col min="13833" max="13833" width="8" style="1350" customWidth="1"/>
    <col min="13834" max="13837" width="11.7109375" style="1350" bestFit="1" customWidth="1"/>
    <col min="13838" max="13838" width="11.7109375" style="1350" customWidth="1"/>
    <col min="13839" max="14080" width="11.42578125" style="1350"/>
    <col min="14081" max="14081" width="35.5703125" style="1350" customWidth="1"/>
    <col min="14082" max="14082" width="11.42578125" style="1350"/>
    <col min="14083" max="14083" width="13" style="1350" customWidth="1"/>
    <col min="14084" max="14084" width="8.140625" style="1350" customWidth="1"/>
    <col min="14085" max="14085" width="13.5703125" style="1350" customWidth="1"/>
    <col min="14086" max="14086" width="14.140625" style="1350" customWidth="1"/>
    <col min="14087" max="14087" width="5.5703125" style="1350" customWidth="1"/>
    <col min="14088" max="14088" width="10" style="1350" customWidth="1"/>
    <col min="14089" max="14089" width="8" style="1350" customWidth="1"/>
    <col min="14090" max="14093" width="11.7109375" style="1350" bestFit="1" customWidth="1"/>
    <col min="14094" max="14094" width="11.7109375" style="1350" customWidth="1"/>
    <col min="14095" max="14336" width="11.42578125" style="1350"/>
    <col min="14337" max="14337" width="35.5703125" style="1350" customWidth="1"/>
    <col min="14338" max="14338" width="11.42578125" style="1350"/>
    <col min="14339" max="14339" width="13" style="1350" customWidth="1"/>
    <col min="14340" max="14340" width="8.140625" style="1350" customWidth="1"/>
    <col min="14341" max="14341" width="13.5703125" style="1350" customWidth="1"/>
    <col min="14342" max="14342" width="14.140625" style="1350" customWidth="1"/>
    <col min="14343" max="14343" width="5.5703125" style="1350" customWidth="1"/>
    <col min="14344" max="14344" width="10" style="1350" customWidth="1"/>
    <col min="14345" max="14345" width="8" style="1350" customWidth="1"/>
    <col min="14346" max="14349" width="11.7109375" style="1350" bestFit="1" customWidth="1"/>
    <col min="14350" max="14350" width="11.7109375" style="1350" customWidth="1"/>
    <col min="14351" max="14592" width="11.42578125" style="1350"/>
    <col min="14593" max="14593" width="35.5703125" style="1350" customWidth="1"/>
    <col min="14594" max="14594" width="11.42578125" style="1350"/>
    <col min="14595" max="14595" width="13" style="1350" customWidth="1"/>
    <col min="14596" max="14596" width="8.140625" style="1350" customWidth="1"/>
    <col min="14597" max="14597" width="13.5703125" style="1350" customWidth="1"/>
    <col min="14598" max="14598" width="14.140625" style="1350" customWidth="1"/>
    <col min="14599" max="14599" width="5.5703125" style="1350" customWidth="1"/>
    <col min="14600" max="14600" width="10" style="1350" customWidth="1"/>
    <col min="14601" max="14601" width="8" style="1350" customWidth="1"/>
    <col min="14602" max="14605" width="11.7109375" style="1350" bestFit="1" customWidth="1"/>
    <col min="14606" max="14606" width="11.7109375" style="1350" customWidth="1"/>
    <col min="14607" max="14848" width="11.42578125" style="1350"/>
    <col min="14849" max="14849" width="35.5703125" style="1350" customWidth="1"/>
    <col min="14850" max="14850" width="11.42578125" style="1350"/>
    <col min="14851" max="14851" width="13" style="1350" customWidth="1"/>
    <col min="14852" max="14852" width="8.140625" style="1350" customWidth="1"/>
    <col min="14853" max="14853" width="13.5703125" style="1350" customWidth="1"/>
    <col min="14854" max="14854" width="14.140625" style="1350" customWidth="1"/>
    <col min="14855" max="14855" width="5.5703125" style="1350" customWidth="1"/>
    <col min="14856" max="14856" width="10" style="1350" customWidth="1"/>
    <col min="14857" max="14857" width="8" style="1350" customWidth="1"/>
    <col min="14858" max="14861" width="11.7109375" style="1350" bestFit="1" customWidth="1"/>
    <col min="14862" max="14862" width="11.7109375" style="1350" customWidth="1"/>
    <col min="14863" max="15104" width="11.42578125" style="1350"/>
    <col min="15105" max="15105" width="35.5703125" style="1350" customWidth="1"/>
    <col min="15106" max="15106" width="11.42578125" style="1350"/>
    <col min="15107" max="15107" width="13" style="1350" customWidth="1"/>
    <col min="15108" max="15108" width="8.140625" style="1350" customWidth="1"/>
    <col min="15109" max="15109" width="13.5703125" style="1350" customWidth="1"/>
    <col min="15110" max="15110" width="14.140625" style="1350" customWidth="1"/>
    <col min="15111" max="15111" width="5.5703125" style="1350" customWidth="1"/>
    <col min="15112" max="15112" width="10" style="1350" customWidth="1"/>
    <col min="15113" max="15113" width="8" style="1350" customWidth="1"/>
    <col min="15114" max="15117" width="11.7109375" style="1350" bestFit="1" customWidth="1"/>
    <col min="15118" max="15118" width="11.7109375" style="1350" customWidth="1"/>
    <col min="15119" max="15360" width="11.42578125" style="1350"/>
    <col min="15361" max="15361" width="35.5703125" style="1350" customWidth="1"/>
    <col min="15362" max="15362" width="11.42578125" style="1350"/>
    <col min="15363" max="15363" width="13" style="1350" customWidth="1"/>
    <col min="15364" max="15364" width="8.140625" style="1350" customWidth="1"/>
    <col min="15365" max="15365" width="13.5703125" style="1350" customWidth="1"/>
    <col min="15366" max="15366" width="14.140625" style="1350" customWidth="1"/>
    <col min="15367" max="15367" width="5.5703125" style="1350" customWidth="1"/>
    <col min="15368" max="15368" width="10" style="1350" customWidth="1"/>
    <col min="15369" max="15369" width="8" style="1350" customWidth="1"/>
    <col min="15370" max="15373" width="11.7109375" style="1350" bestFit="1" customWidth="1"/>
    <col min="15374" max="15374" width="11.7109375" style="1350" customWidth="1"/>
    <col min="15375" max="15616" width="11.42578125" style="1350"/>
    <col min="15617" max="15617" width="35.5703125" style="1350" customWidth="1"/>
    <col min="15618" max="15618" width="11.42578125" style="1350"/>
    <col min="15619" max="15619" width="13" style="1350" customWidth="1"/>
    <col min="15620" max="15620" width="8.140625" style="1350" customWidth="1"/>
    <col min="15621" max="15621" width="13.5703125" style="1350" customWidth="1"/>
    <col min="15622" max="15622" width="14.140625" style="1350" customWidth="1"/>
    <col min="15623" max="15623" width="5.5703125" style="1350" customWidth="1"/>
    <col min="15624" max="15624" width="10" style="1350" customWidth="1"/>
    <col min="15625" max="15625" width="8" style="1350" customWidth="1"/>
    <col min="15626" max="15629" width="11.7109375" style="1350" bestFit="1" customWidth="1"/>
    <col min="15630" max="15630" width="11.7109375" style="1350" customWidth="1"/>
    <col min="15631" max="15872" width="11.42578125" style="1350"/>
    <col min="15873" max="15873" width="35.5703125" style="1350" customWidth="1"/>
    <col min="15874" max="15874" width="11.42578125" style="1350"/>
    <col min="15875" max="15875" width="13" style="1350" customWidth="1"/>
    <col min="15876" max="15876" width="8.140625" style="1350" customWidth="1"/>
    <col min="15877" max="15877" width="13.5703125" style="1350" customWidth="1"/>
    <col min="15878" max="15878" width="14.140625" style="1350" customWidth="1"/>
    <col min="15879" max="15879" width="5.5703125" style="1350" customWidth="1"/>
    <col min="15880" max="15880" width="10" style="1350" customWidth="1"/>
    <col min="15881" max="15881" width="8" style="1350" customWidth="1"/>
    <col min="15882" max="15885" width="11.7109375" style="1350" bestFit="1" customWidth="1"/>
    <col min="15886" max="15886" width="11.7109375" style="1350" customWidth="1"/>
    <col min="15887" max="16128" width="11.42578125" style="1350"/>
    <col min="16129" max="16129" width="35.5703125" style="1350" customWidth="1"/>
    <col min="16130" max="16130" width="11.42578125" style="1350"/>
    <col min="16131" max="16131" width="13" style="1350" customWidth="1"/>
    <col min="16132" max="16132" width="8.140625" style="1350" customWidth="1"/>
    <col min="16133" max="16133" width="13.5703125" style="1350" customWidth="1"/>
    <col min="16134" max="16134" width="14.140625" style="1350" customWidth="1"/>
    <col min="16135" max="16135" width="5.5703125" style="1350" customWidth="1"/>
    <col min="16136" max="16136" width="10" style="1350" customWidth="1"/>
    <col min="16137" max="16137" width="8" style="1350" customWidth="1"/>
    <col min="16138" max="16141" width="11.7109375" style="1350" bestFit="1" customWidth="1"/>
    <col min="16142" max="16142" width="11.7109375" style="1350" customWidth="1"/>
    <col min="16143" max="16384" width="11.42578125" style="1350"/>
  </cols>
  <sheetData>
    <row r="1" spans="1:14" s="1350" customFormat="1" ht="16.5" thickBot="1">
      <c r="A1" s="97"/>
      <c r="B1" s="97"/>
      <c r="C1" s="97"/>
      <c r="D1" s="97"/>
      <c r="E1" s="97"/>
      <c r="F1" s="97"/>
      <c r="G1" s="97"/>
      <c r="H1" s="97"/>
      <c r="I1" s="97"/>
      <c r="J1" s="97"/>
      <c r="K1" s="97"/>
      <c r="L1" s="97"/>
      <c r="M1" s="97"/>
      <c r="N1" s="97"/>
    </row>
    <row r="2" spans="1:14" s="1350" customFormat="1">
      <c r="A2" s="1351"/>
      <c r="B2" s="994" t="s">
        <v>208</v>
      </c>
      <c r="C2" s="995"/>
      <c r="D2" s="995"/>
      <c r="E2" s="995"/>
      <c r="F2" s="995"/>
      <c r="G2" s="995"/>
      <c r="H2" s="996"/>
      <c r="I2" s="1352" t="s">
        <v>209</v>
      </c>
      <c r="J2" s="1353"/>
      <c r="K2" s="1353"/>
      <c r="L2" s="1354"/>
      <c r="M2" s="994"/>
      <c r="N2" s="1355"/>
    </row>
    <row r="3" spans="1:14" s="1350" customFormat="1">
      <c r="A3" s="1356"/>
      <c r="B3" s="1003"/>
      <c r="C3" s="1004"/>
      <c r="D3" s="1004"/>
      <c r="E3" s="1004"/>
      <c r="F3" s="1004"/>
      <c r="G3" s="1004"/>
      <c r="H3" s="1005"/>
      <c r="I3" s="1357" t="s">
        <v>210</v>
      </c>
      <c r="J3" s="1358"/>
      <c r="K3" s="1358"/>
      <c r="L3" s="1359"/>
      <c r="M3" s="1360"/>
      <c r="N3" s="1361"/>
    </row>
    <row r="4" spans="1:14" s="1350" customFormat="1">
      <c r="A4" s="1356"/>
      <c r="B4" s="1362" t="s">
        <v>211</v>
      </c>
      <c r="C4" s="1363"/>
      <c r="D4" s="1363"/>
      <c r="E4" s="1363"/>
      <c r="F4" s="1363"/>
      <c r="G4" s="1363"/>
      <c r="H4" s="1364"/>
      <c r="I4" s="1357" t="s">
        <v>212</v>
      </c>
      <c r="J4" s="1358"/>
      <c r="K4" s="1358"/>
      <c r="L4" s="1359"/>
      <c r="M4" s="1360"/>
      <c r="N4" s="1361"/>
    </row>
    <row r="5" spans="1:14" s="1350" customFormat="1" ht="22.9" customHeight="1">
      <c r="A5" s="1365"/>
      <c r="B5" s="1366"/>
      <c r="C5" s="1367"/>
      <c r="D5" s="1367"/>
      <c r="E5" s="1367"/>
      <c r="F5" s="1367"/>
      <c r="G5" s="1367"/>
      <c r="H5" s="1368"/>
      <c r="I5" s="1357" t="s">
        <v>213</v>
      </c>
      <c r="J5" s="1358"/>
      <c r="K5" s="1358"/>
      <c r="L5" s="1359"/>
      <c r="M5" s="1003"/>
      <c r="N5" s="1369"/>
    </row>
    <row r="6" spans="1:14" s="1350" customFormat="1">
      <c r="A6" s="1370"/>
      <c r="B6" s="1371"/>
      <c r="C6" s="1371"/>
      <c r="D6" s="1371"/>
      <c r="E6" s="1371"/>
      <c r="F6" s="1371"/>
      <c r="G6" s="1371"/>
      <c r="H6" s="1371"/>
      <c r="I6" s="1371"/>
      <c r="J6" s="1371"/>
      <c r="K6" s="1371"/>
      <c r="L6" s="1371"/>
      <c r="M6" s="1371"/>
      <c r="N6" s="1372"/>
    </row>
    <row r="7" spans="1:14" s="1350" customFormat="1">
      <c r="A7" s="1373" t="s">
        <v>169</v>
      </c>
      <c r="B7" s="1374"/>
      <c r="C7" s="1374"/>
      <c r="D7" s="1374"/>
      <c r="E7" s="1374"/>
      <c r="F7" s="1374"/>
      <c r="G7" s="1374"/>
      <c r="H7" s="1374"/>
      <c r="I7" s="1374"/>
      <c r="J7" s="1374"/>
      <c r="K7" s="1374"/>
      <c r="L7" s="1374"/>
      <c r="M7" s="1374"/>
      <c r="N7" s="1375"/>
    </row>
    <row r="8" spans="1:14" s="1350" customFormat="1" ht="32.25" thickBot="1">
      <c r="A8" s="1376" t="s">
        <v>426</v>
      </c>
      <c r="B8" s="1377" t="s">
        <v>431</v>
      </c>
      <c r="C8" s="1377"/>
      <c r="D8" s="1377"/>
      <c r="E8" s="1377"/>
      <c r="F8" s="1377"/>
      <c r="G8" s="1378"/>
      <c r="H8" s="1378"/>
      <c r="I8" s="1378"/>
      <c r="J8" s="1379"/>
      <c r="K8" s="1379"/>
      <c r="L8" s="1378"/>
      <c r="M8" s="1378"/>
      <c r="N8" s="1380"/>
    </row>
    <row r="9" spans="1:14" s="1350" customFormat="1" ht="33.6" customHeight="1">
      <c r="A9" s="1381" t="s">
        <v>170</v>
      </c>
      <c r="B9" s="1382"/>
      <c r="C9" s="1382"/>
      <c r="D9" s="1382"/>
      <c r="E9" s="1382"/>
      <c r="F9" s="1383"/>
      <c r="G9" s="1384" t="s">
        <v>171</v>
      </c>
      <c r="H9" s="1385"/>
      <c r="I9" s="1386"/>
      <c r="J9" s="1387" t="s">
        <v>9</v>
      </c>
      <c r="K9" s="1388"/>
      <c r="L9" s="1388"/>
      <c r="M9" s="1388"/>
      <c r="N9" s="1389"/>
    </row>
    <row r="10" spans="1:14" s="1350" customFormat="1" ht="34.15" customHeight="1">
      <c r="A10" s="1390" t="s">
        <v>217</v>
      </c>
      <c r="B10" s="1391"/>
      <c r="C10" s="1391"/>
      <c r="D10" s="1391"/>
      <c r="E10" s="1391"/>
      <c r="F10" s="1392"/>
      <c r="G10" s="1393"/>
      <c r="H10" s="1394"/>
      <c r="I10" s="1395"/>
      <c r="J10" s="1396" t="s">
        <v>11</v>
      </c>
      <c r="K10" s="1397" t="s">
        <v>12</v>
      </c>
      <c r="L10" s="1397"/>
      <c r="M10" s="1397"/>
      <c r="N10" s="1398" t="s">
        <v>13</v>
      </c>
    </row>
    <row r="11" spans="1:14" s="1350" customFormat="1" ht="49.9" customHeight="1">
      <c r="A11" s="1390" t="s">
        <v>753</v>
      </c>
      <c r="B11" s="1391"/>
      <c r="C11" s="1391"/>
      <c r="D11" s="1391"/>
      <c r="E11" s="1391"/>
      <c r="F11" s="1392"/>
      <c r="G11" s="1393"/>
      <c r="H11" s="1394"/>
      <c r="I11" s="1395"/>
      <c r="J11" s="1399" t="s">
        <v>430</v>
      </c>
      <c r="K11" s="1400"/>
      <c r="L11" s="1400"/>
      <c r="M11" s="1400"/>
      <c r="N11" s="1401"/>
    </row>
    <row r="12" spans="1:14" s="1350" customFormat="1" ht="55.9" customHeight="1">
      <c r="A12" s="1390" t="s">
        <v>754</v>
      </c>
      <c r="B12" s="1391"/>
      <c r="C12" s="1391"/>
      <c r="D12" s="1391"/>
      <c r="E12" s="1391"/>
      <c r="F12" s="1392"/>
      <c r="G12" s="1393"/>
      <c r="H12" s="1394"/>
      <c r="I12" s="1395"/>
      <c r="J12" s="1402"/>
      <c r="K12" s="1403"/>
      <c r="L12" s="1403"/>
      <c r="M12" s="1403"/>
      <c r="N12" s="1404"/>
    </row>
    <row r="13" spans="1:14" s="1350" customFormat="1" ht="27.6" customHeight="1">
      <c r="A13" s="1405" t="s">
        <v>755</v>
      </c>
      <c r="B13" s="1406"/>
      <c r="C13" s="1406"/>
      <c r="D13" s="1406"/>
      <c r="E13" s="1406"/>
      <c r="F13" s="1407"/>
      <c r="G13" s="1393"/>
      <c r="H13" s="1394"/>
      <c r="I13" s="1395"/>
      <c r="J13" s="1402"/>
      <c r="K13" s="1403"/>
      <c r="L13" s="1403"/>
      <c r="M13" s="1403"/>
      <c r="N13" s="1404"/>
    </row>
    <row r="14" spans="1:14" s="1350" customFormat="1" ht="70.150000000000006" customHeight="1" thickBot="1">
      <c r="A14" s="1408" t="s">
        <v>427</v>
      </c>
      <c r="B14" s="1409"/>
      <c r="C14" s="1409"/>
      <c r="D14" s="1409"/>
      <c r="E14" s="1409"/>
      <c r="F14" s="1410"/>
      <c r="G14" s="1411"/>
      <c r="H14" s="1412"/>
      <c r="I14" s="1413"/>
      <c r="J14" s="1414"/>
      <c r="K14" s="1415"/>
      <c r="L14" s="1415"/>
      <c r="M14" s="1415"/>
      <c r="N14" s="1416"/>
    </row>
    <row r="15" spans="1:14" s="1350" customFormat="1">
      <c r="A15" s="1381" t="s">
        <v>18</v>
      </c>
      <c r="B15" s="1417" t="s">
        <v>444</v>
      </c>
      <c r="C15" s="1418" t="s">
        <v>19</v>
      </c>
      <c r="D15" s="1418" t="s">
        <v>58</v>
      </c>
      <c r="E15" s="1418" t="s">
        <v>159</v>
      </c>
      <c r="F15" s="1419" t="s">
        <v>172</v>
      </c>
      <c r="G15" s="1385"/>
      <c r="H15" s="1385"/>
      <c r="I15" s="1386"/>
      <c r="J15" s="1418" t="s">
        <v>23</v>
      </c>
      <c r="K15" s="1418"/>
      <c r="L15" s="1382" t="s">
        <v>24</v>
      </c>
      <c r="M15" s="1382"/>
      <c r="N15" s="1383"/>
    </row>
    <row r="16" spans="1:14" s="1350" customFormat="1">
      <c r="A16" s="1405"/>
      <c r="B16" s="1420"/>
      <c r="C16" s="1420"/>
      <c r="D16" s="1420"/>
      <c r="E16" s="1420"/>
      <c r="F16" s="1421"/>
      <c r="G16" s="1422"/>
      <c r="H16" s="1422"/>
      <c r="I16" s="1423"/>
      <c r="J16" s="1420"/>
      <c r="K16" s="1420"/>
      <c r="L16" s="1420" t="s">
        <v>25</v>
      </c>
      <c r="M16" s="1420" t="s">
        <v>26</v>
      </c>
      <c r="N16" s="1424" t="s">
        <v>27</v>
      </c>
    </row>
    <row r="17" spans="1:20" s="1350" customFormat="1" ht="32.25" thickBot="1">
      <c r="A17" s="1425"/>
      <c r="B17" s="1426"/>
      <c r="C17" s="1426"/>
      <c r="D17" s="1426"/>
      <c r="E17" s="1426"/>
      <c r="F17" s="1427" t="s">
        <v>28</v>
      </c>
      <c r="G17" s="1427" t="s">
        <v>29</v>
      </c>
      <c r="H17" s="1427" t="s">
        <v>30</v>
      </c>
      <c r="I17" s="1428" t="s">
        <v>31</v>
      </c>
      <c r="J17" s="1427" t="s">
        <v>32</v>
      </c>
      <c r="K17" s="1429" t="s">
        <v>33</v>
      </c>
      <c r="L17" s="1426"/>
      <c r="M17" s="1426"/>
      <c r="N17" s="1430"/>
    </row>
    <row r="18" spans="1:20" s="1350" customFormat="1">
      <c r="A18" s="1431" t="s">
        <v>173</v>
      </c>
      <c r="B18" s="1432" t="s">
        <v>35</v>
      </c>
      <c r="C18" s="1433" t="s">
        <v>174</v>
      </c>
      <c r="D18" s="1434">
        <v>5</v>
      </c>
      <c r="E18" s="1435">
        <v>50000000</v>
      </c>
      <c r="F18" s="1435">
        <f>+E18</f>
        <v>50000000</v>
      </c>
      <c r="G18" s="1436"/>
      <c r="H18" s="1437"/>
      <c r="I18" s="1436"/>
      <c r="J18" s="1438">
        <v>45293</v>
      </c>
      <c r="K18" s="1438">
        <v>45656</v>
      </c>
      <c r="L18" s="1439">
        <f>D19/D18</f>
        <v>0</v>
      </c>
      <c r="M18" s="1439">
        <f>E19/E18</f>
        <v>0</v>
      </c>
      <c r="N18" s="1440">
        <v>0</v>
      </c>
    </row>
    <row r="19" spans="1:20" s="1350" customFormat="1" ht="17.45" customHeight="1" thickBot="1">
      <c r="A19" s="1441"/>
      <c r="B19" s="1442" t="s">
        <v>37</v>
      </c>
      <c r="C19" s="1443"/>
      <c r="D19" s="1444">
        <v>0</v>
      </c>
      <c r="E19" s="1445">
        <v>0</v>
      </c>
      <c r="F19" s="1445">
        <v>0</v>
      </c>
      <c r="G19" s="1446"/>
      <c r="H19" s="1447"/>
      <c r="I19" s="1446"/>
      <c r="J19" s="1448"/>
      <c r="K19" s="1448"/>
      <c r="L19" s="1449"/>
      <c r="M19" s="1449"/>
      <c r="N19" s="1450"/>
    </row>
    <row r="20" spans="1:20" s="1350" customFormat="1" ht="17.45" customHeight="1">
      <c r="A20" s="1431" t="s">
        <v>175</v>
      </c>
      <c r="B20" s="1432" t="s">
        <v>35</v>
      </c>
      <c r="C20" s="1433" t="s">
        <v>428</v>
      </c>
      <c r="D20" s="1434">
        <v>1</v>
      </c>
      <c r="E20" s="1435">
        <v>110000000</v>
      </c>
      <c r="F20" s="1435">
        <f>+E20</f>
        <v>110000000</v>
      </c>
      <c r="G20" s="1436"/>
      <c r="H20" s="1437"/>
      <c r="I20" s="1436"/>
      <c r="J20" s="1438">
        <v>45293</v>
      </c>
      <c r="K20" s="1438">
        <v>45656</v>
      </c>
      <c r="L20" s="1439">
        <f>D21/D20</f>
        <v>0</v>
      </c>
      <c r="M20" s="1439">
        <f t="shared" ref="M20" si="0">E21/E20</f>
        <v>0</v>
      </c>
      <c r="N20" s="1440">
        <v>0</v>
      </c>
    </row>
    <row r="21" spans="1:20" s="1350" customFormat="1" ht="17.45" customHeight="1" thickBot="1">
      <c r="A21" s="1441"/>
      <c r="B21" s="1442" t="s">
        <v>37</v>
      </c>
      <c r="C21" s="1443"/>
      <c r="D21" s="1444">
        <v>0</v>
      </c>
      <c r="E21" s="1445"/>
      <c r="F21" s="1445"/>
      <c r="G21" s="1446"/>
      <c r="H21" s="1447"/>
      <c r="I21" s="1446"/>
      <c r="J21" s="1448"/>
      <c r="K21" s="1448"/>
      <c r="L21" s="1449"/>
      <c r="M21" s="1449"/>
      <c r="N21" s="1450"/>
    </row>
    <row r="22" spans="1:20" s="1350" customFormat="1" ht="21.75" customHeight="1">
      <c r="A22" s="1431" t="s">
        <v>176</v>
      </c>
      <c r="B22" s="1432" t="s">
        <v>35</v>
      </c>
      <c r="C22" s="1433" t="s">
        <v>177</v>
      </c>
      <c r="D22" s="1434">
        <v>1</v>
      </c>
      <c r="E22" s="1435">
        <v>40000000</v>
      </c>
      <c r="F22" s="1435">
        <v>40000000</v>
      </c>
      <c r="G22" s="1436"/>
      <c r="H22" s="1437"/>
      <c r="I22" s="1436"/>
      <c r="J22" s="1438">
        <v>45293</v>
      </c>
      <c r="K22" s="1438">
        <v>45656</v>
      </c>
      <c r="L22" s="1451">
        <f>D23/D22</f>
        <v>0</v>
      </c>
      <c r="M22" s="1439">
        <f t="shared" ref="M22" si="1">E23/E22</f>
        <v>0.56000000000000005</v>
      </c>
      <c r="N22" s="1440">
        <f t="shared" ref="N22" si="2">L22*L22/M22</f>
        <v>0</v>
      </c>
    </row>
    <row r="23" spans="1:20" s="1350" customFormat="1" ht="21.75" customHeight="1" thickBot="1">
      <c r="A23" s="1441"/>
      <c r="B23" s="1442" t="s">
        <v>37</v>
      </c>
      <c r="C23" s="1443"/>
      <c r="D23" s="1444">
        <v>0</v>
      </c>
      <c r="E23" s="1445">
        <v>22400000</v>
      </c>
      <c r="F23" s="1445">
        <v>22400000</v>
      </c>
      <c r="G23" s="1446"/>
      <c r="H23" s="1447"/>
      <c r="I23" s="1446"/>
      <c r="J23" s="1448"/>
      <c r="K23" s="1448"/>
      <c r="L23" s="1452"/>
      <c r="M23" s="1449"/>
      <c r="N23" s="1450"/>
    </row>
    <row r="24" spans="1:20" s="1350" customFormat="1" ht="18" customHeight="1">
      <c r="A24" s="1431" t="s">
        <v>178</v>
      </c>
      <c r="B24" s="1432" t="s">
        <v>35</v>
      </c>
      <c r="C24" s="1433" t="s">
        <v>179</v>
      </c>
      <c r="D24" s="1434">
        <v>1</v>
      </c>
      <c r="E24" s="1435">
        <v>40000000</v>
      </c>
      <c r="F24" s="1435">
        <v>40000000</v>
      </c>
      <c r="G24" s="1436"/>
      <c r="H24" s="1437"/>
      <c r="I24" s="1436"/>
      <c r="J24" s="1438">
        <v>45293</v>
      </c>
      <c r="K24" s="1438">
        <v>45656</v>
      </c>
      <c r="L24" s="1451">
        <f>D25/D24</f>
        <v>0</v>
      </c>
      <c r="M24" s="1439">
        <f t="shared" ref="M24" si="3">E25/E24</f>
        <v>0</v>
      </c>
      <c r="N24" s="1440">
        <v>0</v>
      </c>
    </row>
    <row r="25" spans="1:20" s="1350" customFormat="1" ht="24" customHeight="1" thickBot="1">
      <c r="A25" s="1441"/>
      <c r="B25" s="1442" t="s">
        <v>37</v>
      </c>
      <c r="C25" s="1443"/>
      <c r="D25" s="1444">
        <v>0</v>
      </c>
      <c r="E25" s="1445">
        <v>0</v>
      </c>
      <c r="F25" s="1445">
        <v>0</v>
      </c>
      <c r="G25" s="1446"/>
      <c r="H25" s="1447"/>
      <c r="I25" s="1446"/>
      <c r="J25" s="1448"/>
      <c r="K25" s="1448"/>
      <c r="L25" s="1452"/>
      <c r="M25" s="1449"/>
      <c r="N25" s="1450"/>
    </row>
    <row r="26" spans="1:20" s="1350" customFormat="1" ht="19.5" customHeight="1" thickBot="1">
      <c r="A26" s="1431" t="s">
        <v>180</v>
      </c>
      <c r="B26" s="1432" t="s">
        <v>35</v>
      </c>
      <c r="C26" s="1433" t="s">
        <v>181</v>
      </c>
      <c r="D26" s="1434">
        <v>1</v>
      </c>
      <c r="E26" s="1435">
        <v>40000000</v>
      </c>
      <c r="F26" s="1435">
        <v>40000000</v>
      </c>
      <c r="G26" s="1436"/>
      <c r="H26" s="1437"/>
      <c r="I26" s="1436"/>
      <c r="J26" s="1438">
        <v>45293</v>
      </c>
      <c r="K26" s="1438">
        <v>45656</v>
      </c>
      <c r="L26" s="1451">
        <f>D27/D26</f>
        <v>0</v>
      </c>
      <c r="M26" s="1439">
        <f t="shared" ref="M26" si="4">E27/E26</f>
        <v>0</v>
      </c>
      <c r="N26" s="1440">
        <v>0</v>
      </c>
      <c r="O26" s="1453"/>
      <c r="T26" s="1454">
        <v>33250000</v>
      </c>
    </row>
    <row r="27" spans="1:20" s="1350" customFormat="1" ht="22.5" customHeight="1" thickBot="1">
      <c r="A27" s="1441"/>
      <c r="B27" s="1442" t="s">
        <v>37</v>
      </c>
      <c r="C27" s="1443"/>
      <c r="D27" s="1444">
        <v>0</v>
      </c>
      <c r="E27" s="1445">
        <v>0</v>
      </c>
      <c r="F27" s="1445">
        <v>0</v>
      </c>
      <c r="G27" s="1446"/>
      <c r="H27" s="1447"/>
      <c r="I27" s="1446"/>
      <c r="J27" s="1448"/>
      <c r="K27" s="1448"/>
      <c r="L27" s="1452"/>
      <c r="M27" s="1449"/>
      <c r="N27" s="1450"/>
      <c r="Q27" s="1455"/>
      <c r="R27" s="1456"/>
      <c r="T27" s="1455">
        <f>SUM(T26:T26)</f>
        <v>33250000</v>
      </c>
    </row>
    <row r="28" spans="1:20" s="1350" customFormat="1" ht="18.75" customHeight="1">
      <c r="A28" s="1431" t="s">
        <v>182</v>
      </c>
      <c r="B28" s="1432" t="s">
        <v>35</v>
      </c>
      <c r="C28" s="1433" t="s">
        <v>183</v>
      </c>
      <c r="D28" s="1434">
        <v>1</v>
      </c>
      <c r="E28" s="1435">
        <v>40000000</v>
      </c>
      <c r="F28" s="1435">
        <v>40000000</v>
      </c>
      <c r="G28" s="1436"/>
      <c r="H28" s="1437"/>
      <c r="I28" s="1436"/>
      <c r="J28" s="1438">
        <v>45293</v>
      </c>
      <c r="K28" s="1438">
        <v>45656</v>
      </c>
      <c r="L28" s="1451">
        <f>D29/D28</f>
        <v>0</v>
      </c>
      <c r="M28" s="1439">
        <f t="shared" ref="M28" si="5">E29/E28</f>
        <v>0</v>
      </c>
      <c r="N28" s="1440">
        <v>0</v>
      </c>
      <c r="O28" s="1453"/>
    </row>
    <row r="29" spans="1:20" s="1350" customFormat="1" ht="36" customHeight="1" thickBot="1">
      <c r="A29" s="1441"/>
      <c r="B29" s="1442" t="s">
        <v>37</v>
      </c>
      <c r="C29" s="1443"/>
      <c r="D29" s="1444">
        <v>0</v>
      </c>
      <c r="E29" s="1445">
        <v>0</v>
      </c>
      <c r="F29" s="1445">
        <v>0</v>
      </c>
      <c r="G29" s="1446"/>
      <c r="H29" s="1447"/>
      <c r="I29" s="1446"/>
      <c r="J29" s="1448"/>
      <c r="K29" s="1448"/>
      <c r="L29" s="1452"/>
      <c r="M29" s="1449"/>
      <c r="N29" s="1450"/>
      <c r="Q29" s="1457"/>
      <c r="R29" s="1453"/>
    </row>
    <row r="30" spans="1:20" s="1350" customFormat="1" ht="15" customHeight="1">
      <c r="A30" s="1431" t="s">
        <v>184</v>
      </c>
      <c r="B30" s="1432" t="s">
        <v>35</v>
      </c>
      <c r="C30" s="1433" t="s">
        <v>185</v>
      </c>
      <c r="D30" s="1434">
        <v>1</v>
      </c>
      <c r="E30" s="1435">
        <v>40000000</v>
      </c>
      <c r="F30" s="1435">
        <v>40000000</v>
      </c>
      <c r="G30" s="1436"/>
      <c r="H30" s="1437"/>
      <c r="I30" s="1436"/>
      <c r="J30" s="1438">
        <v>45293</v>
      </c>
      <c r="K30" s="1438">
        <v>45656</v>
      </c>
      <c r="L30" s="1451">
        <f>D31/D30</f>
        <v>1</v>
      </c>
      <c r="M30" s="1439">
        <f t="shared" ref="M30" si="6">E31/E30</f>
        <v>0.6</v>
      </c>
      <c r="N30" s="1440">
        <f t="shared" ref="N30" si="7">L30*L30/M30</f>
        <v>1.6666666666666667</v>
      </c>
    </row>
    <row r="31" spans="1:20" s="1350" customFormat="1" ht="49.5" customHeight="1" thickBot="1">
      <c r="A31" s="1441"/>
      <c r="B31" s="1442" t="s">
        <v>37</v>
      </c>
      <c r="C31" s="1443"/>
      <c r="D31" s="1444">
        <v>1</v>
      </c>
      <c r="E31" s="1445">
        <v>24000000</v>
      </c>
      <c r="F31" s="1445">
        <v>0</v>
      </c>
      <c r="G31" s="1446"/>
      <c r="H31" s="1447"/>
      <c r="I31" s="1446"/>
      <c r="J31" s="1448"/>
      <c r="K31" s="1448"/>
      <c r="L31" s="1452"/>
      <c r="M31" s="1449"/>
      <c r="N31" s="1450"/>
      <c r="Q31" s="1455"/>
    </row>
    <row r="32" spans="1:20" s="1350" customFormat="1" ht="15" customHeight="1">
      <c r="A32" s="1431" t="s">
        <v>186</v>
      </c>
      <c r="B32" s="1432" t="s">
        <v>35</v>
      </c>
      <c r="C32" s="1433" t="s">
        <v>187</v>
      </c>
      <c r="D32" s="1434">
        <v>1</v>
      </c>
      <c r="E32" s="1435">
        <v>40000000</v>
      </c>
      <c r="F32" s="1435">
        <v>40000000</v>
      </c>
      <c r="G32" s="1436"/>
      <c r="H32" s="1437"/>
      <c r="I32" s="1436"/>
      <c r="J32" s="1438">
        <v>45293</v>
      </c>
      <c r="K32" s="1438">
        <v>45656</v>
      </c>
      <c r="L32" s="1451">
        <f>D33/D32</f>
        <v>1</v>
      </c>
      <c r="M32" s="1439">
        <f t="shared" ref="M32" si="8">E33/E32</f>
        <v>0</v>
      </c>
      <c r="N32" s="1440">
        <v>0</v>
      </c>
    </row>
    <row r="33" spans="1:14" s="1350" customFormat="1" ht="30.6" customHeight="1" thickBot="1">
      <c r="A33" s="1441"/>
      <c r="B33" s="1458" t="s">
        <v>37</v>
      </c>
      <c r="C33" s="1443"/>
      <c r="D33" s="1459">
        <v>1</v>
      </c>
      <c r="E33" s="1445">
        <v>0</v>
      </c>
      <c r="F33" s="1445">
        <v>0</v>
      </c>
      <c r="G33" s="1460"/>
      <c r="H33" s="1461"/>
      <c r="I33" s="1460"/>
      <c r="J33" s="1448"/>
      <c r="K33" s="1448"/>
      <c r="L33" s="1452"/>
      <c r="M33" s="1449"/>
      <c r="N33" s="1450"/>
    </row>
    <row r="34" spans="1:14" s="1350" customFormat="1" ht="22.5" customHeight="1">
      <c r="A34" s="1462" t="s">
        <v>188</v>
      </c>
      <c r="B34" s="1463" t="s">
        <v>35</v>
      </c>
      <c r="C34" s="1464" t="s">
        <v>189</v>
      </c>
      <c r="D34" s="1465">
        <v>1</v>
      </c>
      <c r="E34" s="1466">
        <v>160000000</v>
      </c>
      <c r="F34" s="1467">
        <v>160000000</v>
      </c>
      <c r="G34" s="1396"/>
      <c r="H34" s="1468"/>
      <c r="I34" s="1396"/>
      <c r="J34" s="1438">
        <v>45293</v>
      </c>
      <c r="K34" s="1438">
        <v>45656</v>
      </c>
      <c r="L34" s="1451">
        <f>D35/D34</f>
        <v>0</v>
      </c>
      <c r="M34" s="1439">
        <f t="shared" ref="M34" si="9">E35/E34</f>
        <v>0</v>
      </c>
      <c r="N34" s="1440">
        <v>0</v>
      </c>
    </row>
    <row r="35" spans="1:14" s="1350" customFormat="1" ht="19.5" customHeight="1" thickBot="1">
      <c r="A35" s="1469"/>
      <c r="B35" s="1289" t="s">
        <v>37</v>
      </c>
      <c r="C35" s="1470"/>
      <c r="D35" s="1465">
        <v>0</v>
      </c>
      <c r="E35" s="1467">
        <v>0</v>
      </c>
      <c r="F35" s="1467"/>
      <c r="G35" s="1396"/>
      <c r="H35" s="1468"/>
      <c r="I35" s="1396"/>
      <c r="J35" s="1448"/>
      <c r="K35" s="1448"/>
      <c r="L35" s="1452"/>
      <c r="M35" s="1449"/>
      <c r="N35" s="1450"/>
    </row>
    <row r="36" spans="1:14" s="1350" customFormat="1" ht="30.6" customHeight="1">
      <c r="A36" s="1462" t="s">
        <v>190</v>
      </c>
      <c r="B36" s="1463" t="s">
        <v>35</v>
      </c>
      <c r="C36" s="1464" t="s">
        <v>191</v>
      </c>
      <c r="D36" s="1465">
        <v>2</v>
      </c>
      <c r="E36" s="1471">
        <v>100000000</v>
      </c>
      <c r="F36" s="1472">
        <v>100000000</v>
      </c>
      <c r="G36" s="1396"/>
      <c r="H36" s="1468"/>
      <c r="I36" s="1396"/>
      <c r="J36" s="1438">
        <v>45293</v>
      </c>
      <c r="K36" s="1438">
        <v>45656</v>
      </c>
      <c r="L36" s="1451">
        <f>D37/D36</f>
        <v>0.5</v>
      </c>
      <c r="M36" s="1439">
        <f t="shared" ref="M36" si="10">E37/E36</f>
        <v>1</v>
      </c>
      <c r="N36" s="1440">
        <f t="shared" ref="N36" si="11">L36*L36/M36</f>
        <v>0.25</v>
      </c>
    </row>
    <row r="37" spans="1:14" s="1350" customFormat="1" ht="30.6" customHeight="1" thickBot="1">
      <c r="A37" s="1469"/>
      <c r="B37" s="1289" t="s">
        <v>37</v>
      </c>
      <c r="C37" s="1470"/>
      <c r="D37" s="1465">
        <v>1</v>
      </c>
      <c r="E37" s="1472">
        <v>100000000</v>
      </c>
      <c r="F37" s="1472">
        <v>100000000</v>
      </c>
      <c r="G37" s="1396"/>
      <c r="H37" s="1468"/>
      <c r="I37" s="1396"/>
      <c r="J37" s="1448"/>
      <c r="K37" s="1448"/>
      <c r="L37" s="1452"/>
      <c r="M37" s="1449"/>
      <c r="N37" s="1450"/>
    </row>
    <row r="38" spans="1:14" s="1350" customFormat="1">
      <c r="A38" s="1431" t="s">
        <v>192</v>
      </c>
      <c r="B38" s="1473" t="s">
        <v>35</v>
      </c>
      <c r="C38" s="1433" t="s">
        <v>193</v>
      </c>
      <c r="D38" s="1474">
        <v>1</v>
      </c>
      <c r="E38" s="1475">
        <v>50000000</v>
      </c>
      <c r="F38" s="1475">
        <f>+E38</f>
        <v>50000000</v>
      </c>
      <c r="G38" s="1476"/>
      <c r="H38" s="1477"/>
      <c r="I38" s="1476"/>
      <c r="J38" s="1438">
        <v>45293</v>
      </c>
      <c r="K38" s="1438">
        <v>45656</v>
      </c>
      <c r="L38" s="1451">
        <f>D39/D38</f>
        <v>0</v>
      </c>
      <c r="M38" s="1439">
        <f t="shared" ref="M38" si="12">E39/E38</f>
        <v>0.88900000000000001</v>
      </c>
      <c r="N38" s="1440">
        <f t="shared" ref="N38" si="13">L38*L38/M38</f>
        <v>0</v>
      </c>
    </row>
    <row r="39" spans="1:14" s="1350" customFormat="1" ht="82.15" customHeight="1" thickBot="1">
      <c r="A39" s="1441"/>
      <c r="B39" s="1442" t="s">
        <v>37</v>
      </c>
      <c r="C39" s="1443"/>
      <c r="D39" s="1444">
        <v>0</v>
      </c>
      <c r="E39" s="1445">
        <v>44450000</v>
      </c>
      <c r="F39" s="1445">
        <v>44450000</v>
      </c>
      <c r="G39" s="1446"/>
      <c r="H39" s="1447"/>
      <c r="I39" s="1446"/>
      <c r="J39" s="1448"/>
      <c r="K39" s="1448"/>
      <c r="L39" s="1452"/>
      <c r="M39" s="1449"/>
      <c r="N39" s="1450"/>
    </row>
    <row r="40" spans="1:14" s="1350" customFormat="1" ht="16.5" thickBot="1">
      <c r="A40" s="1381" t="s">
        <v>57</v>
      </c>
      <c r="B40" s="1432" t="s">
        <v>35</v>
      </c>
      <c r="C40" s="1478"/>
      <c r="D40" s="1478"/>
      <c r="E40" s="1479">
        <f>+E18+E20+E22+E24+E26+E28+E30+E32+E38+E36+E34</f>
        <v>710000000</v>
      </c>
      <c r="F40" s="1479">
        <f>+F18+F20+F22+F24+F26+F28+F30+F32+F38+F36+F34</f>
        <v>710000000</v>
      </c>
      <c r="G40" s="1436"/>
      <c r="H40" s="1436"/>
      <c r="I40" s="1436"/>
      <c r="J40" s="1480"/>
      <c r="K40" s="1481"/>
      <c r="L40" s="1439"/>
      <c r="M40" s="1439"/>
      <c r="N40" s="1439"/>
    </row>
    <row r="41" spans="1:14" s="1350" customFormat="1" ht="16.5" thickBot="1">
      <c r="A41" s="1482"/>
      <c r="B41" s="1442" t="s">
        <v>37</v>
      </c>
      <c r="C41" s="1483"/>
      <c r="D41" s="1483"/>
      <c r="E41" s="1484">
        <f>E19+E21+E23+E25+E27+E29+E31+E33+E35+E37+E39</f>
        <v>190850000</v>
      </c>
      <c r="F41" s="1485">
        <f>E41</f>
        <v>190850000</v>
      </c>
      <c r="G41" s="1446"/>
      <c r="H41" s="1486"/>
      <c r="I41" s="1446"/>
      <c r="J41" s="1446"/>
      <c r="K41" s="1487"/>
      <c r="L41" s="1449"/>
      <c r="M41" s="1449"/>
      <c r="N41" s="1449"/>
    </row>
    <row r="42" spans="1:14" s="1350" customFormat="1" ht="16.5" thickBot="1">
      <c r="A42" s="1488"/>
      <c r="B42" s="1488"/>
      <c r="C42" s="1488"/>
      <c r="D42" s="1488"/>
      <c r="E42" s="1489"/>
      <c r="F42" s="1490"/>
      <c r="G42" s="1491"/>
      <c r="H42" s="1491"/>
      <c r="I42" s="1491"/>
      <c r="J42" s="1492"/>
      <c r="K42" s="1492"/>
      <c r="L42" s="1490"/>
      <c r="M42" s="1493"/>
      <c r="N42" s="1493"/>
    </row>
    <row r="43" spans="1:14" s="1350" customFormat="1" ht="16.5" thickBot="1">
      <c r="A43" s="1494" t="s">
        <v>194</v>
      </c>
      <c r="B43" s="1495" t="s">
        <v>47</v>
      </c>
      <c r="C43" s="1496"/>
      <c r="D43" s="1497"/>
      <c r="E43" s="1498" t="s">
        <v>48</v>
      </c>
      <c r="F43" s="1499"/>
      <c r="G43" s="1499"/>
      <c r="H43" s="1499"/>
      <c r="I43" s="1500"/>
      <c r="J43" s="1501" t="s">
        <v>49</v>
      </c>
      <c r="K43" s="1502"/>
      <c r="L43" s="1502"/>
      <c r="M43" s="1502"/>
      <c r="N43" s="1503"/>
    </row>
    <row r="44" spans="1:14" s="1350" customFormat="1">
      <c r="A44" s="1504" t="s">
        <v>195</v>
      </c>
      <c r="B44" s="1418" t="s">
        <v>196</v>
      </c>
      <c r="C44" s="1418"/>
      <c r="D44" s="1418"/>
      <c r="E44" s="1433" t="s">
        <v>197</v>
      </c>
      <c r="F44" s="1433"/>
      <c r="G44" s="1433"/>
      <c r="H44" s="1505" t="s">
        <v>35</v>
      </c>
      <c r="I44" s="1506">
        <v>1</v>
      </c>
      <c r="J44" s="1507" t="s">
        <v>358</v>
      </c>
      <c r="K44" s="1507"/>
      <c r="L44" s="1507"/>
      <c r="M44" s="1507"/>
      <c r="N44" s="1508"/>
    </row>
    <row r="45" spans="1:14" s="1350" customFormat="1" ht="29.25" customHeight="1">
      <c r="A45" s="1509"/>
      <c r="B45" s="1420"/>
      <c r="C45" s="1420"/>
      <c r="D45" s="1420"/>
      <c r="E45" s="1510"/>
      <c r="F45" s="1510"/>
      <c r="G45" s="1510"/>
      <c r="H45" s="1289" t="s">
        <v>37</v>
      </c>
      <c r="I45" s="1511">
        <v>0</v>
      </c>
      <c r="J45" s="1512"/>
      <c r="K45" s="1512"/>
      <c r="L45" s="1512"/>
      <c r="M45" s="1512"/>
      <c r="N45" s="1513"/>
    </row>
    <row r="46" spans="1:14" s="1350" customFormat="1" ht="23.45" customHeight="1">
      <c r="A46" s="1509" t="s">
        <v>198</v>
      </c>
      <c r="B46" s="1420" t="s">
        <v>199</v>
      </c>
      <c r="C46" s="1420"/>
      <c r="D46" s="1420"/>
      <c r="E46" s="1510" t="s">
        <v>200</v>
      </c>
      <c r="F46" s="1510"/>
      <c r="G46" s="1510"/>
      <c r="H46" s="1289" t="s">
        <v>35</v>
      </c>
      <c r="I46" s="1514">
        <v>1</v>
      </c>
      <c r="J46" s="1515" t="s">
        <v>54</v>
      </c>
      <c r="K46" s="1516"/>
      <c r="L46" s="1516"/>
      <c r="M46" s="1516"/>
      <c r="N46" s="1517"/>
    </row>
    <row r="47" spans="1:14" s="1350" customFormat="1" ht="37.15" customHeight="1">
      <c r="A47" s="1509"/>
      <c r="B47" s="1420"/>
      <c r="C47" s="1420"/>
      <c r="D47" s="1420"/>
      <c r="E47" s="1510"/>
      <c r="F47" s="1510"/>
      <c r="G47" s="1510"/>
      <c r="H47" s="1289" t="s">
        <v>37</v>
      </c>
      <c r="I47" s="1514">
        <v>0</v>
      </c>
      <c r="J47" s="1518"/>
      <c r="K47" s="1519"/>
      <c r="L47" s="1519"/>
      <c r="M47" s="1519"/>
      <c r="N47" s="1520"/>
    </row>
    <row r="48" spans="1:14" s="1350" customFormat="1">
      <c r="A48" s="1509" t="s">
        <v>202</v>
      </c>
      <c r="B48" s="1521" t="s">
        <v>203</v>
      </c>
      <c r="C48" s="1522"/>
      <c r="D48" s="1523"/>
      <c r="E48" s="768" t="s">
        <v>204</v>
      </c>
      <c r="F48" s="768"/>
      <c r="G48" s="768"/>
      <c r="H48" s="1289" t="s">
        <v>35</v>
      </c>
      <c r="I48" s="1524">
        <v>4</v>
      </c>
      <c r="J48" s="1515" t="s">
        <v>429</v>
      </c>
      <c r="K48" s="1516"/>
      <c r="L48" s="1516"/>
      <c r="M48" s="1516"/>
      <c r="N48" s="1525"/>
    </row>
    <row r="49" spans="1:14" s="1350" customFormat="1" ht="27.6" customHeight="1">
      <c r="A49" s="1509"/>
      <c r="B49" s="1421"/>
      <c r="C49" s="1422"/>
      <c r="D49" s="1423"/>
      <c r="E49" s="768"/>
      <c r="F49" s="768"/>
      <c r="G49" s="768"/>
      <c r="H49" s="1289" t="s">
        <v>37</v>
      </c>
      <c r="I49" s="1524">
        <v>0</v>
      </c>
      <c r="J49" s="1518"/>
      <c r="K49" s="1519"/>
      <c r="L49" s="1519"/>
      <c r="M49" s="1519"/>
      <c r="N49" s="1526"/>
    </row>
    <row r="50" spans="1:14" s="1350" customFormat="1">
      <c r="A50" s="1509" t="s">
        <v>205</v>
      </c>
      <c r="B50" s="1521" t="s">
        <v>206</v>
      </c>
      <c r="C50" s="1522"/>
      <c r="D50" s="1523"/>
      <c r="E50" s="1510" t="s">
        <v>207</v>
      </c>
      <c r="F50" s="1510"/>
      <c r="G50" s="1510"/>
      <c r="H50" s="1289" t="s">
        <v>35</v>
      </c>
      <c r="I50" s="1511">
        <v>1</v>
      </c>
      <c r="J50" s="1515" t="s">
        <v>201</v>
      </c>
      <c r="K50" s="1516"/>
      <c r="L50" s="1516"/>
      <c r="M50" s="1516"/>
      <c r="N50" s="1525"/>
    </row>
    <row r="51" spans="1:14" s="1350" customFormat="1" ht="47.45" customHeight="1">
      <c r="A51" s="1509"/>
      <c r="B51" s="1421"/>
      <c r="C51" s="1422"/>
      <c r="D51" s="1423"/>
      <c r="E51" s="1510"/>
      <c r="F51" s="1510"/>
      <c r="G51" s="1510"/>
      <c r="H51" s="1289" t="s">
        <v>37</v>
      </c>
      <c r="I51" s="1527">
        <v>0</v>
      </c>
      <c r="J51" s="1518"/>
      <c r="K51" s="1519"/>
      <c r="L51" s="1519"/>
      <c r="M51" s="1519"/>
      <c r="N51" s="1526"/>
    </row>
    <row r="52" spans="1:14" s="1350" customFormat="1">
      <c r="A52" s="1528" t="s">
        <v>53</v>
      </c>
      <c r="B52" s="1529"/>
      <c r="C52" s="1529"/>
      <c r="D52" s="1529"/>
      <c r="E52" s="1529"/>
      <c r="F52" s="1529"/>
      <c r="G52" s="1529"/>
      <c r="H52" s="1529"/>
      <c r="I52" s="1529"/>
      <c r="J52" s="1530"/>
      <c r="K52" s="1530"/>
      <c r="L52" s="1530"/>
      <c r="M52" s="1530"/>
      <c r="N52" s="1531"/>
    </row>
    <row r="53" spans="1:14" s="1350" customFormat="1" ht="16.5" thickBot="1">
      <c r="A53" s="1532"/>
      <c r="B53" s="1533"/>
      <c r="C53" s="1533"/>
      <c r="D53" s="1533"/>
      <c r="E53" s="1533"/>
      <c r="F53" s="1533"/>
      <c r="G53" s="1533"/>
      <c r="H53" s="1533"/>
      <c r="I53" s="1533"/>
      <c r="J53" s="1534"/>
      <c r="K53" s="1534"/>
      <c r="L53" s="1534"/>
      <c r="M53" s="1534"/>
      <c r="N53" s="1535"/>
    </row>
    <row r="54" spans="1:14" s="1350" customFormat="1">
      <c r="A54" s="97"/>
      <c r="B54" s="97"/>
      <c r="C54" s="97"/>
      <c r="D54" s="97"/>
      <c r="E54" s="97"/>
      <c r="F54" s="97"/>
      <c r="G54" s="97"/>
      <c r="H54" s="97"/>
      <c r="I54" s="97"/>
      <c r="J54" s="97"/>
      <c r="K54" s="97"/>
      <c r="L54" s="97"/>
      <c r="M54" s="97"/>
      <c r="N54" s="97"/>
    </row>
    <row r="56" spans="1:14" s="1350" customFormat="1">
      <c r="E56" s="1536"/>
      <c r="F56" s="1536"/>
    </row>
    <row r="57" spans="1:14" s="1350" customFormat="1">
      <c r="K57" s="1537"/>
      <c r="N57" s="1538"/>
    </row>
  </sheetData>
  <mergeCells count="133">
    <mergeCell ref="A52:I53"/>
    <mergeCell ref="J52:N53"/>
    <mergeCell ref="A48:A49"/>
    <mergeCell ref="B48:D49"/>
    <mergeCell ref="E48:G49"/>
    <mergeCell ref="J48:N49"/>
    <mergeCell ref="A50:A51"/>
    <mergeCell ref="B50:D51"/>
    <mergeCell ref="E50:G51"/>
    <mergeCell ref="J50:N51"/>
    <mergeCell ref="A44:A45"/>
    <mergeCell ref="B44:D45"/>
    <mergeCell ref="E44:G45"/>
    <mergeCell ref="J44:N45"/>
    <mergeCell ref="A46:A47"/>
    <mergeCell ref="B46:D47"/>
    <mergeCell ref="E46:G47"/>
    <mergeCell ref="J46:N47"/>
    <mergeCell ref="N38:N39"/>
    <mergeCell ref="A40:A41"/>
    <mergeCell ref="L40:L41"/>
    <mergeCell ref="M40:M41"/>
    <mergeCell ref="N40:N41"/>
    <mergeCell ref="B43:D43"/>
    <mergeCell ref="E43:H43"/>
    <mergeCell ref="J43:N43"/>
    <mergeCell ref="A38:A39"/>
    <mergeCell ref="C38:C39"/>
    <mergeCell ref="J38:J39"/>
    <mergeCell ref="K38:K39"/>
    <mergeCell ref="L38:L39"/>
    <mergeCell ref="M38:M39"/>
    <mergeCell ref="N34:N35"/>
    <mergeCell ref="A36:A37"/>
    <mergeCell ref="C36:C37"/>
    <mergeCell ref="J36:J37"/>
    <mergeCell ref="K36:K37"/>
    <mergeCell ref="L36:L37"/>
    <mergeCell ref="M36:M37"/>
    <mergeCell ref="N36:N37"/>
    <mergeCell ref="A34:A35"/>
    <mergeCell ref="C34:C35"/>
    <mergeCell ref="J34:J35"/>
    <mergeCell ref="K34:K35"/>
    <mergeCell ref="L34:L35"/>
    <mergeCell ref="M34:M35"/>
    <mergeCell ref="N30:N31"/>
    <mergeCell ref="A32:A33"/>
    <mergeCell ref="C32:C33"/>
    <mergeCell ref="J32:J33"/>
    <mergeCell ref="K32:K33"/>
    <mergeCell ref="L32:L33"/>
    <mergeCell ref="M32:M33"/>
    <mergeCell ref="N32:N33"/>
    <mergeCell ref="A30:A31"/>
    <mergeCell ref="C30:C31"/>
    <mergeCell ref="J30:J31"/>
    <mergeCell ref="K30:K31"/>
    <mergeCell ref="L30:L31"/>
    <mergeCell ref="M30:M31"/>
    <mergeCell ref="N26:N27"/>
    <mergeCell ref="A28:A29"/>
    <mergeCell ref="C28:C29"/>
    <mergeCell ref="J28:J29"/>
    <mergeCell ref="K28:K29"/>
    <mergeCell ref="L28:L29"/>
    <mergeCell ref="M28:M29"/>
    <mergeCell ref="N28:N29"/>
    <mergeCell ref="A26:A27"/>
    <mergeCell ref="C26:C27"/>
    <mergeCell ref="J26:J27"/>
    <mergeCell ref="K26:K27"/>
    <mergeCell ref="L26:L27"/>
    <mergeCell ref="M26:M27"/>
    <mergeCell ref="N22:N23"/>
    <mergeCell ref="A24:A25"/>
    <mergeCell ref="C24:C25"/>
    <mergeCell ref="J24:J25"/>
    <mergeCell ref="K24:K25"/>
    <mergeCell ref="L24:L25"/>
    <mergeCell ref="M24:M25"/>
    <mergeCell ref="N24:N25"/>
    <mergeCell ref="A22:A23"/>
    <mergeCell ref="C22:C23"/>
    <mergeCell ref="J22:J23"/>
    <mergeCell ref="K22:K23"/>
    <mergeCell ref="L22:L23"/>
    <mergeCell ref="M22:M23"/>
    <mergeCell ref="A18:A19"/>
    <mergeCell ref="C18:C19"/>
    <mergeCell ref="J18:J19"/>
    <mergeCell ref="K18:K19"/>
    <mergeCell ref="L18:L19"/>
    <mergeCell ref="M18:M19"/>
    <mergeCell ref="N18:N19"/>
    <mergeCell ref="A20:A21"/>
    <mergeCell ref="C20:C21"/>
    <mergeCell ref="J20:J21"/>
    <mergeCell ref="K20:K21"/>
    <mergeCell ref="L20:L21"/>
    <mergeCell ref="M20:M21"/>
    <mergeCell ref="N20:N21"/>
    <mergeCell ref="B8:F8"/>
    <mergeCell ref="A15:A17"/>
    <mergeCell ref="B15:B17"/>
    <mergeCell ref="C15:C17"/>
    <mergeCell ref="D15:D17"/>
    <mergeCell ref="E15:E17"/>
    <mergeCell ref="F15:I16"/>
    <mergeCell ref="J15:K16"/>
    <mergeCell ref="L15:N15"/>
    <mergeCell ref="L16:L17"/>
    <mergeCell ref="M16:M17"/>
    <mergeCell ref="N16:N17"/>
    <mergeCell ref="A9:F9"/>
    <mergeCell ref="G9:I14"/>
    <mergeCell ref="J9:N9"/>
    <mergeCell ref="A10:F10"/>
    <mergeCell ref="K10:M10"/>
    <mergeCell ref="A11:F11"/>
    <mergeCell ref="J11:N14"/>
    <mergeCell ref="A12:F12"/>
    <mergeCell ref="A13:F13"/>
    <mergeCell ref="A14:F14"/>
    <mergeCell ref="A2:A5"/>
    <mergeCell ref="B2:H3"/>
    <mergeCell ref="I2:L2"/>
    <mergeCell ref="M2:N5"/>
    <mergeCell ref="I3:L3"/>
    <mergeCell ref="B4:H5"/>
    <mergeCell ref="I4:L4"/>
    <mergeCell ref="I5:L5"/>
    <mergeCell ref="A7:N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D7"/>
  <sheetViews>
    <sheetView topLeftCell="A6" workbookViewId="0">
      <selection activeCell="G15" sqref="G15"/>
    </sheetView>
  </sheetViews>
  <sheetFormatPr baseColWidth="10" defaultRowHeight="15"/>
  <cols>
    <col min="2" max="2" width="15.42578125" customWidth="1"/>
    <col min="3" max="3" width="35.5703125" customWidth="1"/>
    <col min="4" max="4" width="19.5703125" customWidth="1"/>
  </cols>
  <sheetData>
    <row r="1" spans="2:4" ht="15.75" thickBot="1"/>
    <row r="2" spans="2:4" ht="15.75" thickBot="1">
      <c r="B2" s="366" t="s">
        <v>440</v>
      </c>
      <c r="C2" s="368" t="s">
        <v>367</v>
      </c>
      <c r="D2" s="367" t="s">
        <v>368</v>
      </c>
    </row>
    <row r="3" spans="2:4" ht="165.75">
      <c r="B3" s="369" t="s">
        <v>438</v>
      </c>
      <c r="C3" s="373" t="s">
        <v>439</v>
      </c>
      <c r="D3" s="371">
        <v>44450000</v>
      </c>
    </row>
    <row r="4" spans="2:4" ht="191.25">
      <c r="B4" s="369" t="s">
        <v>435</v>
      </c>
      <c r="C4" s="374" t="s">
        <v>436</v>
      </c>
      <c r="D4" s="371" t="s">
        <v>437</v>
      </c>
    </row>
    <row r="5" spans="2:4" s="365" customFormat="1" ht="99.75">
      <c r="B5" s="370" t="s">
        <v>376</v>
      </c>
      <c r="C5" s="375" t="s">
        <v>377</v>
      </c>
      <c r="D5" s="372">
        <v>100000000</v>
      </c>
    </row>
    <row r="6" spans="2:4" ht="179.25" thickBot="1">
      <c r="B6" s="376" t="s">
        <v>432</v>
      </c>
      <c r="C6" s="377" t="s">
        <v>433</v>
      </c>
      <c r="D6" s="378" t="s">
        <v>434</v>
      </c>
    </row>
    <row r="7" spans="2:4" ht="15.75" thickBot="1">
      <c r="B7" s="655" t="s">
        <v>441</v>
      </c>
      <c r="C7" s="656"/>
      <c r="D7" s="349">
        <f>D3+D4+D6+D5</f>
        <v>190850000</v>
      </c>
    </row>
  </sheetData>
  <mergeCells count="1">
    <mergeCell ref="B7:C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X70"/>
  <sheetViews>
    <sheetView workbookViewId="0">
      <selection sqref="A1:XFD1048576"/>
    </sheetView>
  </sheetViews>
  <sheetFormatPr baseColWidth="10" defaultColWidth="12.42578125" defaultRowHeight="16.5" customHeight="1"/>
  <cols>
    <col min="1" max="1" width="86.85546875" style="107" customWidth="1"/>
    <col min="2" max="2" width="10.28515625" style="107" customWidth="1"/>
    <col min="3" max="3" width="25.5703125" style="107" customWidth="1"/>
    <col min="4" max="4" width="20.5703125" style="107" customWidth="1"/>
    <col min="5" max="5" width="31.42578125" style="107" customWidth="1"/>
    <col min="6" max="6" width="24.42578125" style="173" customWidth="1"/>
    <col min="7" max="7" width="8" style="107" customWidth="1"/>
    <col min="8" max="8" width="24.42578125" style="107" customWidth="1"/>
    <col min="9" max="9" width="31.28515625" style="107" customWidth="1"/>
    <col min="10" max="10" width="15.42578125" style="174" customWidth="1"/>
    <col min="11" max="11" width="26.28515625" style="174" customWidth="1"/>
    <col min="12" max="12" width="12.42578125" style="107"/>
    <col min="13" max="13" width="17.28515625" style="107" customWidth="1"/>
    <col min="14" max="14" width="17.7109375" style="107" customWidth="1"/>
    <col min="15" max="15" width="16.42578125" style="107" customWidth="1"/>
    <col min="16" max="16" width="40.42578125" style="107" customWidth="1"/>
    <col min="17" max="17" width="14.42578125" style="107" customWidth="1"/>
    <col min="18" max="18" width="18.42578125" style="107" customWidth="1"/>
    <col min="19" max="19" width="33.85546875" style="107" customWidth="1"/>
    <col min="20" max="20" width="12.42578125" style="107" hidden="1" customWidth="1"/>
    <col min="21" max="21" width="24.28515625" style="107" customWidth="1"/>
    <col min="22" max="22" width="22.42578125" style="107" customWidth="1"/>
    <col min="23" max="24" width="12.42578125" style="107"/>
    <col min="25" max="25" width="16.85546875" style="107" customWidth="1"/>
    <col min="26" max="26" width="12.42578125" style="107"/>
    <col min="27" max="27" width="30.140625" style="107" customWidth="1"/>
    <col min="28" max="28" width="15.42578125" style="107" customWidth="1"/>
    <col min="29" max="29" width="15.85546875" style="107" customWidth="1"/>
    <col min="30" max="30" width="24.42578125" style="107" customWidth="1"/>
    <col min="31" max="31" width="17.140625" style="107" customWidth="1"/>
    <col min="32" max="16384" width="12.42578125" style="107"/>
  </cols>
  <sheetData>
    <row r="1" spans="1:25" ht="16.5" customHeight="1">
      <c r="A1" s="657"/>
      <c r="B1" s="660" t="s">
        <v>208</v>
      </c>
      <c r="C1" s="661"/>
      <c r="D1" s="661"/>
      <c r="E1" s="661"/>
      <c r="F1" s="661"/>
      <c r="G1" s="661"/>
      <c r="H1" s="662"/>
      <c r="I1" s="666" t="s">
        <v>209</v>
      </c>
      <c r="J1" s="667"/>
      <c r="K1" s="667"/>
      <c r="L1" s="668"/>
      <c r="M1" s="669"/>
      <c r="N1" s="670"/>
      <c r="O1" s="120"/>
    </row>
    <row r="2" spans="1:25" ht="16.5" customHeight="1">
      <c r="A2" s="658"/>
      <c r="B2" s="663"/>
      <c r="C2" s="664"/>
      <c r="D2" s="664"/>
      <c r="E2" s="664"/>
      <c r="F2" s="664"/>
      <c r="G2" s="664"/>
      <c r="H2" s="665"/>
      <c r="I2" s="666" t="s">
        <v>210</v>
      </c>
      <c r="J2" s="667"/>
      <c r="K2" s="667"/>
      <c r="L2" s="668"/>
      <c r="M2" s="671"/>
      <c r="N2" s="672"/>
      <c r="O2" s="120"/>
    </row>
    <row r="3" spans="1:25" ht="16.5" customHeight="1">
      <c r="A3" s="658"/>
      <c r="B3" s="660" t="s">
        <v>211</v>
      </c>
      <c r="C3" s="661"/>
      <c r="D3" s="661"/>
      <c r="E3" s="661"/>
      <c r="F3" s="661"/>
      <c r="G3" s="661"/>
      <c r="H3" s="662"/>
      <c r="I3" s="666" t="s">
        <v>212</v>
      </c>
      <c r="J3" s="667"/>
      <c r="K3" s="667"/>
      <c r="L3" s="668"/>
      <c r="M3" s="671"/>
      <c r="N3" s="672"/>
      <c r="O3" s="120"/>
    </row>
    <row r="4" spans="1:25" ht="16.5" customHeight="1">
      <c r="A4" s="659"/>
      <c r="B4" s="663"/>
      <c r="C4" s="664"/>
      <c r="D4" s="664"/>
      <c r="E4" s="664"/>
      <c r="F4" s="664"/>
      <c r="G4" s="664"/>
      <c r="H4" s="665"/>
      <c r="I4" s="666" t="s">
        <v>213</v>
      </c>
      <c r="J4" s="667"/>
      <c r="K4" s="667"/>
      <c r="L4" s="668"/>
      <c r="M4" s="673"/>
      <c r="N4" s="674"/>
      <c r="O4" s="120"/>
    </row>
    <row r="5" spans="1:25" ht="16.5" customHeight="1">
      <c r="A5" s="675"/>
      <c r="B5" s="675"/>
      <c r="C5" s="675"/>
      <c r="D5" s="675"/>
      <c r="E5" s="675"/>
      <c r="F5" s="675"/>
      <c r="G5" s="675"/>
      <c r="H5" s="675"/>
      <c r="I5" s="675"/>
      <c r="J5" s="675"/>
      <c r="K5" s="675"/>
      <c r="L5" s="675"/>
      <c r="M5" s="675"/>
      <c r="N5" s="675"/>
      <c r="O5" s="120"/>
    </row>
    <row r="6" spans="1:25" ht="16.5" customHeight="1">
      <c r="A6" s="666" t="s">
        <v>214</v>
      </c>
      <c r="B6" s="667"/>
      <c r="C6" s="667"/>
      <c r="D6" s="667"/>
      <c r="E6" s="667"/>
      <c r="F6" s="667"/>
      <c r="G6" s="667"/>
      <c r="H6" s="667"/>
      <c r="I6" s="667"/>
      <c r="J6" s="667"/>
      <c r="K6" s="667"/>
      <c r="L6" s="667"/>
      <c r="M6" s="667"/>
      <c r="N6" s="668"/>
      <c r="O6" s="120"/>
    </row>
    <row r="7" spans="1:25" ht="16.5" customHeight="1">
      <c r="A7" s="121" t="s">
        <v>448</v>
      </c>
      <c r="B7" s="676" t="s">
        <v>442</v>
      </c>
      <c r="C7" s="677"/>
      <c r="D7" s="677"/>
      <c r="E7" s="677"/>
      <c r="F7" s="677"/>
      <c r="G7" s="677"/>
      <c r="H7" s="677"/>
      <c r="I7" s="677"/>
      <c r="J7" s="677"/>
      <c r="K7" s="677"/>
      <c r="L7" s="677"/>
      <c r="M7" s="677"/>
      <c r="N7" s="677"/>
    </row>
    <row r="8" spans="1:25" ht="16.5" customHeight="1">
      <c r="A8" s="678" t="s">
        <v>215</v>
      </c>
      <c r="B8" s="679"/>
      <c r="C8" s="679"/>
      <c r="D8" s="679"/>
      <c r="E8" s="679"/>
      <c r="F8" s="680"/>
      <c r="G8" s="681" t="s">
        <v>216</v>
      </c>
      <c r="H8" s="682"/>
      <c r="I8" s="683"/>
      <c r="J8" s="690" t="s">
        <v>9</v>
      </c>
      <c r="K8" s="691"/>
      <c r="L8" s="691"/>
      <c r="M8" s="691"/>
      <c r="N8" s="692"/>
      <c r="O8" s="122"/>
      <c r="Q8" s="699"/>
      <c r="R8" s="699"/>
      <c r="S8" s="699"/>
      <c r="T8" s="699"/>
      <c r="U8" s="699"/>
    </row>
    <row r="9" spans="1:25" ht="16.5" customHeight="1">
      <c r="A9" s="678" t="s">
        <v>217</v>
      </c>
      <c r="B9" s="679"/>
      <c r="C9" s="679"/>
      <c r="D9" s="679"/>
      <c r="E9" s="679"/>
      <c r="F9" s="680"/>
      <c r="G9" s="684"/>
      <c r="H9" s="685"/>
      <c r="I9" s="686"/>
      <c r="J9" s="124" t="s">
        <v>11</v>
      </c>
      <c r="K9" s="700" t="s">
        <v>12</v>
      </c>
      <c r="L9" s="700"/>
      <c r="M9" s="700"/>
      <c r="N9" s="124" t="s">
        <v>13</v>
      </c>
      <c r="O9" s="122"/>
      <c r="Q9" s="123"/>
      <c r="R9" s="123"/>
      <c r="S9" s="123"/>
      <c r="T9" s="123"/>
      <c r="U9" s="123"/>
    </row>
    <row r="10" spans="1:25" ht="16.5" customHeight="1">
      <c r="A10" s="693" t="s">
        <v>218</v>
      </c>
      <c r="B10" s="694"/>
      <c r="C10" s="694"/>
      <c r="D10" s="694"/>
      <c r="E10" s="694"/>
      <c r="F10" s="695"/>
      <c r="G10" s="684"/>
      <c r="H10" s="685"/>
      <c r="I10" s="686"/>
      <c r="J10" s="125"/>
      <c r="K10" s="696"/>
      <c r="L10" s="697"/>
      <c r="M10" s="698"/>
      <c r="N10" s="126"/>
      <c r="O10" s="122"/>
      <c r="Q10" s="127"/>
      <c r="R10" s="701"/>
      <c r="S10" s="701"/>
      <c r="T10" s="701"/>
      <c r="U10" s="127"/>
      <c r="W10" s="114"/>
      <c r="X10" s="114"/>
    </row>
    <row r="11" spans="1:25" ht="16.5" customHeight="1">
      <c r="A11" s="693" t="s">
        <v>219</v>
      </c>
      <c r="B11" s="694"/>
      <c r="C11" s="694"/>
      <c r="D11" s="694"/>
      <c r="E11" s="694"/>
      <c r="F11" s="695"/>
      <c r="G11" s="684"/>
      <c r="H11" s="685"/>
      <c r="I11" s="686"/>
      <c r="J11" s="128"/>
      <c r="K11" s="696"/>
      <c r="L11" s="697"/>
      <c r="M11" s="698"/>
      <c r="N11" s="126"/>
      <c r="O11" s="122"/>
      <c r="Q11" s="129"/>
      <c r="R11" s="708"/>
      <c r="S11" s="708"/>
      <c r="T11" s="708"/>
      <c r="U11" s="131"/>
      <c r="W11" s="111"/>
      <c r="X11" s="132"/>
      <c r="Y11" s="106"/>
    </row>
    <row r="12" spans="1:25" ht="16.5" customHeight="1">
      <c r="A12" s="678" t="s">
        <v>220</v>
      </c>
      <c r="B12" s="679"/>
      <c r="C12" s="679"/>
      <c r="D12" s="679"/>
      <c r="E12" s="679"/>
      <c r="F12" s="680"/>
      <c r="G12" s="684"/>
      <c r="H12" s="685"/>
      <c r="I12" s="686"/>
      <c r="J12" s="128"/>
      <c r="K12" s="696"/>
      <c r="L12" s="697"/>
      <c r="M12" s="698"/>
      <c r="N12" s="126"/>
      <c r="O12" s="122"/>
      <c r="Q12" s="129"/>
      <c r="R12" s="708"/>
      <c r="S12" s="708"/>
      <c r="T12" s="708"/>
      <c r="U12" s="131"/>
      <c r="W12" s="111"/>
      <c r="X12" s="132"/>
      <c r="Y12" s="106"/>
    </row>
    <row r="13" spans="1:25" ht="16.5" customHeight="1">
      <c r="A13" s="133" t="s">
        <v>221</v>
      </c>
      <c r="B13" s="709" t="s">
        <v>443</v>
      </c>
      <c r="C13" s="694"/>
      <c r="D13" s="694"/>
      <c r="E13" s="694"/>
      <c r="F13" s="695"/>
      <c r="G13" s="687"/>
      <c r="H13" s="688"/>
      <c r="I13" s="689"/>
      <c r="J13" s="128"/>
      <c r="K13" s="710"/>
      <c r="L13" s="711"/>
      <c r="M13" s="712"/>
      <c r="N13" s="126"/>
      <c r="O13" s="122"/>
      <c r="Q13" s="134"/>
      <c r="R13" s="708"/>
      <c r="S13" s="708"/>
      <c r="T13" s="130"/>
      <c r="U13" s="131"/>
      <c r="V13" s="108"/>
      <c r="W13" s="111"/>
      <c r="X13" s="132"/>
      <c r="Y13" s="106"/>
    </row>
    <row r="14" spans="1:25" ht="16.5" customHeight="1">
      <c r="A14" s="713" t="s">
        <v>18</v>
      </c>
      <c r="B14" s="714" t="s">
        <v>444</v>
      </c>
      <c r="C14" s="715" t="s">
        <v>19</v>
      </c>
      <c r="D14" s="715" t="s">
        <v>58</v>
      </c>
      <c r="E14" s="715" t="s">
        <v>59</v>
      </c>
      <c r="F14" s="702" t="s">
        <v>222</v>
      </c>
      <c r="G14" s="703"/>
      <c r="H14" s="703"/>
      <c r="I14" s="704"/>
      <c r="J14" s="715" t="s">
        <v>23</v>
      </c>
      <c r="K14" s="715"/>
      <c r="L14" s="716" t="s">
        <v>24</v>
      </c>
      <c r="M14" s="716"/>
      <c r="N14" s="716"/>
      <c r="Q14" s="136"/>
      <c r="R14" s="717"/>
      <c r="S14" s="717"/>
      <c r="U14" s="131"/>
      <c r="W14" s="111"/>
      <c r="X14" s="132"/>
      <c r="Y14" s="106"/>
    </row>
    <row r="15" spans="1:25" ht="16.5" customHeight="1">
      <c r="A15" s="713"/>
      <c r="B15" s="715"/>
      <c r="C15" s="715"/>
      <c r="D15" s="715"/>
      <c r="E15" s="715"/>
      <c r="F15" s="705"/>
      <c r="G15" s="706"/>
      <c r="H15" s="706"/>
      <c r="I15" s="707"/>
      <c r="J15" s="715"/>
      <c r="K15" s="715"/>
      <c r="L15" s="715" t="s">
        <v>25</v>
      </c>
      <c r="M15" s="715" t="s">
        <v>26</v>
      </c>
      <c r="N15" s="713" t="s">
        <v>27</v>
      </c>
      <c r="Q15" s="108"/>
      <c r="R15" s="717"/>
      <c r="S15" s="717"/>
      <c r="U15" s="132"/>
      <c r="W15" s="111"/>
      <c r="X15" s="132"/>
      <c r="Y15" s="106"/>
    </row>
    <row r="16" spans="1:25" ht="16.5" customHeight="1">
      <c r="A16" s="713"/>
      <c r="B16" s="715"/>
      <c r="C16" s="715"/>
      <c r="D16" s="715"/>
      <c r="E16" s="715"/>
      <c r="F16" s="137" t="s">
        <v>28</v>
      </c>
      <c r="G16" s="109" t="s">
        <v>29</v>
      </c>
      <c r="H16" s="109" t="s">
        <v>30</v>
      </c>
      <c r="I16" s="138" t="s">
        <v>31</v>
      </c>
      <c r="J16" s="109" t="s">
        <v>32</v>
      </c>
      <c r="K16" s="135" t="s">
        <v>33</v>
      </c>
      <c r="L16" s="715"/>
      <c r="M16" s="715"/>
      <c r="N16" s="713"/>
      <c r="Q16" s="108"/>
      <c r="R16" s="717"/>
      <c r="S16" s="717"/>
      <c r="U16" s="132"/>
      <c r="W16" s="111"/>
      <c r="X16" s="132"/>
      <c r="Y16" s="106"/>
    </row>
    <row r="17" spans="1:25" ht="16.5" customHeight="1">
      <c r="A17" s="726" t="s">
        <v>223</v>
      </c>
      <c r="B17" s="117" t="s">
        <v>35</v>
      </c>
      <c r="C17" s="719" t="s">
        <v>224</v>
      </c>
      <c r="D17" s="139">
        <v>1</v>
      </c>
      <c r="E17" s="140">
        <v>200000000</v>
      </c>
      <c r="F17" s="140">
        <f t="shared" ref="F17:F25" si="0">E17</f>
        <v>200000000</v>
      </c>
      <c r="G17" s="113"/>
      <c r="H17" s="141">
        <v>0</v>
      </c>
      <c r="I17" s="110">
        <f>E17-F17</f>
        <v>0</v>
      </c>
      <c r="J17" s="724">
        <v>45293</v>
      </c>
      <c r="K17" s="724">
        <v>45657</v>
      </c>
      <c r="L17" s="721">
        <f t="shared" ref="L17" si="1">D18/D17</f>
        <v>0</v>
      </c>
      <c r="M17" s="722">
        <f>E18/E17</f>
        <v>0</v>
      </c>
      <c r="N17" s="723">
        <v>0</v>
      </c>
      <c r="U17" s="112"/>
      <c r="W17" s="111"/>
      <c r="X17" s="132"/>
      <c r="Y17" s="106"/>
    </row>
    <row r="18" spans="1:25" ht="16.5" customHeight="1">
      <c r="A18" s="718"/>
      <c r="B18" s="379" t="s">
        <v>37</v>
      </c>
      <c r="C18" s="720"/>
      <c r="D18" s="142">
        <v>0</v>
      </c>
      <c r="E18" s="143">
        <v>0</v>
      </c>
      <c r="F18" s="143">
        <f t="shared" si="0"/>
        <v>0</v>
      </c>
      <c r="G18" s="113"/>
      <c r="H18" s="144"/>
      <c r="I18" s="110"/>
      <c r="J18" s="725"/>
      <c r="K18" s="725"/>
      <c r="L18" s="721"/>
      <c r="M18" s="722"/>
      <c r="N18" s="723"/>
      <c r="U18" s="112"/>
      <c r="W18" s="111"/>
      <c r="X18" s="132"/>
      <c r="Y18" s="106"/>
    </row>
    <row r="19" spans="1:25" ht="16.5" customHeight="1">
      <c r="A19" s="718" t="s">
        <v>445</v>
      </c>
      <c r="B19" s="117" t="s">
        <v>35</v>
      </c>
      <c r="C19" s="719" t="s">
        <v>225</v>
      </c>
      <c r="D19" s="139">
        <v>120</v>
      </c>
      <c r="E19" s="140">
        <v>80000000</v>
      </c>
      <c r="F19" s="140">
        <f t="shared" si="0"/>
        <v>80000000</v>
      </c>
      <c r="G19" s="113"/>
      <c r="H19" s="141">
        <v>0</v>
      </c>
      <c r="I19" s="110">
        <f>E19-F19</f>
        <v>0</v>
      </c>
      <c r="J19" s="724">
        <v>45293</v>
      </c>
      <c r="K19" s="724">
        <v>45657</v>
      </c>
      <c r="L19" s="721">
        <f t="shared" ref="L19" si="2">D20/D19</f>
        <v>0</v>
      </c>
      <c r="M19" s="722">
        <f>E20/E19</f>
        <v>0</v>
      </c>
      <c r="N19" s="723">
        <v>0</v>
      </c>
      <c r="U19" s="112"/>
    </row>
    <row r="20" spans="1:25" ht="16.5" customHeight="1">
      <c r="A20" s="718"/>
      <c r="B20" s="379" t="s">
        <v>37</v>
      </c>
      <c r="C20" s="720"/>
      <c r="D20" s="139">
        <v>0</v>
      </c>
      <c r="E20" s="143">
        <v>0</v>
      </c>
      <c r="F20" s="143">
        <f t="shared" si="0"/>
        <v>0</v>
      </c>
      <c r="G20" s="113"/>
      <c r="H20" s="144"/>
      <c r="I20" s="110"/>
      <c r="J20" s="725"/>
      <c r="K20" s="725"/>
      <c r="L20" s="721"/>
      <c r="M20" s="722"/>
      <c r="N20" s="723"/>
      <c r="P20" s="145"/>
      <c r="Y20" s="106"/>
    </row>
    <row r="21" spans="1:25" ht="16.5" customHeight="1">
      <c r="A21" s="718" t="s">
        <v>226</v>
      </c>
      <c r="B21" s="117" t="s">
        <v>35</v>
      </c>
      <c r="C21" s="719" t="s">
        <v>227</v>
      </c>
      <c r="D21" s="139">
        <v>120</v>
      </c>
      <c r="E21" s="140">
        <v>120000000</v>
      </c>
      <c r="F21" s="140">
        <f t="shared" si="0"/>
        <v>120000000</v>
      </c>
      <c r="G21" s="113"/>
      <c r="H21" s="141">
        <v>0</v>
      </c>
      <c r="I21" s="110">
        <f>E21-F21</f>
        <v>0</v>
      </c>
      <c r="J21" s="724">
        <v>45293</v>
      </c>
      <c r="K21" s="724">
        <v>45657</v>
      </c>
      <c r="L21" s="721">
        <f t="shared" ref="L21:M21" si="3">D22/D21</f>
        <v>0</v>
      </c>
      <c r="M21" s="722">
        <f t="shared" si="3"/>
        <v>0</v>
      </c>
      <c r="N21" s="723">
        <v>0</v>
      </c>
    </row>
    <row r="22" spans="1:25" ht="16.5" customHeight="1">
      <c r="A22" s="718"/>
      <c r="B22" s="379" t="s">
        <v>37</v>
      </c>
      <c r="C22" s="720"/>
      <c r="D22" s="142">
        <v>0</v>
      </c>
      <c r="E22" s="143">
        <v>0</v>
      </c>
      <c r="F22" s="143">
        <f t="shared" si="0"/>
        <v>0</v>
      </c>
      <c r="G22" s="113"/>
      <c r="H22" s="144"/>
      <c r="I22" s="110"/>
      <c r="J22" s="725"/>
      <c r="K22" s="725"/>
      <c r="L22" s="721"/>
      <c r="M22" s="722"/>
      <c r="N22" s="723"/>
    </row>
    <row r="23" spans="1:25" ht="16.5" customHeight="1">
      <c r="A23" s="727" t="s">
        <v>228</v>
      </c>
      <c r="B23" s="117" t="s">
        <v>35</v>
      </c>
      <c r="C23" s="719" t="s">
        <v>229</v>
      </c>
      <c r="D23" s="146">
        <v>1</v>
      </c>
      <c r="E23" s="140">
        <v>300000000</v>
      </c>
      <c r="F23" s="140">
        <f t="shared" si="0"/>
        <v>300000000</v>
      </c>
      <c r="G23" s="113"/>
      <c r="H23" s="141">
        <v>0</v>
      </c>
      <c r="I23" s="110">
        <f>E23-F23</f>
        <v>0</v>
      </c>
      <c r="J23" s="724">
        <v>45293</v>
      </c>
      <c r="K23" s="724">
        <v>45657</v>
      </c>
      <c r="L23" s="721">
        <f t="shared" ref="L23:M23" si="4">D24/D23</f>
        <v>0</v>
      </c>
      <c r="M23" s="722">
        <f t="shared" si="4"/>
        <v>0</v>
      </c>
      <c r="N23" s="723">
        <v>0</v>
      </c>
    </row>
    <row r="24" spans="1:25" ht="30.75" customHeight="1">
      <c r="A24" s="728"/>
      <c r="B24" s="379" t="s">
        <v>37</v>
      </c>
      <c r="C24" s="720"/>
      <c r="D24" s="146">
        <v>0</v>
      </c>
      <c r="E24" s="143">
        <v>0</v>
      </c>
      <c r="F24" s="143">
        <f t="shared" si="0"/>
        <v>0</v>
      </c>
      <c r="G24" s="113"/>
      <c r="H24" s="144"/>
      <c r="I24" s="110"/>
      <c r="J24" s="725"/>
      <c r="K24" s="725"/>
      <c r="L24" s="721"/>
      <c r="M24" s="722"/>
      <c r="N24" s="723"/>
    </row>
    <row r="25" spans="1:25" ht="17.25" customHeight="1">
      <c r="A25" s="737" t="s">
        <v>230</v>
      </c>
      <c r="B25" s="117" t="s">
        <v>35</v>
      </c>
      <c r="C25" s="654" t="s">
        <v>231</v>
      </c>
      <c r="D25" s="146">
        <v>0.8</v>
      </c>
      <c r="E25" s="140">
        <v>700000000</v>
      </c>
      <c r="F25" s="140">
        <f t="shared" si="0"/>
        <v>700000000</v>
      </c>
      <c r="G25" s="113"/>
      <c r="H25" s="141">
        <v>0</v>
      </c>
      <c r="I25" s="110">
        <f>E25-F25</f>
        <v>0</v>
      </c>
      <c r="J25" s="724">
        <v>45293</v>
      </c>
      <c r="K25" s="724">
        <v>45657</v>
      </c>
      <c r="L25" s="721">
        <f t="shared" ref="L25:M25" si="5">D26/D25</f>
        <v>0.5</v>
      </c>
      <c r="M25" s="722">
        <f t="shared" si="5"/>
        <v>0.43985714285714284</v>
      </c>
      <c r="N25" s="723">
        <f t="shared" ref="N25" si="6">L25*L25/M25</f>
        <v>0.56836635271191949</v>
      </c>
    </row>
    <row r="26" spans="1:25" ht="14.25" customHeight="1">
      <c r="A26" s="737"/>
      <c r="B26" s="379" t="s">
        <v>37</v>
      </c>
      <c r="C26" s="654"/>
      <c r="D26" s="146">
        <v>0.4</v>
      </c>
      <c r="E26" s="143">
        <v>307900000</v>
      </c>
      <c r="F26" s="143">
        <f>E26</f>
        <v>307900000</v>
      </c>
      <c r="G26" s="113"/>
      <c r="H26" s="144"/>
      <c r="I26" s="110"/>
      <c r="J26" s="725"/>
      <c r="K26" s="725"/>
      <c r="L26" s="721"/>
      <c r="M26" s="722"/>
      <c r="N26" s="723"/>
      <c r="S26" s="147"/>
    </row>
    <row r="27" spans="1:25" ht="16.5" customHeight="1">
      <c r="A27" s="729"/>
      <c r="B27" s="117" t="s">
        <v>35</v>
      </c>
      <c r="C27" s="731"/>
      <c r="D27" s="732"/>
      <c r="E27" s="148">
        <f>E19+E21+E23+E25+E17</f>
        <v>1400000000</v>
      </c>
      <c r="F27" s="148">
        <f>F17+F19+F21+F23+F25</f>
        <v>1400000000</v>
      </c>
      <c r="G27" s="113"/>
      <c r="H27" s="149"/>
      <c r="I27" s="113"/>
      <c r="J27" s="113"/>
      <c r="K27" s="150"/>
      <c r="L27" s="735"/>
      <c r="M27" s="735"/>
      <c r="N27" s="736"/>
    </row>
    <row r="28" spans="1:25" ht="16.5" customHeight="1">
      <c r="A28" s="730"/>
      <c r="B28" s="379" t="s">
        <v>37</v>
      </c>
      <c r="C28" s="733"/>
      <c r="D28" s="734"/>
      <c r="E28" s="143">
        <f>E18+E20+E22+E24+E26</f>
        <v>307900000</v>
      </c>
      <c r="F28" s="143">
        <f>F18+F20+F22+F24+F26</f>
        <v>307900000</v>
      </c>
      <c r="G28" s="113"/>
      <c r="H28" s="151"/>
      <c r="I28" s="113"/>
      <c r="J28" s="113"/>
      <c r="K28" s="150"/>
      <c r="L28" s="735"/>
      <c r="M28" s="735"/>
      <c r="N28" s="736"/>
    </row>
    <row r="29" spans="1:25" ht="16.5" customHeight="1">
      <c r="A29" s="152"/>
      <c r="B29" s="153"/>
      <c r="E29" s="154"/>
      <c r="F29" s="155"/>
      <c r="G29" s="111"/>
      <c r="H29" s="111"/>
      <c r="I29" s="111"/>
      <c r="J29" s="156"/>
      <c r="K29" s="156"/>
      <c r="L29" s="115"/>
      <c r="M29" s="157"/>
      <c r="N29" s="158"/>
      <c r="O29" s="157"/>
    </row>
    <row r="30" spans="1:25" ht="16.5" customHeight="1">
      <c r="A30" s="159" t="s">
        <v>46</v>
      </c>
      <c r="B30" s="738" t="s">
        <v>47</v>
      </c>
      <c r="C30" s="739"/>
      <c r="D30" s="740"/>
      <c r="E30" s="741" t="s">
        <v>48</v>
      </c>
      <c r="F30" s="742"/>
      <c r="G30" s="742"/>
      <c r="H30" s="742"/>
      <c r="I30" s="160"/>
      <c r="J30" s="743" t="s">
        <v>232</v>
      </c>
      <c r="K30" s="744"/>
      <c r="L30" s="744"/>
      <c r="M30" s="744"/>
      <c r="N30" s="744"/>
    </row>
    <row r="31" spans="1:25" ht="16.5" customHeight="1">
      <c r="A31" s="684" t="s">
        <v>233</v>
      </c>
      <c r="B31" s="684" t="s">
        <v>234</v>
      </c>
      <c r="C31" s="685"/>
      <c r="D31" s="686"/>
      <c r="E31" s="684" t="s">
        <v>164</v>
      </c>
      <c r="F31" s="685"/>
      <c r="G31" s="686"/>
      <c r="H31" s="116" t="s">
        <v>35</v>
      </c>
      <c r="I31" s="161"/>
      <c r="J31" s="162" t="s">
        <v>446</v>
      </c>
      <c r="K31" s="163"/>
      <c r="L31" s="163"/>
      <c r="M31" s="163"/>
      <c r="N31" s="164"/>
    </row>
    <row r="32" spans="1:25" ht="16.5" customHeight="1">
      <c r="A32" s="687"/>
      <c r="B32" s="687"/>
      <c r="C32" s="688"/>
      <c r="D32" s="689"/>
      <c r="E32" s="687"/>
      <c r="F32" s="688"/>
      <c r="G32" s="689"/>
      <c r="H32" s="117" t="s">
        <v>37</v>
      </c>
      <c r="I32" s="165"/>
      <c r="J32" s="745" t="s">
        <v>54</v>
      </c>
      <c r="K32" s="746"/>
      <c r="L32" s="746"/>
      <c r="M32" s="746"/>
      <c r="N32" s="747"/>
    </row>
    <row r="33" spans="1:50" ht="16.5" customHeight="1">
      <c r="A33" s="748" t="s">
        <v>235</v>
      </c>
      <c r="B33" s="684" t="s">
        <v>236</v>
      </c>
      <c r="C33" s="685"/>
      <c r="D33" s="686"/>
      <c r="E33" s="749"/>
      <c r="F33" s="750"/>
      <c r="G33" s="751"/>
      <c r="H33" s="117" t="s">
        <v>35</v>
      </c>
      <c r="I33" s="166"/>
      <c r="J33" s="167" t="s">
        <v>237</v>
      </c>
      <c r="K33" s="167"/>
      <c r="L33" s="167"/>
      <c r="M33" s="168"/>
    </row>
    <row r="34" spans="1:50" ht="16.5" customHeight="1">
      <c r="A34" s="748"/>
      <c r="B34" s="687"/>
      <c r="C34" s="688"/>
      <c r="D34" s="689"/>
      <c r="E34" s="745"/>
      <c r="F34" s="746"/>
      <c r="G34" s="747"/>
      <c r="H34" s="117" t="s">
        <v>37</v>
      </c>
      <c r="I34" s="169"/>
      <c r="J34" s="752" t="s">
        <v>447</v>
      </c>
      <c r="K34" s="753"/>
      <c r="L34" s="753"/>
      <c r="M34" s="753"/>
      <c r="N34" s="754"/>
    </row>
    <row r="35" spans="1:50" ht="16.5" customHeight="1">
      <c r="A35" s="681" t="s">
        <v>238</v>
      </c>
      <c r="B35" s="682"/>
      <c r="C35" s="682"/>
      <c r="D35" s="682"/>
      <c r="E35" s="682"/>
      <c r="F35" s="682"/>
      <c r="G35" s="682"/>
      <c r="H35" s="682"/>
      <c r="I35" s="683"/>
      <c r="J35" s="755" t="s">
        <v>54</v>
      </c>
      <c r="K35" s="755"/>
      <c r="L35" s="755"/>
      <c r="M35" s="755"/>
      <c r="N35" s="755"/>
    </row>
    <row r="36" spans="1:50" ht="16.5" customHeight="1">
      <c r="A36" s="687"/>
      <c r="B36" s="688"/>
      <c r="C36" s="688"/>
      <c r="D36" s="688"/>
      <c r="E36" s="688"/>
      <c r="F36" s="688"/>
      <c r="G36" s="688"/>
      <c r="H36" s="688"/>
      <c r="I36" s="689"/>
      <c r="J36" s="756"/>
      <c r="K36" s="756"/>
      <c r="L36" s="756"/>
      <c r="M36" s="756"/>
      <c r="N36" s="756"/>
    </row>
    <row r="37" spans="1:50" ht="16.5" customHeight="1">
      <c r="F37" s="170"/>
      <c r="J37" s="171"/>
      <c r="K37" s="171"/>
    </row>
    <row r="38" spans="1:50" ht="16.5" customHeight="1">
      <c r="E38" s="172"/>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row>
    <row r="39" spans="1:50" ht="16.5" customHeight="1">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row>
    <row r="40" spans="1:50" ht="16.5" customHeight="1">
      <c r="E40" s="17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row>
    <row r="41" spans="1:50" ht="16.5" customHeight="1">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row>
    <row r="42" spans="1:50" ht="16.5" customHeight="1">
      <c r="E42" s="17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row>
    <row r="43" spans="1:50" ht="16.5" customHeight="1">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row>
    <row r="44" spans="1:50" ht="16.5" customHeight="1">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row>
    <row r="45" spans="1:50" ht="16.5" customHeight="1">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row>
    <row r="46" spans="1:50" ht="16.5" customHeight="1">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row>
    <row r="47" spans="1:50" ht="16.5" customHeight="1">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row>
    <row r="48" spans="1:50" ht="16.5" customHeight="1">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row>
    <row r="49" spans="15:50" ht="16.5" customHeight="1">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row>
    <row r="50" spans="15:50" ht="16.5" customHeight="1">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row>
    <row r="51" spans="15:50" ht="16.5" customHeight="1">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row>
    <row r="52" spans="15:50" ht="16.5" customHeight="1">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row>
    <row r="53" spans="15:50" ht="16.5" customHeight="1">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row>
    <row r="54" spans="15:50" ht="16.5" customHeight="1">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row>
    <row r="55" spans="15:50" ht="16.5" customHeight="1">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row>
    <row r="56" spans="15:50" ht="16.5" customHeight="1">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row>
    <row r="57" spans="15:50" ht="16.5" customHeight="1">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row>
    <row r="58" spans="15:50" ht="16.5" customHeight="1">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row>
    <row r="59" spans="15:50" ht="16.5" customHeight="1">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row>
    <row r="60" spans="15:50" ht="16.5" customHeight="1">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row>
    <row r="61" spans="15:50" ht="16.5" customHeight="1">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row>
    <row r="62" spans="15:50" ht="16.5" customHeight="1">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row>
    <row r="63" spans="15:50" ht="16.5" customHeight="1">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row>
    <row r="64" spans="15:50" ht="16.5" customHeight="1">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row>
    <row r="65" spans="15:50" ht="16.5" customHeight="1">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row>
    <row r="66" spans="15:50" ht="16.5" customHeight="1">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row>
    <row r="67" spans="15:50" ht="16.5" customHeight="1">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row>
    <row r="68" spans="15:50" ht="16.5" customHeight="1">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row>
    <row r="69" spans="15:50" ht="16.5" customHeight="1">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row>
    <row r="70" spans="15:50" ht="16.5" customHeight="1">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row>
  </sheetData>
  <mergeCells count="96">
    <mergeCell ref="A33:A34"/>
    <mergeCell ref="B33:D34"/>
    <mergeCell ref="E33:G34"/>
    <mergeCell ref="J34:N34"/>
    <mergeCell ref="A35:I36"/>
    <mergeCell ref="J35:N36"/>
    <mergeCell ref="B30:D30"/>
    <mergeCell ref="E30:H30"/>
    <mergeCell ref="J30:N30"/>
    <mergeCell ref="A31:A32"/>
    <mergeCell ref="B31:D32"/>
    <mergeCell ref="E31:G32"/>
    <mergeCell ref="J32:N32"/>
    <mergeCell ref="A25:A26"/>
    <mergeCell ref="C25:C26"/>
    <mergeCell ref="L25:L26"/>
    <mergeCell ref="M25:M26"/>
    <mergeCell ref="N25:N26"/>
    <mergeCell ref="J25:J26"/>
    <mergeCell ref="K25:K26"/>
    <mergeCell ref="A27:A28"/>
    <mergeCell ref="C27:D28"/>
    <mergeCell ref="L27:L28"/>
    <mergeCell ref="M27:M28"/>
    <mergeCell ref="N27:N28"/>
    <mergeCell ref="A21:A22"/>
    <mergeCell ref="C21:C22"/>
    <mergeCell ref="L21:L22"/>
    <mergeCell ref="M21:M22"/>
    <mergeCell ref="N21:N22"/>
    <mergeCell ref="J21:J22"/>
    <mergeCell ref="K21:K22"/>
    <mergeCell ref="A23:A24"/>
    <mergeCell ref="C23:C24"/>
    <mergeCell ref="L23:L24"/>
    <mergeCell ref="M23:M24"/>
    <mergeCell ref="N23:N24"/>
    <mergeCell ref="J23:J24"/>
    <mergeCell ref="K23:K24"/>
    <mergeCell ref="A17:A18"/>
    <mergeCell ref="C17:C18"/>
    <mergeCell ref="L17:L18"/>
    <mergeCell ref="M17:M18"/>
    <mergeCell ref="N17:N18"/>
    <mergeCell ref="J17:J18"/>
    <mergeCell ref="K17:K18"/>
    <mergeCell ref="A19:A20"/>
    <mergeCell ref="C19:C20"/>
    <mergeCell ref="L19:L20"/>
    <mergeCell ref="M19:M20"/>
    <mergeCell ref="N19:N20"/>
    <mergeCell ref="J19:J20"/>
    <mergeCell ref="K19:K20"/>
    <mergeCell ref="L15:L16"/>
    <mergeCell ref="M15:M16"/>
    <mergeCell ref="N15:N16"/>
    <mergeCell ref="R15:S15"/>
    <mergeCell ref="R16:S16"/>
    <mergeCell ref="F14:I15"/>
    <mergeCell ref="R11:T11"/>
    <mergeCell ref="A12:F12"/>
    <mergeCell ref="K12:M12"/>
    <mergeCell ref="R12:T12"/>
    <mergeCell ref="B13:F13"/>
    <mergeCell ref="K13:M13"/>
    <mergeCell ref="R13:S13"/>
    <mergeCell ref="A14:A16"/>
    <mergeCell ref="B14:B16"/>
    <mergeCell ref="C14:C16"/>
    <mergeCell ref="D14:D16"/>
    <mergeCell ref="E14:E16"/>
    <mergeCell ref="J14:K15"/>
    <mergeCell ref="L14:N14"/>
    <mergeCell ref="R14:S14"/>
    <mergeCell ref="Q8:U8"/>
    <mergeCell ref="A9:F9"/>
    <mergeCell ref="K9:M9"/>
    <mergeCell ref="A10:F10"/>
    <mergeCell ref="K10:M10"/>
    <mergeCell ref="R10:T10"/>
    <mergeCell ref="A5:N5"/>
    <mergeCell ref="A6:N6"/>
    <mergeCell ref="B7:N7"/>
    <mergeCell ref="A8:F8"/>
    <mergeCell ref="G8:I13"/>
    <mergeCell ref="J8:N8"/>
    <mergeCell ref="A11:F11"/>
    <mergeCell ref="K11:M11"/>
    <mergeCell ref="A1:A4"/>
    <mergeCell ref="B1:H2"/>
    <mergeCell ref="I1:L1"/>
    <mergeCell ref="M1:N4"/>
    <mergeCell ref="I2:L2"/>
    <mergeCell ref="B3:H4"/>
    <mergeCell ref="I3:L3"/>
    <mergeCell ref="I4:L4"/>
  </mergeCells>
  <pageMargins left="0.7" right="0.7" top="0.75" bottom="0.75" header="0.3" footer="0.3"/>
  <drawing r:id="rId1"/>
  <legacyDrawing r:id="rId2"/>
  <oleObjects>
    <mc:AlternateContent xmlns:mc="http://schemas.openxmlformats.org/markup-compatibility/2006">
      <mc:Choice Requires="x14">
        <oleObject shapeId="9218" r:id="rId3">
          <objectPr defaultSize="0" autoPict="0" r:id="rId4">
            <anchor moveWithCells="1" sizeWithCells="1">
              <from>
                <xdr:col>0</xdr:col>
                <xdr:colOff>600075</xdr:colOff>
                <xdr:row>0</xdr:row>
                <xdr:rowOff>95250</xdr:rowOff>
              </from>
              <to>
                <xdr:col>0</xdr:col>
                <xdr:colOff>4352925</xdr:colOff>
                <xdr:row>3</xdr:row>
                <xdr:rowOff>200025</xdr:rowOff>
              </to>
            </anchor>
          </objectPr>
        </oleObject>
      </mc:Choice>
      <mc:Fallback>
        <oleObject shapeId="9218" r:id="rId3"/>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J107"/>
  <sheetViews>
    <sheetView workbookViewId="0">
      <selection activeCell="E21" sqref="E21"/>
    </sheetView>
  </sheetViews>
  <sheetFormatPr baseColWidth="10" defaultRowHeight="15.75"/>
  <cols>
    <col min="1" max="1" width="11.42578125" style="119"/>
    <col min="2" max="2" width="15.5703125" style="345" customWidth="1"/>
    <col min="3" max="3" width="75.5703125" style="380" customWidth="1"/>
    <col min="4" max="4" width="21.7109375" style="381" customWidth="1"/>
    <col min="5" max="5" width="23.85546875" style="382" customWidth="1"/>
    <col min="6" max="6" width="22.7109375" style="119" customWidth="1"/>
    <col min="7" max="7" width="27.85546875" style="119" customWidth="1"/>
    <col min="8" max="8" width="22.7109375" style="119" customWidth="1"/>
    <col min="9" max="9" width="21.85546875" style="119" customWidth="1"/>
    <col min="10" max="10" width="20.7109375" style="119" customWidth="1"/>
    <col min="11" max="16384" width="11.42578125" style="119"/>
  </cols>
  <sheetData>
    <row r="2" spans="2:10" ht="16.5" thickBot="1"/>
    <row r="3" spans="2:10" ht="24" thickBot="1">
      <c r="B3" s="383" t="s">
        <v>449</v>
      </c>
      <c r="C3" s="384" t="s">
        <v>450</v>
      </c>
      <c r="D3" s="385" t="s">
        <v>451</v>
      </c>
      <c r="E3" s="386"/>
      <c r="F3" s="390" t="s">
        <v>369</v>
      </c>
      <c r="G3" s="391" t="s">
        <v>454</v>
      </c>
      <c r="H3" s="391" t="s">
        <v>371</v>
      </c>
      <c r="I3" s="391" t="s">
        <v>372</v>
      </c>
      <c r="J3" s="392" t="s">
        <v>455</v>
      </c>
    </row>
    <row r="4" spans="2:10" ht="90.75" thickBot="1">
      <c r="B4" s="387" t="s">
        <v>452</v>
      </c>
      <c r="C4" s="388" t="s">
        <v>453</v>
      </c>
      <c r="D4" s="389">
        <v>35700000</v>
      </c>
      <c r="F4" s="396">
        <v>0</v>
      </c>
      <c r="G4" s="397">
        <v>0</v>
      </c>
      <c r="H4" s="397">
        <v>0</v>
      </c>
      <c r="I4" s="397">
        <v>0</v>
      </c>
      <c r="J4" s="398">
        <f>D4+D5+D6+D7+D8+D9+D10+D11+D12+D13+D14+D15+D16</f>
        <v>307900000</v>
      </c>
    </row>
    <row r="5" spans="2:10" ht="90">
      <c r="B5" s="393" t="s">
        <v>456</v>
      </c>
      <c r="C5" s="394" t="s">
        <v>457</v>
      </c>
      <c r="D5" s="395">
        <v>37100000</v>
      </c>
    </row>
    <row r="6" spans="2:10" ht="105">
      <c r="B6" s="393" t="s">
        <v>458</v>
      </c>
      <c r="C6" s="394" t="s">
        <v>459</v>
      </c>
      <c r="D6" s="395">
        <v>26400000</v>
      </c>
      <c r="I6" s="399"/>
    </row>
    <row r="7" spans="2:10" ht="75">
      <c r="B7" s="400" t="s">
        <v>460</v>
      </c>
      <c r="C7" s="394" t="s">
        <v>461</v>
      </c>
      <c r="D7" s="395">
        <v>17400000</v>
      </c>
      <c r="G7" s="399"/>
    </row>
    <row r="8" spans="2:10" ht="75">
      <c r="B8" s="393" t="s">
        <v>462</v>
      </c>
      <c r="C8" s="401" t="s">
        <v>463</v>
      </c>
      <c r="D8" s="395">
        <v>18200000</v>
      </c>
      <c r="H8" s="399"/>
    </row>
    <row r="9" spans="2:10" ht="120">
      <c r="B9" s="393" t="s">
        <v>464</v>
      </c>
      <c r="C9" s="401" t="s">
        <v>465</v>
      </c>
      <c r="D9" s="395">
        <v>19200000</v>
      </c>
    </row>
    <row r="10" spans="2:10" ht="90">
      <c r="B10" s="393" t="s">
        <v>466</v>
      </c>
      <c r="C10" s="401" t="s">
        <v>467</v>
      </c>
      <c r="D10" s="395">
        <v>31500000</v>
      </c>
    </row>
    <row r="11" spans="2:10" ht="90">
      <c r="B11" s="393" t="s">
        <v>468</v>
      </c>
      <c r="C11" s="401" t="s">
        <v>469</v>
      </c>
      <c r="D11" s="395">
        <v>26400000</v>
      </c>
    </row>
    <row r="12" spans="2:10" ht="90">
      <c r="B12" s="393" t="s">
        <v>470</v>
      </c>
      <c r="C12" s="402" t="s">
        <v>471</v>
      </c>
      <c r="D12" s="395">
        <v>27000000</v>
      </c>
    </row>
    <row r="13" spans="2:10" ht="90">
      <c r="B13" s="393" t="s">
        <v>472</v>
      </c>
      <c r="C13" s="401" t="s">
        <v>473</v>
      </c>
      <c r="D13" s="395">
        <v>19200000</v>
      </c>
    </row>
    <row r="14" spans="2:10" ht="90">
      <c r="B14" s="393" t="s">
        <v>474</v>
      </c>
      <c r="C14" s="401" t="s">
        <v>475</v>
      </c>
      <c r="D14" s="395">
        <v>19200000</v>
      </c>
      <c r="F14" s="119" t="s">
        <v>478</v>
      </c>
    </row>
    <row r="15" spans="2:10" ht="75">
      <c r="B15" s="393" t="s">
        <v>476</v>
      </c>
      <c r="C15" s="401" t="s">
        <v>477</v>
      </c>
      <c r="D15" s="395">
        <v>17400000</v>
      </c>
    </row>
    <row r="16" spans="2:10" ht="75.75" thickBot="1">
      <c r="B16" s="403" t="s">
        <v>479</v>
      </c>
      <c r="C16" s="404" t="s">
        <v>480</v>
      </c>
      <c r="D16" s="405">
        <v>13200000</v>
      </c>
    </row>
    <row r="17" spans="2:5" ht="24" thickBot="1">
      <c r="B17" s="406"/>
      <c r="C17" s="407" t="s">
        <v>481</v>
      </c>
      <c r="D17" s="408">
        <f>SUM(D4:D16)</f>
        <v>307900000</v>
      </c>
    </row>
    <row r="18" spans="2:5">
      <c r="B18" s="409"/>
      <c r="D18" s="410"/>
    </row>
    <row r="19" spans="2:5">
      <c r="B19" s="409"/>
      <c r="D19" s="410"/>
    </row>
    <row r="20" spans="2:5">
      <c r="B20" s="409"/>
      <c r="D20" s="410"/>
    </row>
    <row r="21" spans="2:5">
      <c r="B21" s="409"/>
      <c r="D21" s="410"/>
    </row>
    <row r="22" spans="2:5">
      <c r="B22" s="409"/>
      <c r="D22" s="410"/>
    </row>
    <row r="23" spans="2:5">
      <c r="B23" s="409"/>
      <c r="C23" s="411"/>
      <c r="D23" s="410"/>
    </row>
    <row r="24" spans="2:5">
      <c r="B24" s="409"/>
      <c r="D24" s="410"/>
    </row>
    <row r="25" spans="2:5">
      <c r="B25" s="409"/>
      <c r="C25" s="411"/>
      <c r="D25" s="410"/>
      <c r="E25" s="412"/>
    </row>
    <row r="26" spans="2:5">
      <c r="B26" s="409"/>
      <c r="C26" s="411"/>
      <c r="D26" s="410"/>
    </row>
    <row r="27" spans="2:5">
      <c r="B27" s="409"/>
      <c r="D27" s="410"/>
    </row>
    <row r="28" spans="2:5">
      <c r="B28" s="409"/>
      <c r="D28" s="410"/>
    </row>
    <row r="29" spans="2:5" ht="15">
      <c r="B29" s="119"/>
      <c r="D29" s="410"/>
    </row>
    <row r="30" spans="2:5">
      <c r="B30" s="409"/>
      <c r="D30" s="410"/>
    </row>
    <row r="31" spans="2:5">
      <c r="B31" s="409"/>
      <c r="D31" s="410"/>
    </row>
    <row r="32" spans="2:5">
      <c r="B32" s="409"/>
      <c r="D32" s="410"/>
    </row>
    <row r="33" spans="2:5">
      <c r="B33" s="409"/>
      <c r="C33" s="411"/>
      <c r="D33" s="410"/>
    </row>
    <row r="34" spans="2:5">
      <c r="B34" s="409"/>
      <c r="D34" s="410"/>
    </row>
    <row r="35" spans="2:5">
      <c r="B35" s="409"/>
      <c r="C35" s="411"/>
      <c r="D35" s="410"/>
    </row>
    <row r="36" spans="2:5">
      <c r="B36" s="409"/>
      <c r="D36" s="410"/>
    </row>
    <row r="37" spans="2:5">
      <c r="B37" s="409"/>
      <c r="D37" s="410"/>
    </row>
    <row r="38" spans="2:5">
      <c r="B38" s="409"/>
      <c r="D38" s="410"/>
    </row>
    <row r="39" spans="2:5">
      <c r="B39" s="409"/>
      <c r="D39" s="410"/>
    </row>
    <row r="40" spans="2:5">
      <c r="B40" s="409"/>
      <c r="D40" s="410"/>
    </row>
    <row r="41" spans="2:5">
      <c r="B41" s="409"/>
      <c r="D41" s="410"/>
    </row>
    <row r="42" spans="2:5">
      <c r="B42" s="409"/>
      <c r="D42" s="410"/>
    </row>
    <row r="43" spans="2:5">
      <c r="B43" s="409"/>
      <c r="D43" s="410"/>
    </row>
    <row r="44" spans="2:5">
      <c r="B44" s="409"/>
      <c r="D44" s="410"/>
    </row>
    <row r="45" spans="2:5">
      <c r="B45" s="409"/>
      <c r="D45" s="410"/>
    </row>
    <row r="46" spans="2:5">
      <c r="B46" s="409"/>
      <c r="D46" s="410"/>
    </row>
    <row r="47" spans="2:5">
      <c r="B47" s="409"/>
      <c r="D47" s="410"/>
      <c r="E47" s="413"/>
    </row>
    <row r="48" spans="2:5">
      <c r="B48" s="409"/>
      <c r="D48" s="410"/>
    </row>
    <row r="49" spans="2:4">
      <c r="B49" s="409"/>
      <c r="D49" s="410"/>
    </row>
    <row r="50" spans="2:4">
      <c r="B50" s="409"/>
      <c r="D50" s="410"/>
    </row>
    <row r="51" spans="2:4">
      <c r="B51" s="409"/>
      <c r="D51" s="410"/>
    </row>
    <row r="52" spans="2:4">
      <c r="B52" s="409"/>
      <c r="D52" s="410"/>
    </row>
    <row r="53" spans="2:4">
      <c r="B53" s="409"/>
      <c r="D53" s="410"/>
    </row>
    <row r="54" spans="2:4">
      <c r="B54" s="409"/>
      <c r="D54" s="410"/>
    </row>
    <row r="55" spans="2:4">
      <c r="B55" s="409"/>
      <c r="D55" s="410"/>
    </row>
    <row r="56" spans="2:4">
      <c r="B56" s="409"/>
      <c r="D56" s="410"/>
    </row>
    <row r="57" spans="2:4">
      <c r="B57" s="409"/>
      <c r="D57" s="410"/>
    </row>
    <row r="58" spans="2:4">
      <c r="B58" s="409"/>
      <c r="D58" s="410"/>
    </row>
    <row r="59" spans="2:4">
      <c r="B59" s="409"/>
      <c r="D59" s="410"/>
    </row>
    <row r="60" spans="2:4">
      <c r="B60" s="409"/>
      <c r="D60" s="410"/>
    </row>
    <row r="61" spans="2:4">
      <c r="B61" s="409"/>
      <c r="D61" s="410"/>
    </row>
    <row r="62" spans="2:4">
      <c r="B62" s="409"/>
      <c r="D62" s="410"/>
    </row>
    <row r="63" spans="2:4">
      <c r="B63" s="409"/>
      <c r="D63" s="410"/>
    </row>
    <row r="64" spans="2:4">
      <c r="B64" s="409"/>
      <c r="D64" s="410"/>
    </row>
    <row r="65" spans="2:4">
      <c r="B65" s="409"/>
      <c r="D65" s="410"/>
    </row>
    <row r="66" spans="2:4">
      <c r="B66" s="409"/>
      <c r="D66" s="410"/>
    </row>
    <row r="67" spans="2:4">
      <c r="B67" s="409"/>
      <c r="D67" s="410"/>
    </row>
    <row r="68" spans="2:4">
      <c r="B68" s="409"/>
      <c r="D68" s="410"/>
    </row>
    <row r="69" spans="2:4">
      <c r="B69" s="409"/>
      <c r="D69" s="410"/>
    </row>
    <row r="70" spans="2:4">
      <c r="B70" s="409"/>
      <c r="D70" s="410"/>
    </row>
    <row r="71" spans="2:4">
      <c r="B71" s="409"/>
      <c r="D71" s="410"/>
    </row>
    <row r="72" spans="2:4">
      <c r="B72" s="409"/>
      <c r="D72" s="410">
        <v>0</v>
      </c>
    </row>
    <row r="73" spans="2:4">
      <c r="B73" s="409"/>
      <c r="D73" s="410">
        <v>0</v>
      </c>
    </row>
    <row r="74" spans="2:4">
      <c r="B74" s="409"/>
      <c r="D74" s="410">
        <v>0</v>
      </c>
    </row>
    <row r="75" spans="2:4" ht="15">
      <c r="D75" s="410">
        <v>0</v>
      </c>
    </row>
    <row r="76" spans="2:4">
      <c r="B76" s="409"/>
      <c r="D76" s="410">
        <v>0</v>
      </c>
    </row>
    <row r="77" spans="2:4">
      <c r="B77" s="409"/>
      <c r="D77" s="410">
        <v>0</v>
      </c>
    </row>
    <row r="78" spans="2:4">
      <c r="B78" s="409"/>
      <c r="D78" s="410">
        <v>0</v>
      </c>
    </row>
    <row r="79" spans="2:4">
      <c r="B79" s="409"/>
      <c r="D79" s="410">
        <v>0</v>
      </c>
    </row>
    <row r="80" spans="2:4">
      <c r="B80" s="409"/>
      <c r="D80" s="410">
        <v>0</v>
      </c>
    </row>
    <row r="81" spans="2:4">
      <c r="B81" s="409"/>
      <c r="D81" s="410">
        <v>0</v>
      </c>
    </row>
    <row r="82" spans="2:4">
      <c r="B82" s="409"/>
      <c r="D82" s="410">
        <v>0</v>
      </c>
    </row>
    <row r="83" spans="2:4">
      <c r="B83" s="409"/>
      <c r="D83" s="410">
        <v>0</v>
      </c>
    </row>
    <row r="84" spans="2:4">
      <c r="B84" s="409"/>
      <c r="D84" s="410">
        <v>0</v>
      </c>
    </row>
    <row r="85" spans="2:4">
      <c r="B85" s="409"/>
      <c r="D85" s="410">
        <v>0</v>
      </c>
    </row>
    <row r="86" spans="2:4">
      <c r="B86" s="409"/>
      <c r="D86" s="410">
        <v>0</v>
      </c>
    </row>
    <row r="87" spans="2:4">
      <c r="B87" s="409"/>
      <c r="D87" s="410">
        <v>0</v>
      </c>
    </row>
    <row r="88" spans="2:4">
      <c r="B88" s="409"/>
      <c r="D88" s="410">
        <v>0</v>
      </c>
    </row>
    <row r="89" spans="2:4">
      <c r="B89" s="409"/>
      <c r="D89" s="410">
        <v>0</v>
      </c>
    </row>
    <row r="90" spans="2:4">
      <c r="B90" s="409"/>
      <c r="D90" s="410">
        <v>0</v>
      </c>
    </row>
    <row r="91" spans="2:4">
      <c r="B91" s="409"/>
      <c r="D91" s="410">
        <v>0</v>
      </c>
    </row>
    <row r="92" spans="2:4">
      <c r="B92" s="409"/>
      <c r="D92" s="410">
        <v>0</v>
      </c>
    </row>
    <row r="93" spans="2:4">
      <c r="B93" s="409"/>
      <c r="D93" s="410">
        <v>0</v>
      </c>
    </row>
    <row r="94" spans="2:4">
      <c r="B94" s="409"/>
      <c r="D94" s="410">
        <v>0</v>
      </c>
    </row>
    <row r="95" spans="2:4">
      <c r="B95" s="409"/>
      <c r="D95" s="410">
        <v>0</v>
      </c>
    </row>
    <row r="96" spans="2:4">
      <c r="B96" s="409"/>
      <c r="D96" s="410">
        <v>0</v>
      </c>
    </row>
    <row r="97" spans="2:4">
      <c r="B97" s="409"/>
      <c r="D97" s="410">
        <v>0</v>
      </c>
    </row>
    <row r="98" spans="2:4" ht="15">
      <c r="B98" s="414"/>
      <c r="D98" s="410">
        <v>0</v>
      </c>
    </row>
    <row r="99" spans="2:4" ht="15">
      <c r="D99" s="410">
        <v>0</v>
      </c>
    </row>
    <row r="100" spans="2:4" ht="15">
      <c r="D100" s="410">
        <v>0</v>
      </c>
    </row>
    <row r="101" spans="2:4" ht="15">
      <c r="D101" s="410">
        <v>0</v>
      </c>
    </row>
    <row r="102" spans="2:4" ht="15">
      <c r="D102" s="410">
        <v>0</v>
      </c>
    </row>
    <row r="103" spans="2:4" ht="15">
      <c r="D103" s="410">
        <v>0</v>
      </c>
    </row>
    <row r="104" spans="2:4" ht="15">
      <c r="D104" s="410">
        <v>0</v>
      </c>
    </row>
    <row r="105" spans="2:4" ht="15">
      <c r="D105" s="410">
        <v>0</v>
      </c>
    </row>
    <row r="106" spans="2:4" ht="15">
      <c r="D106" s="410">
        <v>0</v>
      </c>
    </row>
    <row r="107" spans="2:4">
      <c r="D107" s="415">
        <f>SUM(D4:D106)</f>
        <v>615800000</v>
      </c>
    </row>
  </sheetData>
  <conditionalFormatting sqref="C83">
    <cfRule type="dataBar" priority="1">
      <dataBar>
        <cfvo type="min"/>
        <cfvo type="max"/>
        <color rgb="FF638EC6"/>
      </dataBar>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E332"/>
  <sheetViews>
    <sheetView workbookViewId="0">
      <selection sqref="A1:XFD1048576"/>
    </sheetView>
  </sheetViews>
  <sheetFormatPr baseColWidth="10" defaultColWidth="12.7109375" defaultRowHeight="18.75" customHeight="1"/>
  <cols>
    <col min="1" max="1" width="7" style="1548" customWidth="1"/>
    <col min="2" max="2" width="57.7109375" style="1548" customWidth="1"/>
    <col min="3" max="3" width="10.28515625" style="1548" customWidth="1"/>
    <col min="4" max="4" width="14.85546875" style="1548" customWidth="1"/>
    <col min="5" max="5" width="14.140625" style="1548" customWidth="1"/>
    <col min="6" max="7" width="17" style="1548" customWidth="1"/>
    <col min="8" max="10" width="14.85546875" style="1548" customWidth="1"/>
    <col min="11" max="11" width="15" style="1548" customWidth="1"/>
    <col min="12" max="12" width="14.7109375" style="1548" customWidth="1"/>
    <col min="13" max="13" width="13.28515625" style="1548" customWidth="1"/>
    <col min="14" max="14" width="12.28515625" style="1548" customWidth="1"/>
    <col min="15" max="15" width="16.7109375" style="1548" customWidth="1"/>
    <col min="16" max="16" width="17" style="1548" customWidth="1"/>
    <col min="17" max="17" width="12.85546875" style="1548" customWidth="1"/>
    <col min="18" max="18" width="17" style="1548" customWidth="1"/>
    <col min="19" max="19" width="16.140625" style="1548" customWidth="1"/>
    <col min="20" max="20" width="16" style="1548" customWidth="1"/>
    <col min="21" max="21" width="61.28515625" style="1548" customWidth="1"/>
    <col min="22" max="22" width="18.5703125" style="1548" customWidth="1"/>
    <col min="23" max="23" width="24.7109375" style="1548" customWidth="1"/>
    <col min="24" max="24" width="18.28515625" style="1548" customWidth="1"/>
    <col min="25" max="31" width="17" style="1548" customWidth="1"/>
    <col min="32" max="16384" width="12.7109375" style="1548"/>
  </cols>
  <sheetData>
    <row r="1" spans="1:31" ht="18.75" customHeight="1">
      <c r="A1" s="200"/>
      <c r="B1" s="1539"/>
      <c r="C1" s="1540" t="s">
        <v>208</v>
      </c>
      <c r="D1" s="1541"/>
      <c r="E1" s="1541"/>
      <c r="F1" s="1541"/>
      <c r="G1" s="1541"/>
      <c r="H1" s="1541"/>
      <c r="I1" s="1542"/>
      <c r="J1" s="1543" t="s">
        <v>209</v>
      </c>
      <c r="K1" s="1544"/>
      <c r="L1" s="1544"/>
      <c r="M1" s="1545"/>
      <c r="N1" s="1546"/>
      <c r="O1" s="1547"/>
      <c r="P1" s="200"/>
      <c r="Q1" s="200"/>
      <c r="R1" s="200"/>
      <c r="S1" s="200"/>
      <c r="T1" s="200"/>
      <c r="U1" s="201"/>
      <c r="V1" s="200"/>
      <c r="W1" s="200"/>
      <c r="X1" s="200"/>
      <c r="Y1" s="200"/>
      <c r="Z1" s="200"/>
      <c r="AA1" s="200"/>
      <c r="AB1" s="200"/>
      <c r="AC1" s="200"/>
      <c r="AD1" s="200"/>
      <c r="AE1" s="200"/>
    </row>
    <row r="2" spans="1:31" ht="18.75" customHeight="1">
      <c r="A2" s="200"/>
      <c r="B2" s="1549"/>
      <c r="C2" s="1550"/>
      <c r="D2" s="1551"/>
      <c r="E2" s="1551"/>
      <c r="F2" s="1551"/>
      <c r="G2" s="1551"/>
      <c r="H2" s="1551"/>
      <c r="I2" s="1552"/>
      <c r="J2" s="1553" t="s">
        <v>210</v>
      </c>
      <c r="K2" s="1554"/>
      <c r="L2" s="1554"/>
      <c r="M2" s="1555"/>
      <c r="N2" s="1556"/>
      <c r="O2" s="1557"/>
      <c r="P2" s="200"/>
      <c r="Q2" s="200"/>
      <c r="R2" s="200"/>
      <c r="S2" s="200"/>
      <c r="T2" s="200"/>
      <c r="U2" s="201"/>
      <c r="V2" s="200"/>
      <c r="W2" s="200"/>
      <c r="X2" s="200"/>
      <c r="Y2" s="200"/>
      <c r="Z2" s="200"/>
      <c r="AA2" s="200"/>
      <c r="AB2" s="200"/>
      <c r="AC2" s="200"/>
      <c r="AD2" s="200"/>
      <c r="AE2" s="200"/>
    </row>
    <row r="3" spans="1:31" ht="18.75" customHeight="1">
      <c r="A3" s="200"/>
      <c r="B3" s="1549"/>
      <c r="C3" s="1558" t="s">
        <v>211</v>
      </c>
      <c r="D3" s="1559"/>
      <c r="E3" s="1559"/>
      <c r="F3" s="1559"/>
      <c r="G3" s="1559"/>
      <c r="H3" s="1559"/>
      <c r="I3" s="1560"/>
      <c r="J3" s="1553" t="s">
        <v>212</v>
      </c>
      <c r="K3" s="1554"/>
      <c r="L3" s="1554"/>
      <c r="M3" s="1555"/>
      <c r="N3" s="1556"/>
      <c r="O3" s="1557"/>
      <c r="P3" s="200"/>
      <c r="Q3" s="200"/>
      <c r="R3" s="200"/>
      <c r="S3" s="200"/>
      <c r="T3" s="200"/>
      <c r="U3" s="201"/>
      <c r="V3" s="200"/>
      <c r="W3" s="200"/>
      <c r="X3" s="200"/>
      <c r="Y3" s="200"/>
      <c r="Z3" s="200"/>
      <c r="AA3" s="200"/>
      <c r="AB3" s="200"/>
      <c r="AC3" s="200"/>
      <c r="AD3" s="200"/>
      <c r="AE3" s="200"/>
    </row>
    <row r="4" spans="1:31" ht="18.75" customHeight="1" thickBot="1">
      <c r="A4" s="200"/>
      <c r="B4" s="1561"/>
      <c r="C4" s="1562"/>
      <c r="D4" s="1563"/>
      <c r="E4" s="1563"/>
      <c r="F4" s="1563"/>
      <c r="G4" s="1563"/>
      <c r="H4" s="1563"/>
      <c r="I4" s="1564"/>
      <c r="J4" s="1565" t="s">
        <v>213</v>
      </c>
      <c r="K4" s="1566"/>
      <c r="L4" s="1566"/>
      <c r="M4" s="1567"/>
      <c r="N4" s="1562"/>
      <c r="O4" s="1568"/>
      <c r="P4" s="200"/>
      <c r="Q4" s="200"/>
      <c r="R4" s="200"/>
      <c r="S4" s="200"/>
      <c r="T4" s="200"/>
      <c r="U4" s="201"/>
      <c r="V4" s="200"/>
      <c r="W4" s="200"/>
      <c r="X4" s="200"/>
      <c r="Y4" s="200"/>
      <c r="Z4" s="200"/>
      <c r="AA4" s="200"/>
      <c r="AB4" s="200"/>
      <c r="AC4" s="200"/>
      <c r="AD4" s="200"/>
      <c r="AE4" s="200"/>
    </row>
    <row r="5" spans="1:31" ht="18.75" customHeight="1" thickBot="1">
      <c r="A5" s="200"/>
      <c r="B5" s="1569"/>
      <c r="C5" s="1570"/>
      <c r="D5" s="1570"/>
      <c r="E5" s="1570"/>
      <c r="F5" s="1570"/>
      <c r="G5" s="1570"/>
      <c r="H5" s="1570"/>
      <c r="I5" s="1570"/>
      <c r="J5" s="1570"/>
      <c r="K5" s="1570"/>
      <c r="L5" s="1570"/>
      <c r="M5" s="1570"/>
      <c r="N5" s="1570"/>
      <c r="O5" s="1570"/>
      <c r="P5" s="200"/>
      <c r="Q5" s="200"/>
      <c r="R5" s="200"/>
      <c r="S5" s="200"/>
      <c r="T5" s="200"/>
      <c r="U5" s="201"/>
      <c r="V5" s="200"/>
      <c r="W5" s="200"/>
      <c r="X5" s="200"/>
      <c r="Y5" s="200"/>
      <c r="Z5" s="200"/>
      <c r="AA5" s="200"/>
      <c r="AB5" s="200"/>
      <c r="AC5" s="200"/>
      <c r="AD5" s="200"/>
      <c r="AE5" s="200"/>
    </row>
    <row r="6" spans="1:31" ht="18.75" customHeight="1">
      <c r="A6" s="200"/>
      <c r="B6" s="1571" t="s">
        <v>240</v>
      </c>
      <c r="C6" s="1544"/>
      <c r="D6" s="1544"/>
      <c r="E6" s="1544"/>
      <c r="F6" s="1544"/>
      <c r="G6" s="1544"/>
      <c r="H6" s="1544"/>
      <c r="I6" s="1544"/>
      <c r="J6" s="1544"/>
      <c r="K6" s="1544"/>
      <c r="L6" s="1544"/>
      <c r="M6" s="1544"/>
      <c r="N6" s="1544"/>
      <c r="O6" s="1572"/>
      <c r="P6" s="209"/>
      <c r="Q6" s="200"/>
      <c r="R6" s="200"/>
      <c r="S6" s="200"/>
      <c r="T6" s="200"/>
      <c r="U6" s="201"/>
      <c r="V6" s="200"/>
      <c r="W6" s="200"/>
      <c r="X6" s="200"/>
      <c r="Y6" s="200"/>
      <c r="Z6" s="200"/>
      <c r="AA6" s="200"/>
      <c r="AB6" s="200"/>
      <c r="AC6" s="200"/>
      <c r="AD6" s="200"/>
      <c r="AE6" s="200"/>
    </row>
    <row r="7" spans="1:31" ht="18.75" customHeight="1" thickBot="1">
      <c r="A7" s="200"/>
      <c r="B7" s="1573" t="s">
        <v>756</v>
      </c>
      <c r="C7" s="1574" t="s">
        <v>757</v>
      </c>
      <c r="D7" s="1566"/>
      <c r="E7" s="1566"/>
      <c r="F7" s="1566"/>
      <c r="G7" s="1567"/>
      <c r="H7" s="1575"/>
      <c r="I7" s="1566"/>
      <c r="J7" s="1566"/>
      <c r="K7" s="1566"/>
      <c r="L7" s="1566"/>
      <c r="M7" s="1566"/>
      <c r="N7" s="1566"/>
      <c r="O7" s="1576"/>
      <c r="P7" s="200"/>
      <c r="Q7" s="200"/>
      <c r="R7" s="200"/>
      <c r="S7" s="200"/>
      <c r="T7" s="200"/>
      <c r="U7" s="201"/>
      <c r="V7" s="200"/>
      <c r="W7" s="200"/>
      <c r="X7" s="200"/>
      <c r="Y7" s="200"/>
      <c r="Z7" s="200"/>
      <c r="AA7" s="200"/>
      <c r="AB7" s="200"/>
      <c r="AC7" s="200"/>
      <c r="AD7" s="200"/>
      <c r="AE7" s="200"/>
    </row>
    <row r="8" spans="1:31" ht="18.75" customHeight="1">
      <c r="A8" s="200"/>
      <c r="B8" s="1577" t="s">
        <v>758</v>
      </c>
      <c r="C8" s="1578"/>
      <c r="D8" s="1541"/>
      <c r="E8" s="1541"/>
      <c r="F8" s="1541"/>
      <c r="G8" s="1542"/>
      <c r="H8" s="1579" t="s">
        <v>759</v>
      </c>
      <c r="I8" s="1580"/>
      <c r="J8" s="1581"/>
      <c r="K8" s="1582" t="s">
        <v>9</v>
      </c>
      <c r="L8" s="1544"/>
      <c r="M8" s="1544"/>
      <c r="N8" s="1544"/>
      <c r="O8" s="1572"/>
      <c r="P8" s="1583"/>
      <c r="Q8" s="200"/>
      <c r="R8" s="1584"/>
      <c r="S8" s="1585"/>
      <c r="T8" s="1585"/>
      <c r="U8" s="1585"/>
      <c r="V8" s="1585"/>
      <c r="W8" s="200"/>
      <c r="X8" s="200"/>
      <c r="Y8" s="200"/>
      <c r="Z8" s="200"/>
      <c r="AA8" s="200"/>
      <c r="AB8" s="200"/>
      <c r="AC8" s="200"/>
      <c r="AD8" s="200"/>
      <c r="AE8" s="200"/>
    </row>
    <row r="9" spans="1:31" ht="18.75" customHeight="1">
      <c r="A9" s="200"/>
      <c r="B9" s="1586" t="s">
        <v>760</v>
      </c>
      <c r="C9" s="1550"/>
      <c r="D9" s="1551"/>
      <c r="E9" s="1551"/>
      <c r="F9" s="1551"/>
      <c r="G9" s="1552"/>
      <c r="H9" s="1587"/>
      <c r="I9" s="1588"/>
      <c r="J9" s="1589"/>
      <c r="K9" s="1590" t="s">
        <v>11</v>
      </c>
      <c r="L9" s="1591" t="s">
        <v>12</v>
      </c>
      <c r="M9" s="1554"/>
      <c r="N9" s="1555"/>
      <c r="O9" s="1592" t="s">
        <v>13</v>
      </c>
      <c r="P9" s="1583"/>
      <c r="Q9" s="200"/>
      <c r="R9" s="1593"/>
      <c r="S9" s="1593"/>
      <c r="T9" s="1593"/>
      <c r="U9" s="1594"/>
      <c r="V9" s="1593"/>
      <c r="W9" s="200"/>
      <c r="X9" s="200"/>
      <c r="Y9" s="200"/>
      <c r="Z9" s="200"/>
      <c r="AA9" s="200"/>
      <c r="AB9" s="200"/>
      <c r="AC9" s="200"/>
      <c r="AD9" s="200"/>
      <c r="AE9" s="200"/>
    </row>
    <row r="10" spans="1:31" ht="30" customHeight="1">
      <c r="A10" s="200"/>
      <c r="B10" s="1586" t="s">
        <v>218</v>
      </c>
      <c r="C10" s="1595"/>
      <c r="D10" s="1559"/>
      <c r="E10" s="1559"/>
      <c r="F10" s="1559"/>
      <c r="G10" s="1560"/>
      <c r="H10" s="1587"/>
      <c r="I10" s="1588"/>
      <c r="J10" s="1589"/>
      <c r="K10" s="182">
        <v>101</v>
      </c>
      <c r="L10" s="1596" t="s">
        <v>482</v>
      </c>
      <c r="M10" s="1554"/>
      <c r="N10" s="1555"/>
      <c r="O10" s="1597">
        <v>23800000</v>
      </c>
      <c r="P10" s="1583"/>
      <c r="Q10" s="200"/>
      <c r="R10" s="1593"/>
      <c r="S10" s="1593"/>
      <c r="T10" s="1593"/>
      <c r="U10" s="1594"/>
      <c r="V10" s="1593"/>
      <c r="W10" s="200"/>
      <c r="X10" s="200"/>
      <c r="Y10" s="200"/>
      <c r="Z10" s="200"/>
      <c r="AA10" s="200"/>
      <c r="AB10" s="200"/>
      <c r="AC10" s="200"/>
      <c r="AD10" s="200"/>
      <c r="AE10" s="200"/>
    </row>
    <row r="11" spans="1:31" ht="42" customHeight="1">
      <c r="A11" s="200"/>
      <c r="B11" s="1586" t="s">
        <v>761</v>
      </c>
      <c r="C11" s="1595"/>
      <c r="D11" s="1559"/>
      <c r="E11" s="1559"/>
      <c r="F11" s="1559"/>
      <c r="G11" s="1560"/>
      <c r="H11" s="1587"/>
      <c r="I11" s="1588"/>
      <c r="J11" s="1589"/>
      <c r="K11" s="218">
        <v>363</v>
      </c>
      <c r="L11" s="1598" t="s">
        <v>483</v>
      </c>
      <c r="M11" s="1554"/>
      <c r="N11" s="1555"/>
      <c r="O11" s="270">
        <v>44450000</v>
      </c>
      <c r="P11" s="1583"/>
      <c r="Q11" s="200"/>
      <c r="R11" s="1599"/>
      <c r="S11" s="1599"/>
      <c r="T11" s="1599"/>
      <c r="U11" s="1600"/>
      <c r="V11" s="1599"/>
      <c r="W11" s="200"/>
      <c r="X11" s="1601"/>
      <c r="Y11" s="1601"/>
      <c r="Z11" s="1601"/>
      <c r="AA11" s="200"/>
      <c r="AB11" s="200"/>
      <c r="AC11" s="200"/>
      <c r="AD11" s="200"/>
      <c r="AE11" s="200"/>
    </row>
    <row r="12" spans="1:31" ht="29.25" customHeight="1">
      <c r="A12" s="200"/>
      <c r="B12" s="1602" t="s">
        <v>241</v>
      </c>
      <c r="C12" s="1603" t="s">
        <v>762</v>
      </c>
      <c r="D12" s="1559"/>
      <c r="E12" s="1559"/>
      <c r="F12" s="1559"/>
      <c r="G12" s="1560"/>
      <c r="H12" s="1587"/>
      <c r="I12" s="1588"/>
      <c r="J12" s="1589"/>
      <c r="K12" s="182">
        <v>574</v>
      </c>
      <c r="L12" s="1604" t="s">
        <v>484</v>
      </c>
      <c r="M12" s="1554"/>
      <c r="N12" s="1555"/>
      <c r="O12" s="214">
        <v>29400000</v>
      </c>
      <c r="P12" s="1583"/>
      <c r="Q12" s="200"/>
      <c r="R12" s="1605"/>
      <c r="S12" s="1606"/>
      <c r="T12" s="1585"/>
      <c r="U12" s="1585"/>
      <c r="V12" s="1607"/>
      <c r="W12" s="200"/>
      <c r="X12" s="1608"/>
      <c r="Y12" s="1609"/>
      <c r="Z12" s="1609"/>
      <c r="AA12" s="1610"/>
      <c r="AB12" s="200"/>
      <c r="AC12" s="200"/>
      <c r="AD12" s="200"/>
      <c r="AE12" s="200"/>
    </row>
    <row r="13" spans="1:31" ht="39.75" customHeight="1" thickBot="1">
      <c r="A13" s="200"/>
      <c r="B13" s="1602" t="s">
        <v>242</v>
      </c>
      <c r="C13" s="1611" t="s">
        <v>763</v>
      </c>
      <c r="D13" s="1566"/>
      <c r="E13" s="1566"/>
      <c r="F13" s="1566"/>
      <c r="G13" s="1567"/>
      <c r="H13" s="1587"/>
      <c r="I13" s="1588"/>
      <c r="J13" s="1589"/>
      <c r="K13" s="204">
        <v>521</v>
      </c>
      <c r="L13" s="1612" t="s">
        <v>485</v>
      </c>
      <c r="M13" s="1559"/>
      <c r="N13" s="1560"/>
      <c r="O13" s="214">
        <v>24000000</v>
      </c>
      <c r="P13" s="1583"/>
      <c r="Q13" s="200"/>
      <c r="R13" s="1605"/>
      <c r="S13" s="1613"/>
      <c r="T13" s="1613"/>
      <c r="U13" s="1613"/>
      <c r="V13" s="1607"/>
      <c r="W13" s="200"/>
      <c r="X13" s="1608"/>
      <c r="Y13" s="1609"/>
      <c r="Z13" s="1609"/>
      <c r="AA13" s="1610"/>
      <c r="AB13" s="200"/>
      <c r="AC13" s="200"/>
      <c r="AD13" s="200"/>
      <c r="AE13" s="200"/>
    </row>
    <row r="14" spans="1:31" ht="18.75" customHeight="1">
      <c r="A14" s="200"/>
      <c r="B14" s="1614" t="s">
        <v>18</v>
      </c>
      <c r="C14" s="1615" t="s">
        <v>243</v>
      </c>
      <c r="D14" s="1615" t="s">
        <v>19</v>
      </c>
      <c r="E14" s="1615" t="s">
        <v>58</v>
      </c>
      <c r="F14" s="1615" t="s">
        <v>159</v>
      </c>
      <c r="G14" s="1616"/>
      <c r="H14" s="1541"/>
      <c r="I14" s="1541"/>
      <c r="J14" s="1542"/>
      <c r="K14" s="1617"/>
      <c r="L14" s="1618"/>
      <c r="M14" s="1619" t="s">
        <v>24</v>
      </c>
      <c r="N14" s="1544"/>
      <c r="O14" s="1572"/>
      <c r="P14" s="200"/>
      <c r="Q14" s="200"/>
      <c r="R14" s="1620"/>
      <c r="S14" s="1621"/>
      <c r="T14" s="1585"/>
      <c r="U14" s="201"/>
      <c r="V14" s="1607"/>
      <c r="W14" s="200"/>
      <c r="X14" s="1608"/>
      <c r="Y14" s="1609"/>
      <c r="Z14" s="1609"/>
      <c r="AA14" s="1610"/>
      <c r="AB14" s="200"/>
      <c r="AC14" s="200"/>
      <c r="AD14" s="200"/>
      <c r="AE14" s="200"/>
    </row>
    <row r="15" spans="1:31" ht="18.75" customHeight="1">
      <c r="A15" s="200"/>
      <c r="B15" s="1549"/>
      <c r="C15" s="1622"/>
      <c r="D15" s="1622"/>
      <c r="E15" s="1622"/>
      <c r="F15" s="1622"/>
      <c r="G15" s="1623" t="s">
        <v>244</v>
      </c>
      <c r="H15" s="1551"/>
      <c r="I15" s="1551"/>
      <c r="J15" s="1552"/>
      <c r="K15" s="1624" t="s">
        <v>245</v>
      </c>
      <c r="L15" s="1552"/>
      <c r="M15" s="1625" t="s">
        <v>25</v>
      </c>
      <c r="N15" s="1625" t="s">
        <v>26</v>
      </c>
      <c r="O15" s="1626" t="s">
        <v>27</v>
      </c>
      <c r="P15" s="200"/>
      <c r="Q15" s="200"/>
      <c r="R15" s="1627"/>
      <c r="S15" s="1621"/>
      <c r="T15" s="1585"/>
      <c r="U15" s="201"/>
      <c r="V15" s="1609"/>
      <c r="W15" s="200"/>
      <c r="X15" s="1608"/>
      <c r="Y15" s="1609"/>
      <c r="Z15" s="1609"/>
      <c r="AA15" s="1610"/>
      <c r="AB15" s="200"/>
      <c r="AC15" s="200"/>
      <c r="AD15" s="200"/>
      <c r="AE15" s="200"/>
    </row>
    <row r="16" spans="1:31" ht="18.75" customHeight="1" thickBot="1">
      <c r="A16" s="200"/>
      <c r="B16" s="1549"/>
      <c r="C16" s="1622"/>
      <c r="D16" s="1622"/>
      <c r="E16" s="1622"/>
      <c r="F16" s="1622"/>
      <c r="G16" s="1628" t="s">
        <v>28</v>
      </c>
      <c r="H16" s="1628" t="s">
        <v>29</v>
      </c>
      <c r="I16" s="1628" t="s">
        <v>30</v>
      </c>
      <c r="J16" s="1629" t="s">
        <v>31</v>
      </c>
      <c r="K16" s="438" t="s">
        <v>32</v>
      </c>
      <c r="L16" s="416" t="s">
        <v>33</v>
      </c>
      <c r="M16" s="1622"/>
      <c r="N16" s="1622"/>
      <c r="O16" s="1630"/>
      <c r="P16" s="200"/>
      <c r="Q16" s="200"/>
      <c r="R16" s="1627"/>
      <c r="S16" s="1621"/>
      <c r="T16" s="1585"/>
      <c r="U16" s="201"/>
      <c r="V16" s="1609"/>
      <c r="W16" s="200"/>
      <c r="X16" s="1608"/>
      <c r="Y16" s="1609"/>
      <c r="Z16" s="1609"/>
      <c r="AA16" s="1610"/>
      <c r="AB16" s="200"/>
      <c r="AC16" s="200"/>
      <c r="AD16" s="200"/>
      <c r="AE16" s="200"/>
    </row>
    <row r="17" spans="1:31" ht="18.75" customHeight="1">
      <c r="A17" s="1631"/>
      <c r="B17" s="1632" t="s">
        <v>246</v>
      </c>
      <c r="C17" s="1633" t="s">
        <v>35</v>
      </c>
      <c r="D17" s="1634" t="s">
        <v>247</v>
      </c>
      <c r="E17" s="1635">
        <v>2</v>
      </c>
      <c r="F17" s="1636">
        <f>X64</f>
        <v>245300000</v>
      </c>
      <c r="G17" s="1637">
        <f>F17</f>
        <v>245300000</v>
      </c>
      <c r="H17" s="1638"/>
      <c r="I17" s="1638"/>
      <c r="J17" s="1638"/>
      <c r="K17" s="1639">
        <v>45292</v>
      </c>
      <c r="L17" s="1639">
        <v>45657</v>
      </c>
      <c r="M17" s="1640">
        <f>E18/E17</f>
        <v>0</v>
      </c>
      <c r="N17" s="1640">
        <f>F18/F17</f>
        <v>0.27823073787199348</v>
      </c>
      <c r="O17" s="1641">
        <f>M17*M17/N17</f>
        <v>0</v>
      </c>
      <c r="P17" s="200"/>
      <c r="Q17" s="200"/>
      <c r="R17" s="1627"/>
      <c r="S17" s="1621"/>
      <c r="T17" s="1585"/>
      <c r="U17" s="201"/>
      <c r="V17" s="1607"/>
      <c r="W17" s="200"/>
      <c r="X17" s="1608"/>
      <c r="Y17" s="1609"/>
      <c r="Z17" s="1609"/>
      <c r="AA17" s="1610"/>
      <c r="AB17" s="200"/>
      <c r="AC17" s="200"/>
      <c r="AD17" s="200"/>
      <c r="AE17" s="200"/>
    </row>
    <row r="18" spans="1:31" ht="18.75" customHeight="1">
      <c r="A18" s="1642"/>
      <c r="B18" s="1643"/>
      <c r="C18" s="1633" t="s">
        <v>37</v>
      </c>
      <c r="D18" s="1643"/>
      <c r="E18" s="1635">
        <v>0</v>
      </c>
      <c r="F18" s="1637">
        <f>Y64</f>
        <v>68250000</v>
      </c>
      <c r="G18" s="1637">
        <f t="shared" ref="G18:G30" si="0">F18</f>
        <v>68250000</v>
      </c>
      <c r="H18" s="1644"/>
      <c r="I18" s="1644"/>
      <c r="J18" s="1644"/>
      <c r="K18" s="1645"/>
      <c r="L18" s="1645"/>
      <c r="M18" s="1644"/>
      <c r="N18" s="1644"/>
      <c r="O18" s="1646"/>
      <c r="P18" s="200"/>
      <c r="Q18" s="200"/>
      <c r="R18" s="200"/>
      <c r="S18" s="200"/>
      <c r="T18" s="200"/>
      <c r="U18" s="201"/>
      <c r="V18" s="1609"/>
      <c r="W18" s="200"/>
      <c r="X18" s="1608"/>
      <c r="Y18" s="1609"/>
      <c r="Z18" s="1609"/>
      <c r="AA18" s="1610"/>
      <c r="AB18" s="200"/>
      <c r="AC18" s="200"/>
      <c r="AD18" s="200"/>
      <c r="AE18" s="200"/>
    </row>
    <row r="19" spans="1:31" ht="18.75" customHeight="1">
      <c r="A19" s="1631"/>
      <c r="B19" s="1632" t="s">
        <v>248</v>
      </c>
      <c r="C19" s="1633" t="s">
        <v>35</v>
      </c>
      <c r="D19" s="1634" t="s">
        <v>249</v>
      </c>
      <c r="E19" s="1647">
        <v>0.9</v>
      </c>
      <c r="F19" s="1648">
        <f>X74</f>
        <v>90800000</v>
      </c>
      <c r="G19" s="1637">
        <f t="shared" si="0"/>
        <v>90800000</v>
      </c>
      <c r="H19" s="1638"/>
      <c r="I19" s="1638"/>
      <c r="J19" s="1638"/>
      <c r="K19" s="1639">
        <v>45292</v>
      </c>
      <c r="L19" s="1639">
        <v>45657</v>
      </c>
      <c r="M19" s="1640">
        <f>E20/E19</f>
        <v>0</v>
      </c>
      <c r="N19" s="1640">
        <f>F20/F19</f>
        <v>0.26431718061674009</v>
      </c>
      <c r="O19" s="1641">
        <f t="shared" ref="O19" si="1">M19*M19/N19</f>
        <v>0</v>
      </c>
      <c r="P19" s="200"/>
      <c r="Q19" s="200"/>
      <c r="R19" s="200"/>
      <c r="S19" s="200"/>
      <c r="T19" s="200"/>
      <c r="U19" s="201"/>
      <c r="V19" s="1609"/>
      <c r="W19" s="200"/>
      <c r="X19" s="200"/>
      <c r="Y19" s="200"/>
      <c r="Z19" s="200"/>
      <c r="AA19" s="200"/>
      <c r="AB19" s="200"/>
      <c r="AC19" s="200"/>
      <c r="AD19" s="200"/>
      <c r="AE19" s="200"/>
    </row>
    <row r="20" spans="1:31" ht="18.75" customHeight="1">
      <c r="A20" s="1642"/>
      <c r="B20" s="1643"/>
      <c r="C20" s="1633" t="s">
        <v>37</v>
      </c>
      <c r="D20" s="1643"/>
      <c r="E20" s="1647">
        <v>0</v>
      </c>
      <c r="F20" s="1637">
        <f>Y74</f>
        <v>24000000</v>
      </c>
      <c r="G20" s="1637">
        <f t="shared" si="0"/>
        <v>24000000</v>
      </c>
      <c r="H20" s="1644"/>
      <c r="I20" s="1644"/>
      <c r="J20" s="1644"/>
      <c r="K20" s="1645"/>
      <c r="L20" s="1645"/>
      <c r="M20" s="1644"/>
      <c r="N20" s="1644"/>
      <c r="O20" s="1646"/>
      <c r="P20" s="200"/>
      <c r="Q20" s="200"/>
      <c r="R20" s="200"/>
      <c r="S20" s="200"/>
      <c r="T20" s="200"/>
      <c r="U20" s="201"/>
      <c r="V20" s="200"/>
      <c r="W20" s="200"/>
      <c r="X20" s="200"/>
      <c r="Y20" s="200"/>
      <c r="Z20" s="200"/>
      <c r="AA20" s="1610"/>
      <c r="AB20" s="200"/>
      <c r="AC20" s="200"/>
      <c r="AD20" s="200"/>
      <c r="AE20" s="200"/>
    </row>
    <row r="21" spans="1:31" ht="18.75" customHeight="1">
      <c r="A21" s="1631"/>
      <c r="B21" s="1632" t="s">
        <v>250</v>
      </c>
      <c r="C21" s="1633" t="s">
        <v>35</v>
      </c>
      <c r="D21" s="1634" t="s">
        <v>251</v>
      </c>
      <c r="E21" s="1635">
        <v>1</v>
      </c>
      <c r="F21" s="1648">
        <f>+X84</f>
        <v>78400000</v>
      </c>
      <c r="G21" s="1637">
        <f t="shared" si="0"/>
        <v>78400000</v>
      </c>
      <c r="H21" s="1638"/>
      <c r="I21" s="1638"/>
      <c r="J21" s="1638"/>
      <c r="K21" s="1639">
        <v>45292</v>
      </c>
      <c r="L21" s="1639">
        <v>45657</v>
      </c>
      <c r="M21" s="1640">
        <f>E22/E21</f>
        <v>0</v>
      </c>
      <c r="N21" s="1640">
        <f>F22/F21</f>
        <v>0</v>
      </c>
      <c r="O21" s="1641">
        <v>0</v>
      </c>
      <c r="P21" s="200"/>
      <c r="Q21" s="200"/>
      <c r="R21" s="200"/>
      <c r="S21" s="200"/>
      <c r="T21" s="200"/>
      <c r="U21" s="201"/>
      <c r="V21" s="200"/>
      <c r="W21" s="200"/>
      <c r="X21" s="200"/>
      <c r="Y21" s="200"/>
      <c r="Z21" s="200"/>
      <c r="AA21" s="200"/>
      <c r="AB21" s="200"/>
      <c r="AC21" s="200"/>
      <c r="AD21" s="200"/>
      <c r="AE21" s="200"/>
    </row>
    <row r="22" spans="1:31" ht="18.75" customHeight="1">
      <c r="A22" s="1642"/>
      <c r="B22" s="1643"/>
      <c r="C22" s="1633" t="s">
        <v>37</v>
      </c>
      <c r="D22" s="1643"/>
      <c r="E22" s="1635">
        <v>0</v>
      </c>
      <c r="F22" s="1637">
        <f>Y76</f>
        <v>0</v>
      </c>
      <c r="G22" s="1637">
        <f t="shared" si="0"/>
        <v>0</v>
      </c>
      <c r="H22" s="1644"/>
      <c r="I22" s="1644"/>
      <c r="J22" s="1644"/>
      <c r="K22" s="1645"/>
      <c r="L22" s="1645"/>
      <c r="M22" s="1644"/>
      <c r="N22" s="1644"/>
      <c r="O22" s="1646"/>
      <c r="P22" s="200"/>
      <c r="Q22" s="200"/>
      <c r="R22" s="200"/>
      <c r="S22" s="200"/>
      <c r="T22" s="200"/>
      <c r="U22" s="201"/>
      <c r="V22" s="200"/>
      <c r="W22" s="200"/>
      <c r="X22" s="200"/>
      <c r="Y22" s="200"/>
      <c r="Z22" s="200"/>
      <c r="AA22" s="200"/>
      <c r="AB22" s="200"/>
      <c r="AC22" s="200"/>
      <c r="AD22" s="200"/>
      <c r="AE22" s="200"/>
    </row>
    <row r="23" spans="1:31" ht="18.75" customHeight="1">
      <c r="A23" s="1631"/>
      <c r="B23" s="1632" t="s">
        <v>252</v>
      </c>
      <c r="C23" s="1633" t="s">
        <v>35</v>
      </c>
      <c r="D23" s="1634" t="s">
        <v>247</v>
      </c>
      <c r="E23" s="1635">
        <v>1</v>
      </c>
      <c r="F23" s="1649">
        <f>X99</f>
        <v>119100000</v>
      </c>
      <c r="G23" s="1637">
        <f t="shared" si="0"/>
        <v>119100000</v>
      </c>
      <c r="H23" s="1638"/>
      <c r="I23" s="1638"/>
      <c r="J23" s="1638"/>
      <c r="K23" s="1639">
        <v>45292</v>
      </c>
      <c r="L23" s="1639">
        <v>45657</v>
      </c>
      <c r="M23" s="1640">
        <f>E24/E23</f>
        <v>0</v>
      </c>
      <c r="N23" s="1640">
        <f>F24/F23</f>
        <v>0.24685138539042822</v>
      </c>
      <c r="O23" s="1641">
        <f t="shared" ref="O23" si="2">M23*M23/N23</f>
        <v>0</v>
      </c>
      <c r="P23" s="200"/>
      <c r="Q23" s="200"/>
      <c r="R23" s="200"/>
      <c r="S23" s="200"/>
      <c r="T23" s="200"/>
      <c r="U23" s="201"/>
      <c r="V23" s="200"/>
      <c r="W23" s="200"/>
      <c r="X23" s="200"/>
      <c r="Y23" s="200"/>
      <c r="Z23" s="200"/>
      <c r="AA23" s="200"/>
      <c r="AB23" s="200"/>
      <c r="AC23" s="200"/>
      <c r="AD23" s="200"/>
      <c r="AE23" s="200"/>
    </row>
    <row r="24" spans="1:31" ht="18.75" customHeight="1">
      <c r="A24" s="1642"/>
      <c r="B24" s="1643"/>
      <c r="C24" s="1633" t="s">
        <v>37</v>
      </c>
      <c r="D24" s="1643"/>
      <c r="E24" s="1635">
        <v>0</v>
      </c>
      <c r="F24" s="1637">
        <f>Y99</f>
        <v>29400000</v>
      </c>
      <c r="G24" s="1637">
        <f t="shared" si="0"/>
        <v>29400000</v>
      </c>
      <c r="H24" s="1644"/>
      <c r="I24" s="1644"/>
      <c r="J24" s="1644"/>
      <c r="K24" s="1645"/>
      <c r="L24" s="1645"/>
      <c r="M24" s="1644"/>
      <c r="N24" s="1644"/>
      <c r="O24" s="1646"/>
      <c r="P24" s="200"/>
      <c r="Q24" s="200"/>
      <c r="R24" s="200"/>
      <c r="S24" s="200"/>
      <c r="T24" s="200"/>
      <c r="U24" s="201"/>
      <c r="V24" s="200"/>
      <c r="W24" s="200"/>
      <c r="X24" s="200"/>
      <c r="Y24" s="200"/>
      <c r="Z24" s="200"/>
      <c r="AA24" s="200"/>
      <c r="AB24" s="200"/>
      <c r="AC24" s="200"/>
      <c r="AD24" s="200"/>
      <c r="AE24" s="200"/>
    </row>
    <row r="25" spans="1:31" ht="18.75" customHeight="1">
      <c r="A25" s="1631"/>
      <c r="B25" s="1632" t="s">
        <v>253</v>
      </c>
      <c r="C25" s="1633" t="s">
        <v>35</v>
      </c>
      <c r="D25" s="1634" t="s">
        <v>247</v>
      </c>
      <c r="E25" s="1635">
        <v>2</v>
      </c>
      <c r="F25" s="1648">
        <f>X121</f>
        <v>221300000</v>
      </c>
      <c r="G25" s="1637">
        <f t="shared" si="0"/>
        <v>221300000</v>
      </c>
      <c r="H25" s="1638"/>
      <c r="I25" s="1638"/>
      <c r="J25" s="1638"/>
      <c r="K25" s="1639">
        <v>45292</v>
      </c>
      <c r="L25" s="1639">
        <v>45657</v>
      </c>
      <c r="M25" s="1640">
        <f>E26/E25</f>
        <v>0</v>
      </c>
      <c r="N25" s="1640">
        <f>F26/F25</f>
        <v>0.3804789877993674</v>
      </c>
      <c r="O25" s="1641">
        <f t="shared" ref="O25" si="3">M25*M25/N25</f>
        <v>0</v>
      </c>
      <c r="P25" s="200"/>
      <c r="Q25" s="200"/>
      <c r="R25" s="200"/>
      <c r="S25" s="200"/>
      <c r="T25" s="200"/>
      <c r="U25" s="201"/>
      <c r="V25" s="200"/>
      <c r="W25" s="200"/>
      <c r="X25" s="200"/>
      <c r="Y25" s="200"/>
      <c r="Z25" s="200"/>
      <c r="AA25" s="200"/>
      <c r="AB25" s="200"/>
      <c r="AC25" s="200"/>
      <c r="AD25" s="200"/>
      <c r="AE25" s="200"/>
    </row>
    <row r="26" spans="1:31" ht="18.75" customHeight="1">
      <c r="A26" s="1642"/>
      <c r="B26" s="1643"/>
      <c r="C26" s="1633" t="s">
        <v>37</v>
      </c>
      <c r="D26" s="1643"/>
      <c r="E26" s="1650">
        <v>0</v>
      </c>
      <c r="F26" s="1651">
        <f>Y121</f>
        <v>84200000</v>
      </c>
      <c r="G26" s="1637">
        <f t="shared" si="0"/>
        <v>84200000</v>
      </c>
      <c r="H26" s="1644"/>
      <c r="I26" s="1644"/>
      <c r="J26" s="1644"/>
      <c r="K26" s="1645"/>
      <c r="L26" s="1645"/>
      <c r="M26" s="1644"/>
      <c r="N26" s="1644"/>
      <c r="O26" s="1646"/>
      <c r="P26" s="200"/>
      <c r="Q26" s="200"/>
      <c r="R26" s="200"/>
      <c r="S26" s="200"/>
      <c r="T26" s="200"/>
      <c r="U26" s="201"/>
      <c r="V26" s="200"/>
      <c r="W26" s="200"/>
      <c r="X26" s="200"/>
      <c r="Y26" s="200"/>
      <c r="Z26" s="200"/>
      <c r="AA26" s="200"/>
      <c r="AB26" s="200"/>
      <c r="AC26" s="200"/>
      <c r="AD26" s="200"/>
      <c r="AE26" s="200"/>
    </row>
    <row r="27" spans="1:31" ht="18.75" customHeight="1">
      <c r="A27" s="1631"/>
      <c r="B27" s="1632" t="s">
        <v>254</v>
      </c>
      <c r="C27" s="1633" t="s">
        <v>35</v>
      </c>
      <c r="D27" s="1634" t="s">
        <v>247</v>
      </c>
      <c r="E27" s="1635">
        <v>1</v>
      </c>
      <c r="F27" s="1652">
        <f>X132</f>
        <v>57150000</v>
      </c>
      <c r="G27" s="1637">
        <f t="shared" si="0"/>
        <v>57150000</v>
      </c>
      <c r="H27" s="1638"/>
      <c r="I27" s="1638"/>
      <c r="J27" s="1638"/>
      <c r="K27" s="1639">
        <v>45292</v>
      </c>
      <c r="L27" s="1639">
        <v>45657</v>
      </c>
      <c r="M27" s="1640">
        <f>E28/E27</f>
        <v>0</v>
      </c>
      <c r="N27" s="1640">
        <f>F28/F27</f>
        <v>0.66666666666666663</v>
      </c>
      <c r="O27" s="1641">
        <f t="shared" ref="O27" si="4">M27*M27/N27</f>
        <v>0</v>
      </c>
      <c r="P27" s="200"/>
      <c r="Q27" s="200"/>
      <c r="R27" s="200"/>
      <c r="S27" s="200"/>
      <c r="T27" s="200"/>
      <c r="U27" s="201"/>
      <c r="V27" s="200"/>
      <c r="W27" s="200"/>
      <c r="X27" s="200"/>
      <c r="Y27" s="200"/>
      <c r="Z27" s="200"/>
      <c r="AA27" s="200"/>
      <c r="AB27" s="200"/>
      <c r="AC27" s="200"/>
      <c r="AD27" s="200"/>
      <c r="AE27" s="200"/>
    </row>
    <row r="28" spans="1:31" ht="18.75" customHeight="1">
      <c r="A28" s="1642"/>
      <c r="B28" s="1643"/>
      <c r="C28" s="1633" t="s">
        <v>37</v>
      </c>
      <c r="D28" s="1643"/>
      <c r="E28" s="1635">
        <v>0</v>
      </c>
      <c r="F28" s="1653">
        <f>Y132</f>
        <v>38100000</v>
      </c>
      <c r="G28" s="1637">
        <f t="shared" si="0"/>
        <v>38100000</v>
      </c>
      <c r="H28" s="1644"/>
      <c r="I28" s="1644"/>
      <c r="J28" s="1644"/>
      <c r="K28" s="1645"/>
      <c r="L28" s="1645"/>
      <c r="M28" s="1644"/>
      <c r="N28" s="1644"/>
      <c r="O28" s="1646"/>
      <c r="P28" s="200"/>
      <c r="Q28" s="200"/>
      <c r="R28" s="200"/>
      <c r="S28" s="200"/>
      <c r="T28" s="200"/>
      <c r="U28" s="201"/>
      <c r="V28" s="200"/>
      <c r="W28" s="200"/>
      <c r="X28" s="200"/>
      <c r="Y28" s="200"/>
      <c r="Z28" s="200"/>
      <c r="AA28" s="200"/>
      <c r="AB28" s="200"/>
      <c r="AC28" s="200"/>
      <c r="AD28" s="200"/>
      <c r="AE28" s="200"/>
    </row>
    <row r="29" spans="1:31" ht="18.75" customHeight="1">
      <c r="A29" s="200"/>
      <c r="B29" s="1654" t="s">
        <v>255</v>
      </c>
      <c r="C29" s="1655" t="s">
        <v>35</v>
      </c>
      <c r="D29" s="1656"/>
      <c r="E29" s="1657"/>
      <c r="F29" s="1658">
        <f>F17+F19+F21+F23+F25+F27</f>
        <v>812050000</v>
      </c>
      <c r="G29" s="1637">
        <f t="shared" si="0"/>
        <v>812050000</v>
      </c>
      <c r="H29" s="1659"/>
      <c r="I29" s="1659"/>
      <c r="J29" s="1660"/>
      <c r="K29" s="1661"/>
      <c r="L29" s="1662"/>
      <c r="M29" s="1663"/>
      <c r="N29" s="1664"/>
      <c r="O29" s="1665"/>
      <c r="P29" s="200"/>
      <c r="Q29" s="200"/>
      <c r="R29" s="200"/>
      <c r="S29" s="200"/>
      <c r="T29" s="200"/>
      <c r="U29" s="201"/>
      <c r="V29" s="200"/>
      <c r="W29" s="200"/>
      <c r="X29" s="200"/>
      <c r="Y29" s="200"/>
      <c r="Z29" s="200"/>
      <c r="AA29" s="200"/>
      <c r="AB29" s="200"/>
      <c r="AC29" s="200"/>
      <c r="AD29" s="200"/>
      <c r="AE29" s="200"/>
    </row>
    <row r="30" spans="1:31" ht="18.75" customHeight="1" thickBot="1">
      <c r="A30" s="200"/>
      <c r="B30" s="1643"/>
      <c r="C30" s="1633" t="s">
        <v>37</v>
      </c>
      <c r="D30" s="1644"/>
      <c r="E30" s="1666"/>
      <c r="F30" s="1667">
        <f>F18+F20+F22+F24+F26+F28</f>
        <v>243950000</v>
      </c>
      <c r="G30" s="1637">
        <f t="shared" si="0"/>
        <v>243950000</v>
      </c>
      <c r="H30" s="1668"/>
      <c r="I30" s="1668"/>
      <c r="J30" s="1669"/>
      <c r="K30" s="1670"/>
      <c r="L30" s="1671"/>
      <c r="M30" s="1564"/>
      <c r="N30" s="1672"/>
      <c r="O30" s="1630"/>
      <c r="P30" s="200"/>
      <c r="Q30" s="200"/>
      <c r="R30" s="200"/>
      <c r="S30" s="200"/>
      <c r="T30" s="200"/>
      <c r="U30" s="201"/>
      <c r="V30" s="200"/>
      <c r="W30" s="200"/>
      <c r="X30" s="200"/>
      <c r="Y30" s="200"/>
      <c r="Z30" s="200"/>
      <c r="AA30" s="200"/>
      <c r="AB30" s="200"/>
      <c r="AC30" s="200"/>
      <c r="AD30" s="200"/>
      <c r="AE30" s="200"/>
    </row>
    <row r="31" spans="1:31" ht="18.75" customHeight="1" thickBot="1">
      <c r="A31" s="200"/>
      <c r="B31" s="200"/>
      <c r="C31" s="200"/>
      <c r="D31" s="200"/>
      <c r="E31" s="200"/>
      <c r="F31" s="1673"/>
      <c r="G31" s="1674"/>
      <c r="H31" s="1675"/>
      <c r="I31" s="1675"/>
      <c r="J31" s="1675"/>
      <c r="K31" s="1676"/>
      <c r="L31" s="1676"/>
      <c r="M31" s="1674"/>
      <c r="N31" s="1677"/>
      <c r="O31" s="1677"/>
      <c r="P31" s="200"/>
      <c r="Q31" s="200"/>
      <c r="R31" s="200"/>
      <c r="S31" s="200"/>
      <c r="T31" s="200"/>
      <c r="U31" s="201"/>
      <c r="V31" s="200"/>
      <c r="W31" s="200"/>
      <c r="X31" s="200"/>
      <c r="Y31" s="200"/>
      <c r="Z31" s="200"/>
      <c r="AA31" s="200"/>
      <c r="AB31" s="200"/>
      <c r="AC31" s="200"/>
      <c r="AD31" s="200"/>
      <c r="AE31" s="200"/>
    </row>
    <row r="32" spans="1:31" ht="18.75" customHeight="1" thickBot="1">
      <c r="A32" s="200"/>
      <c r="B32" s="1678" t="s">
        <v>46</v>
      </c>
      <c r="C32" s="1578" t="s">
        <v>47</v>
      </c>
      <c r="D32" s="1541"/>
      <c r="E32" s="1542"/>
      <c r="F32" s="1679" t="s">
        <v>48</v>
      </c>
      <c r="G32" s="1541"/>
      <c r="H32" s="1541"/>
      <c r="I32" s="1541"/>
      <c r="J32" s="1680"/>
      <c r="K32" s="1681" t="s">
        <v>597</v>
      </c>
      <c r="L32" s="1682"/>
      <c r="M32" s="1682"/>
      <c r="N32" s="1682"/>
      <c r="O32" s="1683"/>
      <c r="P32" s="200"/>
      <c r="Q32" s="200"/>
      <c r="R32" s="200"/>
      <c r="S32" s="200"/>
      <c r="T32" s="200"/>
      <c r="U32" s="201"/>
      <c r="V32" s="200"/>
      <c r="W32" s="200"/>
      <c r="X32" s="200"/>
      <c r="Y32" s="200"/>
      <c r="Z32" s="200"/>
      <c r="AA32" s="200"/>
      <c r="AB32" s="200"/>
      <c r="AC32" s="200"/>
      <c r="AD32" s="200"/>
      <c r="AE32" s="200"/>
    </row>
    <row r="33" spans="1:31" ht="18.75" customHeight="1">
      <c r="A33" s="200"/>
      <c r="B33" s="1684" t="s">
        <v>764</v>
      </c>
      <c r="C33" s="1603" t="s">
        <v>765</v>
      </c>
      <c r="D33" s="1559"/>
      <c r="E33" s="1560"/>
      <c r="F33" s="1685" t="s">
        <v>256</v>
      </c>
      <c r="G33" s="1559"/>
      <c r="H33" s="1560"/>
      <c r="I33" s="1686" t="s">
        <v>35</v>
      </c>
      <c r="J33" s="1687">
        <v>15</v>
      </c>
      <c r="K33" s="1688" t="s">
        <v>598</v>
      </c>
      <c r="L33" s="1689"/>
      <c r="M33" s="1689"/>
      <c r="N33" s="1689"/>
      <c r="O33" s="1690"/>
      <c r="P33" s="1677"/>
      <c r="Q33" s="200"/>
      <c r="R33" s="200"/>
      <c r="S33" s="200"/>
      <c r="T33" s="200"/>
      <c r="U33" s="201"/>
      <c r="V33" s="200"/>
      <c r="W33" s="200"/>
      <c r="X33" s="200"/>
      <c r="Y33" s="200"/>
      <c r="Z33" s="200"/>
      <c r="AA33" s="200"/>
      <c r="AB33" s="200"/>
      <c r="AC33" s="200"/>
      <c r="AD33" s="200"/>
      <c r="AE33" s="200"/>
    </row>
    <row r="34" spans="1:31" ht="18.75" customHeight="1">
      <c r="A34" s="200"/>
      <c r="B34" s="1549"/>
      <c r="C34" s="1550"/>
      <c r="D34" s="1551"/>
      <c r="E34" s="1552"/>
      <c r="F34" s="1550"/>
      <c r="G34" s="1551"/>
      <c r="H34" s="1552"/>
      <c r="I34" s="1686" t="s">
        <v>37</v>
      </c>
      <c r="J34" s="1687">
        <v>0</v>
      </c>
      <c r="K34" s="1691"/>
      <c r="L34" s="1692"/>
      <c r="M34" s="1692"/>
      <c r="N34" s="1692"/>
      <c r="O34" s="1693"/>
      <c r="P34" s="200"/>
      <c r="Q34" s="200"/>
      <c r="R34" s="200"/>
      <c r="S34" s="200"/>
      <c r="T34" s="200"/>
      <c r="U34" s="201"/>
      <c r="V34" s="200"/>
      <c r="W34" s="200"/>
      <c r="X34" s="200"/>
      <c r="Y34" s="200"/>
      <c r="Z34" s="200"/>
      <c r="AA34" s="200"/>
      <c r="AB34" s="200"/>
      <c r="AC34" s="200"/>
      <c r="AD34" s="200"/>
      <c r="AE34" s="200"/>
    </row>
    <row r="35" spans="1:31" ht="18.75" customHeight="1">
      <c r="A35" s="200"/>
      <c r="B35" s="1549"/>
      <c r="C35" s="1694" t="s">
        <v>166</v>
      </c>
      <c r="D35" s="1559"/>
      <c r="E35" s="1560"/>
      <c r="F35" s="1685"/>
      <c r="G35" s="1559"/>
      <c r="H35" s="1560"/>
      <c r="I35" s="1686"/>
      <c r="J35" s="1695"/>
      <c r="K35" s="1696"/>
      <c r="L35" s="1559"/>
      <c r="M35" s="1559"/>
      <c r="N35" s="1559"/>
      <c r="O35" s="1697"/>
      <c r="P35" s="200"/>
      <c r="Q35" s="200"/>
      <c r="R35" s="200"/>
      <c r="S35" s="200"/>
      <c r="T35" s="200"/>
      <c r="U35" s="201"/>
      <c r="V35" s="200"/>
      <c r="W35" s="200"/>
      <c r="X35" s="200"/>
      <c r="Y35" s="200"/>
      <c r="Z35" s="200"/>
      <c r="AA35" s="200"/>
      <c r="AB35" s="200"/>
      <c r="AC35" s="200"/>
      <c r="AD35" s="200"/>
      <c r="AE35" s="200"/>
    </row>
    <row r="36" spans="1:31" ht="18.75" customHeight="1" thickBot="1">
      <c r="A36" s="200"/>
      <c r="B36" s="1549"/>
      <c r="C36" s="1550"/>
      <c r="D36" s="1551"/>
      <c r="E36" s="1552"/>
      <c r="F36" s="1550"/>
      <c r="G36" s="1551"/>
      <c r="H36" s="1552"/>
      <c r="I36" s="1686"/>
      <c r="J36" s="1698"/>
      <c r="K36" s="1699"/>
      <c r="L36" s="1700"/>
      <c r="M36" s="1700"/>
      <c r="N36" s="1700"/>
      <c r="O36" s="1701"/>
      <c r="P36" s="200"/>
      <c r="Q36" s="200"/>
      <c r="R36" s="200"/>
      <c r="S36" s="200"/>
      <c r="T36" s="200"/>
      <c r="U36" s="201"/>
      <c r="V36" s="200"/>
      <c r="W36" s="200"/>
      <c r="X36" s="200"/>
      <c r="Y36" s="200"/>
      <c r="Z36" s="200"/>
      <c r="AA36" s="200"/>
      <c r="AB36" s="200"/>
      <c r="AC36" s="200"/>
      <c r="AD36" s="200"/>
      <c r="AE36" s="200"/>
    </row>
    <row r="37" spans="1:31" ht="15.75" customHeight="1">
      <c r="A37" s="200"/>
      <c r="B37" s="1549"/>
      <c r="C37" s="1694" t="s">
        <v>168</v>
      </c>
      <c r="D37" s="1559"/>
      <c r="E37" s="1560"/>
      <c r="F37" s="1685"/>
      <c r="G37" s="1559"/>
      <c r="H37" s="1560"/>
      <c r="I37" s="1686"/>
      <c r="J37" s="1695"/>
      <c r="K37" s="1702" t="s">
        <v>486</v>
      </c>
      <c r="L37" s="1551"/>
      <c r="M37" s="1551"/>
      <c r="N37" s="1551"/>
      <c r="O37" s="1703"/>
      <c r="P37" s="200"/>
      <c r="Q37" s="200"/>
      <c r="R37" s="200"/>
      <c r="S37" s="200"/>
      <c r="T37" s="200"/>
      <c r="U37" s="201"/>
      <c r="V37" s="200"/>
      <c r="W37" s="200"/>
      <c r="X37" s="200"/>
      <c r="Y37" s="200"/>
      <c r="Z37" s="200"/>
      <c r="AA37" s="200"/>
      <c r="AB37" s="200"/>
      <c r="AC37" s="200"/>
      <c r="AD37" s="200"/>
      <c r="AE37" s="200"/>
    </row>
    <row r="38" spans="1:31" ht="35.25" customHeight="1">
      <c r="A38" s="200"/>
      <c r="B38" s="1549"/>
      <c r="C38" s="1550"/>
      <c r="D38" s="1551"/>
      <c r="E38" s="1552"/>
      <c r="F38" s="1550"/>
      <c r="G38" s="1551"/>
      <c r="H38" s="1552"/>
      <c r="I38" s="1686"/>
      <c r="J38" s="1704"/>
      <c r="K38" s="1705" t="s">
        <v>766</v>
      </c>
      <c r="L38" s="1706"/>
      <c r="M38" s="1706"/>
      <c r="N38" s="1706"/>
      <c r="O38" s="1707"/>
      <c r="P38" s="200"/>
      <c r="Q38" s="200"/>
      <c r="R38" s="200"/>
      <c r="S38" s="200"/>
      <c r="T38" s="200"/>
      <c r="U38" s="201"/>
      <c r="V38" s="200"/>
      <c r="W38" s="200"/>
      <c r="X38" s="200"/>
      <c r="Y38" s="200"/>
      <c r="Z38" s="200"/>
      <c r="AA38" s="200"/>
      <c r="AB38" s="200"/>
      <c r="AC38" s="200"/>
      <c r="AD38" s="200"/>
      <c r="AE38" s="200"/>
    </row>
    <row r="39" spans="1:31" ht="18.75" customHeight="1">
      <c r="A39" s="200"/>
      <c r="B39" s="1708" t="s">
        <v>258</v>
      </c>
      <c r="C39" s="1559"/>
      <c r="D39" s="1559"/>
      <c r="E39" s="1559"/>
      <c r="F39" s="1559"/>
      <c r="G39" s="1559"/>
      <c r="H39" s="1559"/>
      <c r="I39" s="1559"/>
      <c r="J39" s="1560"/>
      <c r="K39" s="1709" t="s">
        <v>52</v>
      </c>
      <c r="L39" s="1559"/>
      <c r="M39" s="1559"/>
      <c r="N39" s="1559"/>
      <c r="O39" s="1710"/>
      <c r="P39" s="200"/>
      <c r="Q39" s="200"/>
      <c r="R39" s="200"/>
      <c r="S39" s="200"/>
      <c r="T39" s="200"/>
      <c r="U39" s="201"/>
      <c r="V39" s="200"/>
      <c r="W39" s="200"/>
      <c r="X39" s="200"/>
      <c r="Y39" s="200"/>
      <c r="Z39" s="200"/>
      <c r="AA39" s="200"/>
      <c r="AB39" s="200"/>
      <c r="AC39" s="200"/>
      <c r="AD39" s="200"/>
      <c r="AE39" s="200"/>
    </row>
    <row r="40" spans="1:31" ht="18.75" customHeight="1" thickBot="1">
      <c r="A40" s="200"/>
      <c r="B40" s="1711"/>
      <c r="C40" s="1563"/>
      <c r="D40" s="1563"/>
      <c r="E40" s="1563"/>
      <c r="F40" s="1563"/>
      <c r="G40" s="1563"/>
      <c r="H40" s="1563"/>
      <c r="I40" s="1563"/>
      <c r="J40" s="1564"/>
      <c r="K40" s="1711"/>
      <c r="L40" s="1563"/>
      <c r="M40" s="1563"/>
      <c r="N40" s="1563"/>
      <c r="O40" s="1568"/>
      <c r="P40" s="200"/>
      <c r="Q40" s="200"/>
      <c r="R40" s="200"/>
      <c r="S40" s="200"/>
      <c r="T40" s="200"/>
      <c r="U40" s="201"/>
      <c r="V40" s="200"/>
      <c r="W40" s="200"/>
      <c r="X40" s="200"/>
      <c r="Y40" s="200"/>
      <c r="Z40" s="200"/>
      <c r="AA40" s="200"/>
      <c r="AB40" s="200"/>
      <c r="AC40" s="200"/>
      <c r="AD40" s="200"/>
      <c r="AE40" s="200"/>
    </row>
    <row r="41" spans="1:31" ht="18.75" customHeight="1">
      <c r="A41" s="200"/>
      <c r="B41" s="200"/>
      <c r="C41" s="200"/>
      <c r="D41" s="200"/>
      <c r="E41" s="200"/>
      <c r="F41" s="200"/>
      <c r="G41" s="200"/>
      <c r="H41" s="200"/>
      <c r="I41" s="200"/>
      <c r="J41" s="200"/>
      <c r="K41" s="1712"/>
      <c r="L41" s="1585"/>
      <c r="M41" s="1585"/>
      <c r="N41" s="1585"/>
      <c r="O41" s="1585"/>
      <c r="P41" s="200"/>
      <c r="Q41" s="200"/>
      <c r="R41" s="200"/>
      <c r="S41" s="200"/>
      <c r="T41" s="200"/>
      <c r="U41" s="201"/>
      <c r="V41" s="200"/>
      <c r="W41" s="200"/>
      <c r="X41" s="200"/>
      <c r="Y41" s="200"/>
      <c r="Z41" s="200"/>
      <c r="AA41" s="200"/>
      <c r="AB41" s="200"/>
      <c r="AC41" s="200"/>
      <c r="AD41" s="200"/>
      <c r="AE41" s="200"/>
    </row>
    <row r="42" spans="1:31" ht="18.75" customHeight="1">
      <c r="A42" s="200"/>
      <c r="B42" s="200" t="s">
        <v>259</v>
      </c>
      <c r="C42" s="200"/>
      <c r="D42" s="200"/>
      <c r="E42" s="200"/>
      <c r="F42" s="200"/>
      <c r="G42" s="200"/>
      <c r="H42" s="200"/>
      <c r="I42" s="200"/>
      <c r="J42" s="200"/>
      <c r="K42" s="1585"/>
      <c r="L42" s="1585"/>
      <c r="M42" s="1585"/>
      <c r="N42" s="1585"/>
      <c r="O42" s="1585"/>
      <c r="P42" s="200"/>
      <c r="Q42" s="200"/>
      <c r="R42" s="200"/>
      <c r="S42" s="200"/>
      <c r="T42" s="200"/>
      <c r="U42" s="201"/>
      <c r="V42" s="200"/>
      <c r="W42" s="200"/>
      <c r="X42" s="200"/>
      <c r="Y42" s="200"/>
      <c r="Z42" s="200"/>
      <c r="AA42" s="200"/>
      <c r="AB42" s="200"/>
      <c r="AC42" s="200"/>
      <c r="AD42" s="200"/>
      <c r="AE42" s="200"/>
    </row>
    <row r="43" spans="1:31" ht="18.75" customHeight="1">
      <c r="A43" s="200"/>
      <c r="B43" s="200" t="s">
        <v>260</v>
      </c>
      <c r="C43" s="200"/>
      <c r="D43" s="200"/>
      <c r="E43" s="200"/>
      <c r="F43" s="200"/>
      <c r="G43" s="200"/>
      <c r="H43" s="200"/>
      <c r="I43" s="200"/>
      <c r="J43" s="200"/>
      <c r="K43" s="1676"/>
      <c r="L43" s="1676"/>
      <c r="M43" s="200"/>
      <c r="N43" s="200"/>
      <c r="O43" s="200"/>
      <c r="P43" s="200"/>
      <c r="Q43" s="200"/>
      <c r="R43" s="200"/>
      <c r="S43" s="200"/>
      <c r="T43" s="200"/>
      <c r="U43" s="201"/>
      <c r="V43" s="200"/>
      <c r="W43" s="200"/>
      <c r="X43" s="200"/>
      <c r="Y43" s="200"/>
      <c r="Z43" s="200"/>
      <c r="AA43" s="200"/>
      <c r="AB43" s="200"/>
      <c r="AC43" s="200"/>
      <c r="AD43" s="200"/>
      <c r="AE43" s="200"/>
    </row>
    <row r="44" spans="1:31" ht="18.75" customHeight="1">
      <c r="A44" s="200"/>
      <c r="B44" s="200"/>
      <c r="C44" s="200"/>
      <c r="D44" s="200"/>
      <c r="E44" s="200"/>
      <c r="F44" s="200"/>
      <c r="G44" s="200"/>
      <c r="H44" s="200"/>
      <c r="I44" s="200"/>
      <c r="J44" s="200"/>
      <c r="K44" s="200"/>
      <c r="L44" s="200"/>
      <c r="M44" s="200"/>
      <c r="N44" s="200"/>
      <c r="O44" s="200"/>
      <c r="P44" s="200"/>
      <c r="Q44" s="200"/>
      <c r="R44" s="200"/>
      <c r="S44" s="200"/>
      <c r="T44" s="200"/>
      <c r="U44" s="201"/>
      <c r="V44" s="200"/>
      <c r="W44" s="200"/>
      <c r="X44" s="200"/>
      <c r="Y44" s="200"/>
      <c r="Z44" s="200"/>
      <c r="AA44" s="200"/>
      <c r="AB44" s="200"/>
      <c r="AC44" s="200"/>
      <c r="AD44" s="200"/>
      <c r="AE44" s="200"/>
    </row>
    <row r="45" spans="1:31" ht="18.75" customHeight="1">
      <c r="A45" s="200"/>
      <c r="B45" s="209"/>
      <c r="C45" s="200"/>
      <c r="D45" s="200"/>
      <c r="E45" s="200"/>
      <c r="F45" s="200"/>
      <c r="G45" s="1713"/>
      <c r="H45" s="1714"/>
      <c r="I45" s="200"/>
      <c r="J45" s="200"/>
      <c r="K45" s="200"/>
      <c r="L45" s="200"/>
      <c r="M45" s="200"/>
      <c r="N45" s="200"/>
      <c r="O45" s="200"/>
      <c r="P45" s="200"/>
      <c r="Q45" s="200"/>
      <c r="R45" s="200"/>
      <c r="S45" s="200"/>
      <c r="T45" s="200"/>
      <c r="U45" s="201"/>
      <c r="V45" s="200"/>
      <c r="W45" s="200"/>
      <c r="X45" s="200"/>
      <c r="Y45" s="200"/>
      <c r="Z45" s="200"/>
      <c r="AA45" s="200"/>
      <c r="AB45" s="200"/>
      <c r="AC45" s="200"/>
      <c r="AD45" s="200"/>
      <c r="AE45" s="200"/>
    </row>
    <row r="46" spans="1:31" ht="18.75" customHeight="1">
      <c r="A46" s="200"/>
      <c r="B46" s="758"/>
      <c r="C46" s="1585"/>
      <c r="D46" s="1585"/>
      <c r="E46" s="1585"/>
      <c r="F46" s="1585"/>
      <c r="G46" s="1713"/>
      <c r="H46" s="1715"/>
      <c r="I46" s="200"/>
      <c r="J46" s="200"/>
      <c r="K46" s="200"/>
      <c r="L46" s="200"/>
      <c r="M46" s="200"/>
      <c r="N46" s="200"/>
      <c r="O46" s="200"/>
      <c r="P46" s="200"/>
      <c r="Q46" s="200"/>
      <c r="R46" s="200"/>
      <c r="S46" s="200"/>
      <c r="T46" s="200"/>
      <c r="U46" s="201"/>
      <c r="V46" s="200"/>
      <c r="W46" s="200"/>
      <c r="X46" s="200"/>
      <c r="Y46" s="200"/>
      <c r="Z46" s="200"/>
      <c r="AA46" s="200"/>
      <c r="AB46" s="200"/>
      <c r="AC46" s="200"/>
      <c r="AD46" s="200"/>
      <c r="AE46" s="200"/>
    </row>
    <row r="47" spans="1:31" ht="18.75" customHeight="1">
      <c r="A47" s="200"/>
      <c r="B47" s="209"/>
      <c r="C47" s="200"/>
      <c r="D47" s="200"/>
      <c r="E47" s="200"/>
      <c r="F47" s="200"/>
      <c r="G47" s="1716"/>
      <c r="H47" s="200"/>
      <c r="I47" s="200"/>
      <c r="J47" s="200"/>
      <c r="K47" s="1676"/>
      <c r="L47" s="1676"/>
      <c r="M47" s="200"/>
      <c r="N47" s="200"/>
      <c r="O47" s="200"/>
      <c r="P47" s="200"/>
      <c r="Q47" s="200"/>
      <c r="R47" s="200"/>
      <c r="S47" s="200"/>
      <c r="T47" s="200"/>
      <c r="U47" s="201"/>
      <c r="V47" s="200"/>
      <c r="W47" s="200"/>
      <c r="X47" s="200"/>
      <c r="Y47" s="200"/>
      <c r="Z47" s="200"/>
      <c r="AA47" s="200"/>
      <c r="AB47" s="200"/>
      <c r="AC47" s="200"/>
      <c r="AD47" s="200"/>
      <c r="AE47" s="200"/>
    </row>
    <row r="48" spans="1:31" ht="18.75" customHeight="1">
      <c r="A48" s="200"/>
      <c r="B48" s="200"/>
      <c r="C48" s="200"/>
      <c r="D48" s="200"/>
      <c r="E48" s="200"/>
      <c r="F48" s="200"/>
      <c r="G48" s="200"/>
      <c r="H48" s="1714"/>
      <c r="I48" s="1714"/>
      <c r="J48" s="200"/>
      <c r="K48" s="1676"/>
      <c r="L48" s="1676"/>
      <c r="M48" s="7"/>
      <c r="N48" s="200"/>
      <c r="O48" s="200"/>
      <c r="P48" s="200"/>
      <c r="Q48" s="200"/>
      <c r="R48" s="200"/>
      <c r="S48" s="200"/>
      <c r="T48" s="200"/>
      <c r="U48" s="201"/>
      <c r="V48" s="200"/>
      <c r="W48" s="200"/>
      <c r="X48" s="200"/>
      <c r="Y48" s="200"/>
      <c r="Z48" s="200"/>
      <c r="AA48" s="200"/>
      <c r="AB48" s="200"/>
      <c r="AC48" s="200"/>
      <c r="AD48" s="200"/>
      <c r="AE48" s="200"/>
    </row>
    <row r="49" spans="1:31" ht="18.75" customHeight="1">
      <c r="A49" s="200"/>
      <c r="B49" s="200"/>
      <c r="C49" s="200"/>
      <c r="D49" s="200"/>
      <c r="E49" s="200"/>
      <c r="F49" s="200"/>
      <c r="G49" s="200"/>
      <c r="H49" s="1714"/>
      <c r="I49" s="1714"/>
      <c r="J49" s="200"/>
      <c r="K49" s="1676"/>
      <c r="L49" s="1676"/>
      <c r="M49" s="7"/>
      <c r="N49" s="200"/>
      <c r="O49" s="200"/>
      <c r="P49" s="200"/>
      <c r="Q49" s="1717" t="s">
        <v>261</v>
      </c>
      <c r="R49" s="1718"/>
      <c r="S49" s="1719"/>
      <c r="T49" s="488"/>
      <c r="U49" s="1720"/>
      <c r="V49" s="189"/>
      <c r="W49" s="7"/>
      <c r="X49" s="189"/>
      <c r="Y49" s="228"/>
      <c r="Z49" s="228"/>
      <c r="AA49" s="189"/>
      <c r="AB49" s="7"/>
      <c r="AC49" s="7"/>
      <c r="AD49" s="189"/>
      <c r="AE49" s="228"/>
    </row>
    <row r="50" spans="1:31" ht="32.25" customHeight="1">
      <c r="A50" s="200"/>
      <c r="B50" s="200"/>
      <c r="C50" s="200"/>
      <c r="D50" s="200"/>
      <c r="E50" s="200"/>
      <c r="F50" s="200"/>
      <c r="G50" s="200"/>
      <c r="H50" s="1714"/>
      <c r="I50" s="1714"/>
      <c r="J50" s="200"/>
      <c r="K50" s="1676"/>
      <c r="L50" s="1676"/>
      <c r="M50" s="7"/>
      <c r="N50" s="200"/>
      <c r="O50" s="200"/>
      <c r="P50" s="200"/>
      <c r="Q50" s="416" t="s">
        <v>262</v>
      </c>
      <c r="R50" s="176" t="s">
        <v>263</v>
      </c>
      <c r="S50" s="176" t="s">
        <v>264</v>
      </c>
      <c r="T50" s="177" t="s">
        <v>487</v>
      </c>
      <c r="U50" s="177" t="s">
        <v>12</v>
      </c>
      <c r="V50" s="178" t="s">
        <v>266</v>
      </c>
      <c r="W50" s="177" t="s">
        <v>267</v>
      </c>
      <c r="X50" s="177" t="s">
        <v>268</v>
      </c>
      <c r="Y50" s="179" t="s">
        <v>67</v>
      </c>
      <c r="Z50" s="179" t="s">
        <v>269</v>
      </c>
      <c r="AA50" s="189"/>
      <c r="AB50" s="7"/>
      <c r="AC50" s="7"/>
      <c r="AD50" s="189"/>
      <c r="AE50" s="228"/>
    </row>
    <row r="51" spans="1:31" ht="111" customHeight="1">
      <c r="A51" s="200"/>
      <c r="B51" s="758"/>
      <c r="C51" s="1585"/>
      <c r="D51" s="1585"/>
      <c r="E51" s="1585"/>
      <c r="F51" s="1585"/>
      <c r="G51" s="1721"/>
      <c r="H51" s="1714"/>
      <c r="I51" s="1714"/>
      <c r="J51" s="200"/>
      <c r="K51" s="1676"/>
      <c r="L51" s="1676"/>
      <c r="M51" s="7"/>
      <c r="N51" s="200"/>
      <c r="O51" s="200"/>
      <c r="P51" s="200"/>
      <c r="Q51" s="1722" t="s">
        <v>488</v>
      </c>
      <c r="R51" s="1723">
        <v>101</v>
      </c>
      <c r="S51" s="1724" t="s">
        <v>489</v>
      </c>
      <c r="T51" s="1725">
        <v>45318</v>
      </c>
      <c r="U51" s="1726" t="s">
        <v>482</v>
      </c>
      <c r="V51" s="1727">
        <v>3400000</v>
      </c>
      <c r="W51" s="1728" t="s">
        <v>490</v>
      </c>
      <c r="X51" s="180">
        <f>+V51*7</f>
        <v>23800000</v>
      </c>
      <c r="Y51" s="181">
        <v>23800000</v>
      </c>
      <c r="Z51" s="231"/>
      <c r="AA51" s="189" t="s">
        <v>270</v>
      </c>
      <c r="AB51" s="7"/>
      <c r="AC51" s="7"/>
      <c r="AD51" s="189"/>
      <c r="AE51" s="228"/>
    </row>
    <row r="52" spans="1:31" ht="60.75" customHeight="1">
      <c r="A52" s="200"/>
      <c r="B52" s="505"/>
      <c r="G52" s="1721"/>
      <c r="H52" s="1714"/>
      <c r="I52" s="1714"/>
      <c r="J52" s="200"/>
      <c r="K52" s="1676"/>
      <c r="L52" s="1676"/>
      <c r="M52" s="7"/>
      <c r="N52" s="200"/>
      <c r="O52" s="200"/>
      <c r="P52" s="200"/>
      <c r="Q52" s="417"/>
      <c r="R52" s="1723">
        <v>101</v>
      </c>
      <c r="S52" s="176"/>
      <c r="T52" s="460"/>
      <c r="U52" s="1726" t="s">
        <v>491</v>
      </c>
      <c r="V52" s="1729">
        <v>3400000</v>
      </c>
      <c r="W52" s="1728" t="s">
        <v>492</v>
      </c>
      <c r="X52" s="180">
        <f>V52*4</f>
        <v>13600000</v>
      </c>
      <c r="Y52" s="181"/>
      <c r="Z52" s="231"/>
      <c r="AA52" s="189"/>
      <c r="AB52" s="7"/>
      <c r="AC52" s="7"/>
      <c r="AD52" s="189"/>
      <c r="AE52" s="228"/>
    </row>
    <row r="53" spans="1:31" ht="50.25" customHeight="1">
      <c r="A53" s="200"/>
      <c r="B53" s="505"/>
      <c r="C53" s="505"/>
      <c r="D53" s="505"/>
      <c r="E53" s="505"/>
      <c r="F53" s="505"/>
      <c r="G53" s="1721"/>
      <c r="H53" s="1714"/>
      <c r="I53" s="1714"/>
      <c r="J53" s="200"/>
      <c r="K53" s="1676"/>
      <c r="L53" s="1676"/>
      <c r="M53" s="7"/>
      <c r="N53" s="200"/>
      <c r="O53" s="200"/>
      <c r="P53" s="200"/>
      <c r="Q53" s="176"/>
      <c r="R53" s="182"/>
      <c r="S53" s="182"/>
      <c r="T53" s="460"/>
      <c r="U53" s="1730"/>
      <c r="V53" s="1729">
        <v>5100000</v>
      </c>
      <c r="W53" s="1731" t="s">
        <v>493</v>
      </c>
      <c r="X53" s="180">
        <f>V53*5</f>
        <v>25500000</v>
      </c>
      <c r="Y53" s="180"/>
      <c r="Z53" s="231"/>
      <c r="AA53" s="189"/>
      <c r="AB53" s="7"/>
      <c r="AC53" s="7"/>
      <c r="AD53" s="189"/>
      <c r="AE53" s="228"/>
    </row>
    <row r="54" spans="1:31" ht="54" customHeight="1">
      <c r="A54" s="200"/>
      <c r="B54" s="200"/>
      <c r="C54" s="200"/>
      <c r="D54" s="200"/>
      <c r="E54" s="200"/>
      <c r="F54" s="200"/>
      <c r="G54" s="200"/>
      <c r="H54" s="200"/>
      <c r="I54" s="200"/>
      <c r="J54" s="200"/>
      <c r="K54" s="1676"/>
      <c r="L54" s="1676"/>
      <c r="M54" s="200"/>
      <c r="N54" s="200"/>
      <c r="O54" s="200"/>
      <c r="P54" s="200"/>
      <c r="Q54" s="234"/>
      <c r="R54" s="218"/>
      <c r="S54" s="218"/>
      <c r="T54" s="1732"/>
      <c r="U54" s="1726" t="s">
        <v>491</v>
      </c>
      <c r="V54" s="1729">
        <v>5100000</v>
      </c>
      <c r="W54" s="1731" t="s">
        <v>494</v>
      </c>
      <c r="X54" s="180">
        <f>V54*3</f>
        <v>15300000</v>
      </c>
      <c r="Y54" s="180"/>
      <c r="Z54" s="231"/>
      <c r="AA54" s="189"/>
      <c r="AB54" s="7"/>
      <c r="AC54" s="7"/>
      <c r="AD54" s="189"/>
      <c r="AE54" s="228"/>
    </row>
    <row r="55" spans="1:31" ht="94.5" customHeight="1">
      <c r="A55" s="200"/>
      <c r="B55" s="200"/>
      <c r="C55" s="200"/>
      <c r="D55" s="200"/>
      <c r="E55" s="200"/>
      <c r="F55" s="200"/>
      <c r="G55" s="200"/>
      <c r="H55" s="200"/>
      <c r="I55" s="200"/>
      <c r="J55" s="200"/>
      <c r="K55" s="1676"/>
      <c r="L55" s="1676"/>
      <c r="M55" s="200"/>
      <c r="N55" s="200"/>
      <c r="O55" s="200"/>
      <c r="P55" s="200"/>
      <c r="Q55" s="1722" t="s">
        <v>495</v>
      </c>
      <c r="R55" s="1733">
        <v>849</v>
      </c>
      <c r="S55" s="1724" t="s">
        <v>496</v>
      </c>
      <c r="T55" s="1734">
        <v>45363</v>
      </c>
      <c r="U55" s="1726" t="s">
        <v>497</v>
      </c>
      <c r="V55" s="1729">
        <v>3400000</v>
      </c>
      <c r="W55" s="1723" t="s">
        <v>498</v>
      </c>
      <c r="X55" s="180">
        <f>V55*7</f>
        <v>23800000</v>
      </c>
      <c r="Y55" s="180"/>
      <c r="Z55" s="231"/>
      <c r="AA55" s="189"/>
      <c r="AB55" s="7"/>
      <c r="AC55" s="7"/>
      <c r="AD55" s="189"/>
      <c r="AE55" s="228"/>
    </row>
    <row r="56" spans="1:31" ht="44.25" customHeight="1">
      <c r="A56" s="200"/>
      <c r="B56" s="200"/>
      <c r="C56" s="200"/>
      <c r="D56" s="200"/>
      <c r="E56" s="200"/>
      <c r="F56" s="200"/>
      <c r="G56" s="200"/>
      <c r="H56" s="200"/>
      <c r="I56" s="200"/>
      <c r="J56" s="200"/>
      <c r="K56" s="1676"/>
      <c r="L56" s="1676"/>
      <c r="M56" s="200"/>
      <c r="N56" s="200"/>
      <c r="O56" s="200"/>
      <c r="P56" s="200"/>
      <c r="Q56" s="1633"/>
      <c r="R56" s="1735"/>
      <c r="S56" s="218"/>
      <c r="T56" s="1736"/>
      <c r="U56" s="1726" t="s">
        <v>491</v>
      </c>
      <c r="V56" s="1729">
        <v>3400000</v>
      </c>
      <c r="W56" s="1723" t="s">
        <v>499</v>
      </c>
      <c r="X56" s="180">
        <f>V56*2</f>
        <v>6800000</v>
      </c>
      <c r="Y56" s="180"/>
      <c r="Z56" s="231"/>
      <c r="AA56" s="189"/>
      <c r="AB56" s="7"/>
      <c r="AC56" s="7"/>
      <c r="AD56" s="189"/>
      <c r="AE56" s="228"/>
    </row>
    <row r="57" spans="1:31" ht="58.5" customHeight="1">
      <c r="A57" s="200"/>
      <c r="B57" s="200"/>
      <c r="C57" s="200"/>
      <c r="D57" s="200"/>
      <c r="E57" s="200"/>
      <c r="F57" s="200"/>
      <c r="G57" s="200"/>
      <c r="H57" s="200"/>
      <c r="I57" s="200"/>
      <c r="J57" s="200"/>
      <c r="K57" s="1676"/>
      <c r="L57" s="1676"/>
      <c r="M57" s="200"/>
      <c r="N57" s="200"/>
      <c r="O57" s="200"/>
      <c r="P57" s="200"/>
      <c r="Q57" s="1722" t="s">
        <v>500</v>
      </c>
      <c r="R57" s="1728">
        <v>901</v>
      </c>
      <c r="S57" s="1722" t="s">
        <v>501</v>
      </c>
      <c r="T57" s="1722" t="s">
        <v>501</v>
      </c>
      <c r="U57" s="1737" t="s">
        <v>502</v>
      </c>
      <c r="V57" s="1738">
        <v>5000000</v>
      </c>
      <c r="W57" s="1723" t="s">
        <v>503</v>
      </c>
      <c r="X57" s="180">
        <f>V57*6</f>
        <v>30000000</v>
      </c>
      <c r="Y57" s="185"/>
      <c r="Z57" s="418"/>
      <c r="AA57" s="189"/>
      <c r="AB57" s="7"/>
      <c r="AC57" s="7"/>
      <c r="AD57" s="189"/>
      <c r="AE57" s="228"/>
    </row>
    <row r="58" spans="1:31" ht="50.25" customHeight="1">
      <c r="A58" s="200"/>
      <c r="B58" s="200"/>
      <c r="C58" s="200"/>
      <c r="D58" s="200"/>
      <c r="E58" s="200"/>
      <c r="F58" s="200"/>
      <c r="G58" s="200"/>
      <c r="H58" s="200"/>
      <c r="I58" s="200"/>
      <c r="J58" s="200"/>
      <c r="K58" s="1676"/>
      <c r="L58" s="1676"/>
      <c r="M58" s="200"/>
      <c r="N58" s="200"/>
      <c r="O58" s="200"/>
      <c r="P58" s="200"/>
      <c r="Q58" s="183"/>
      <c r="R58" s="183"/>
      <c r="S58" s="183"/>
      <c r="T58" s="1739"/>
      <c r="U58" s="1726" t="s">
        <v>491</v>
      </c>
      <c r="V58" s="1729">
        <v>5000000</v>
      </c>
      <c r="W58" s="1723" t="s">
        <v>504</v>
      </c>
      <c r="X58" s="419">
        <f>V58*3</f>
        <v>15000000</v>
      </c>
      <c r="Y58" s="185"/>
      <c r="Z58" s="418"/>
      <c r="AA58" s="189"/>
      <c r="AB58" s="7"/>
      <c r="AC58" s="7"/>
      <c r="AD58" s="189"/>
      <c r="AE58" s="228"/>
    </row>
    <row r="59" spans="1:31" ht="93" customHeight="1">
      <c r="A59" s="200"/>
      <c r="B59" s="200"/>
      <c r="C59" s="200"/>
      <c r="D59" s="200"/>
      <c r="E59" s="200"/>
      <c r="F59" s="200"/>
      <c r="G59" s="200"/>
      <c r="H59" s="200"/>
      <c r="I59" s="200"/>
      <c r="J59" s="200"/>
      <c r="K59" s="1676"/>
      <c r="L59" s="1676"/>
      <c r="M59" s="200"/>
      <c r="N59" s="200"/>
      <c r="O59" s="200"/>
      <c r="P59" s="200"/>
      <c r="Q59" s="420"/>
      <c r="R59" s="420"/>
      <c r="S59" s="420"/>
      <c r="T59" s="1739"/>
      <c r="U59" s="1726" t="s">
        <v>505</v>
      </c>
      <c r="V59" s="1729">
        <v>4000000</v>
      </c>
      <c r="W59" s="1728" t="s">
        <v>506</v>
      </c>
      <c r="X59" s="419">
        <f>V59*7</f>
        <v>28000000</v>
      </c>
      <c r="Y59" s="185"/>
      <c r="Z59" s="418"/>
      <c r="AA59" s="189"/>
      <c r="AB59" s="7"/>
      <c r="AC59" s="7"/>
      <c r="AD59" s="189"/>
      <c r="AE59" s="228"/>
    </row>
    <row r="60" spans="1:31" ht="76.5" customHeight="1">
      <c r="A60" s="200"/>
      <c r="B60" s="200"/>
      <c r="C60" s="200"/>
      <c r="D60" s="200"/>
      <c r="E60" s="200"/>
      <c r="F60" s="200"/>
      <c r="G60" s="200"/>
      <c r="H60" s="200"/>
      <c r="I60" s="200"/>
      <c r="J60" s="200"/>
      <c r="K60" s="1676"/>
      <c r="L60" s="1676"/>
      <c r="M60" s="200"/>
      <c r="N60" s="200"/>
      <c r="O60" s="200"/>
      <c r="P60" s="200"/>
      <c r="Q60" s="1722" t="s">
        <v>507</v>
      </c>
      <c r="R60" s="1728">
        <v>363</v>
      </c>
      <c r="S60" s="1722" t="s">
        <v>508</v>
      </c>
      <c r="T60" s="1740">
        <v>45339</v>
      </c>
      <c r="U60" s="1726" t="s">
        <v>483</v>
      </c>
      <c r="V60" s="1729">
        <v>6350000</v>
      </c>
      <c r="W60" s="1723" t="s">
        <v>509</v>
      </c>
      <c r="X60" s="419">
        <f>V60*7</f>
        <v>44450000</v>
      </c>
      <c r="Y60" s="185">
        <v>44450000</v>
      </c>
      <c r="Z60" s="418"/>
      <c r="AA60" s="189"/>
      <c r="AB60" s="7"/>
      <c r="AC60" s="7"/>
      <c r="AD60" s="189"/>
      <c r="AE60" s="228"/>
    </row>
    <row r="61" spans="1:31" ht="56.25" customHeight="1">
      <c r="A61" s="200"/>
      <c r="B61" s="200"/>
      <c r="C61" s="200"/>
      <c r="D61" s="200"/>
      <c r="E61" s="200"/>
      <c r="F61" s="200"/>
      <c r="G61" s="200"/>
      <c r="H61" s="200"/>
      <c r="I61" s="200"/>
      <c r="J61" s="200"/>
      <c r="K61" s="1676"/>
      <c r="L61" s="1676"/>
      <c r="M61" s="200"/>
      <c r="N61" s="200"/>
      <c r="O61" s="200"/>
      <c r="P61" s="200"/>
      <c r="Q61" s="421"/>
      <c r="R61" s="421"/>
      <c r="S61" s="421"/>
      <c r="T61" s="1741"/>
      <c r="U61" s="1726" t="s">
        <v>491</v>
      </c>
      <c r="V61" s="1729">
        <v>6350000</v>
      </c>
      <c r="W61" s="1728" t="s">
        <v>510</v>
      </c>
      <c r="X61" s="419">
        <f>V61*3</f>
        <v>19050000</v>
      </c>
      <c r="Y61" s="185"/>
      <c r="Z61" s="418"/>
      <c r="AA61" s="189"/>
      <c r="AB61" s="7"/>
      <c r="AC61" s="7"/>
      <c r="AD61" s="189"/>
      <c r="AE61" s="228"/>
    </row>
    <row r="62" spans="1:31" ht="18.75" customHeight="1">
      <c r="A62" s="200"/>
      <c r="B62" s="200"/>
      <c r="C62" s="200"/>
      <c r="D62" s="200"/>
      <c r="E62" s="200"/>
      <c r="F62" s="200"/>
      <c r="G62" s="200"/>
      <c r="H62" s="200"/>
      <c r="I62" s="200"/>
      <c r="J62" s="200"/>
      <c r="K62" s="200"/>
      <c r="L62" s="200"/>
      <c r="M62" s="200"/>
      <c r="N62" s="200"/>
      <c r="O62" s="200"/>
      <c r="P62" s="200"/>
      <c r="Q62" s="183"/>
      <c r="R62" s="183"/>
      <c r="S62" s="183"/>
      <c r="T62" s="183"/>
      <c r="U62" s="1742"/>
      <c r="V62" s="422"/>
      <c r="W62" s="423"/>
      <c r="X62" s="184"/>
      <c r="Y62" s="185"/>
      <c r="Z62" s="418"/>
      <c r="AA62" s="189"/>
      <c r="AB62" s="7"/>
      <c r="AC62" s="7"/>
      <c r="AD62" s="189"/>
      <c r="AE62" s="228"/>
    </row>
    <row r="63" spans="1:31" ht="18.75" customHeight="1">
      <c r="A63" s="200"/>
      <c r="B63" s="200"/>
      <c r="C63" s="200"/>
      <c r="D63" s="200"/>
      <c r="E63" s="200"/>
      <c r="F63" s="200"/>
      <c r="G63" s="200"/>
      <c r="H63" s="200"/>
      <c r="I63" s="200"/>
      <c r="J63" s="200"/>
      <c r="K63" s="200"/>
      <c r="L63" s="200"/>
      <c r="M63" s="200"/>
      <c r="N63" s="200"/>
      <c r="O63" s="200"/>
      <c r="P63" s="200"/>
      <c r="Q63" s="7"/>
      <c r="R63" s="188"/>
      <c r="S63" s="189"/>
      <c r="T63" s="488"/>
      <c r="U63" s="190"/>
      <c r="V63" s="189"/>
      <c r="W63" s="189"/>
      <c r="X63" s="189"/>
      <c r="Y63" s="189"/>
      <c r="Z63" s="189"/>
      <c r="AA63" s="189"/>
      <c r="AB63" s="189"/>
      <c r="AC63" s="189"/>
      <c r="AD63" s="189"/>
      <c r="AE63" s="189"/>
    </row>
    <row r="64" spans="1:31" ht="18.75" customHeight="1">
      <c r="A64" s="200"/>
      <c r="B64" s="200"/>
      <c r="C64" s="200"/>
      <c r="D64" s="200"/>
      <c r="E64" s="200"/>
      <c r="F64" s="200"/>
      <c r="G64" s="200"/>
      <c r="H64" s="200"/>
      <c r="I64" s="200"/>
      <c r="J64" s="200"/>
      <c r="K64" s="200"/>
      <c r="L64" s="200"/>
      <c r="M64" s="200"/>
      <c r="N64" s="200"/>
      <c r="O64" s="200"/>
      <c r="P64" s="200"/>
      <c r="Q64" s="7"/>
      <c r="R64" s="188"/>
      <c r="S64" s="189"/>
      <c r="T64" s="488"/>
      <c r="U64" s="190"/>
      <c r="V64" s="191"/>
      <c r="W64" s="189"/>
      <c r="X64" s="191">
        <f>SUM(X51:X63)</f>
        <v>245300000</v>
      </c>
      <c r="Y64" s="192">
        <f>SUM(Y51:Y63)</f>
        <v>68250000</v>
      </c>
      <c r="Z64" s="192">
        <f>SUM(Z57:Z63)</f>
        <v>0</v>
      </c>
      <c r="AA64" s="1743"/>
      <c r="AB64" s="1744"/>
      <c r="AC64" s="1744"/>
      <c r="AD64" s="189"/>
      <c r="AE64" s="189"/>
    </row>
    <row r="65" spans="1:31" ht="18.75" customHeight="1">
      <c r="A65" s="200"/>
      <c r="B65" s="200"/>
      <c r="C65" s="200"/>
      <c r="D65" s="200"/>
      <c r="E65" s="200"/>
      <c r="F65" s="200"/>
      <c r="G65" s="200"/>
      <c r="H65" s="200"/>
      <c r="I65" s="200"/>
      <c r="J65" s="200"/>
      <c r="K65" s="200"/>
      <c r="L65" s="200"/>
      <c r="M65" s="200"/>
      <c r="N65" s="200"/>
      <c r="O65" s="200"/>
      <c r="P65" s="200"/>
      <c r="Q65" s="7"/>
      <c r="R65" s="188"/>
      <c r="S65" s="189"/>
      <c r="T65" s="488"/>
      <c r="U65" s="190"/>
      <c r="V65" s="189"/>
      <c r="W65" s="189"/>
      <c r="X65" s="189"/>
      <c r="Y65" s="193"/>
      <c r="Z65" s="193"/>
      <c r="AA65" s="1745"/>
      <c r="AB65" s="1744"/>
      <c r="AC65" s="1744"/>
      <c r="AD65" s="189"/>
      <c r="AE65" s="189"/>
    </row>
    <row r="66" spans="1:31" ht="18.75" customHeight="1">
      <c r="A66" s="200"/>
      <c r="B66" s="200"/>
      <c r="C66" s="200"/>
      <c r="D66" s="200"/>
      <c r="E66" s="200"/>
      <c r="F66" s="200"/>
      <c r="G66" s="200"/>
      <c r="H66" s="200"/>
      <c r="I66" s="200"/>
      <c r="J66" s="200"/>
      <c r="K66" s="200"/>
      <c r="L66" s="200"/>
      <c r="M66" s="200"/>
      <c r="N66" s="200"/>
      <c r="O66" s="200"/>
      <c r="P66" s="200"/>
      <c r="Q66" s="194"/>
      <c r="R66" s="188"/>
      <c r="S66" s="189"/>
      <c r="T66" s="488"/>
      <c r="U66" s="190"/>
      <c r="V66" s="189"/>
      <c r="W66" s="189"/>
      <c r="X66" s="189"/>
      <c r="Y66" s="193"/>
      <c r="Z66" s="193"/>
      <c r="AA66" s="1745"/>
      <c r="AB66" s="1744"/>
      <c r="AC66" s="1744"/>
      <c r="AD66" s="189"/>
      <c r="AE66" s="189"/>
    </row>
    <row r="67" spans="1:31" ht="18.75" customHeight="1">
      <c r="A67" s="200"/>
      <c r="B67" s="200"/>
      <c r="C67" s="200"/>
      <c r="D67" s="200"/>
      <c r="E67" s="200"/>
      <c r="F67" s="200"/>
      <c r="G67" s="200"/>
      <c r="H67" s="200"/>
      <c r="I67" s="200"/>
      <c r="J67" s="200"/>
      <c r="K67" s="200"/>
      <c r="L67" s="200"/>
      <c r="M67" s="200"/>
      <c r="N67" s="200"/>
      <c r="O67" s="200"/>
      <c r="P67" s="200"/>
      <c r="Q67" s="195" t="s">
        <v>271</v>
      </c>
      <c r="R67" s="196"/>
      <c r="S67" s="197"/>
      <c r="T67" s="488"/>
      <c r="U67" s="190"/>
      <c r="V67" s="189"/>
      <c r="W67" s="189"/>
      <c r="X67" s="189"/>
      <c r="Y67" s="193"/>
      <c r="Z67" s="193"/>
      <c r="AA67" s="1744"/>
      <c r="AB67" s="1744"/>
      <c r="AC67" s="1744"/>
      <c r="AD67" s="189"/>
      <c r="AE67" s="189"/>
    </row>
    <row r="68" spans="1:31" ht="37.5" customHeight="1">
      <c r="A68" s="200"/>
      <c r="B68" s="200"/>
      <c r="C68" s="200"/>
      <c r="D68" s="200"/>
      <c r="E68" s="200"/>
      <c r="F68" s="200"/>
      <c r="G68" s="200"/>
      <c r="H68" s="200"/>
      <c r="I68" s="200"/>
      <c r="J68" s="200"/>
      <c r="K68" s="200"/>
      <c r="L68" s="200"/>
      <c r="M68" s="200"/>
      <c r="N68" s="200"/>
      <c r="O68" s="200"/>
      <c r="P68" s="200"/>
      <c r="Q68" s="176" t="s">
        <v>262</v>
      </c>
      <c r="R68" s="176" t="s">
        <v>263</v>
      </c>
      <c r="S68" s="176" t="s">
        <v>264</v>
      </c>
      <c r="T68" s="177" t="s">
        <v>487</v>
      </c>
      <c r="U68" s="213" t="s">
        <v>12</v>
      </c>
      <c r="V68" s="178" t="s">
        <v>272</v>
      </c>
      <c r="W68" s="177" t="s">
        <v>267</v>
      </c>
      <c r="X68" s="177" t="s">
        <v>268</v>
      </c>
      <c r="Y68" s="179" t="s">
        <v>67</v>
      </c>
      <c r="Z68" s="179" t="s">
        <v>269</v>
      </c>
      <c r="AA68" s="1744"/>
      <c r="AB68" s="1744"/>
      <c r="AC68" s="1744"/>
      <c r="AD68" s="189"/>
      <c r="AE68" s="189"/>
    </row>
    <row r="69" spans="1:31" ht="63" customHeight="1">
      <c r="A69" s="200"/>
      <c r="B69" s="200"/>
      <c r="C69" s="200"/>
      <c r="D69" s="200"/>
      <c r="E69" s="200"/>
      <c r="F69" s="200"/>
      <c r="G69" s="200"/>
      <c r="H69" s="200"/>
      <c r="I69" s="200"/>
      <c r="J69" s="200"/>
      <c r="K69" s="200"/>
      <c r="L69" s="200"/>
      <c r="M69" s="200"/>
      <c r="N69" s="200"/>
      <c r="O69" s="200"/>
      <c r="P69" s="200"/>
      <c r="Q69" s="176"/>
      <c r="R69" s="176"/>
      <c r="S69" s="176"/>
      <c r="T69" s="460"/>
      <c r="U69" s="1746"/>
      <c r="V69" s="1747">
        <v>6350000</v>
      </c>
      <c r="W69" s="1728" t="s">
        <v>511</v>
      </c>
      <c r="X69" s="180">
        <f>V69*6</f>
        <v>38100000</v>
      </c>
      <c r="Y69" s="273"/>
      <c r="Z69" s="179"/>
      <c r="AA69" s="7"/>
      <c r="AB69" s="1744"/>
      <c r="AC69" s="1744"/>
      <c r="AD69" s="189"/>
      <c r="AE69" s="189"/>
    </row>
    <row r="70" spans="1:31" ht="58.5" customHeight="1">
      <c r="A70" s="200"/>
      <c r="B70" s="200"/>
      <c r="C70" s="200"/>
      <c r="D70" s="200"/>
      <c r="E70" s="200"/>
      <c r="F70" s="200"/>
      <c r="G70" s="200"/>
      <c r="H70" s="200"/>
      <c r="I70" s="200"/>
      <c r="J70" s="200"/>
      <c r="K70" s="200"/>
      <c r="L70" s="200"/>
      <c r="M70" s="200"/>
      <c r="N70" s="200"/>
      <c r="O70" s="200"/>
      <c r="P70" s="200"/>
      <c r="Q70" s="416"/>
      <c r="R70" s="176"/>
      <c r="S70" s="176"/>
      <c r="T70" s="460"/>
      <c r="U70" s="1746"/>
      <c r="V70" s="1729">
        <v>6350000</v>
      </c>
      <c r="W70" s="1728" t="s">
        <v>512</v>
      </c>
      <c r="X70" s="419">
        <f>V70*2</f>
        <v>12700000</v>
      </c>
      <c r="Y70" s="273"/>
      <c r="Z70" s="179"/>
      <c r="AA70" s="7"/>
      <c r="AB70" s="1744"/>
      <c r="AC70" s="1744"/>
      <c r="AD70" s="189"/>
      <c r="AE70" s="189"/>
    </row>
    <row r="71" spans="1:31" ht="76.5" customHeight="1">
      <c r="A71" s="200"/>
      <c r="B71" s="200"/>
      <c r="C71" s="200"/>
      <c r="D71" s="200"/>
      <c r="E71" s="200"/>
      <c r="F71" s="200"/>
      <c r="G71" s="200"/>
      <c r="H71" s="200"/>
      <c r="I71" s="200"/>
      <c r="J71" s="200"/>
      <c r="K71" s="200"/>
      <c r="L71" s="200"/>
      <c r="M71" s="200"/>
      <c r="N71" s="200"/>
      <c r="O71" s="200"/>
      <c r="P71" s="200"/>
      <c r="Q71" s="1722" t="s">
        <v>513</v>
      </c>
      <c r="R71" s="1728">
        <v>521</v>
      </c>
      <c r="S71" s="1722" t="s">
        <v>514</v>
      </c>
      <c r="T71" s="1748" t="s">
        <v>515</v>
      </c>
      <c r="U71" s="1726" t="s">
        <v>485</v>
      </c>
      <c r="V71" s="1729">
        <v>4000000</v>
      </c>
      <c r="W71" s="1728" t="s">
        <v>516</v>
      </c>
      <c r="X71" s="419">
        <f>V71*6</f>
        <v>24000000</v>
      </c>
      <c r="Y71" s="273">
        <v>24000000</v>
      </c>
      <c r="Z71" s="179"/>
      <c r="AA71" s="7"/>
      <c r="AB71" s="1744"/>
      <c r="AC71" s="1744"/>
      <c r="AD71" s="189"/>
      <c r="AE71" s="189"/>
    </row>
    <row r="72" spans="1:31" ht="51" customHeight="1">
      <c r="A72" s="200"/>
      <c r="B72" s="200"/>
      <c r="C72" s="200"/>
      <c r="D72" s="200"/>
      <c r="E72" s="200"/>
      <c r="F72" s="200"/>
      <c r="G72" s="200"/>
      <c r="H72" s="200"/>
      <c r="I72" s="200"/>
      <c r="J72" s="200"/>
      <c r="K72" s="200"/>
      <c r="L72" s="200"/>
      <c r="M72" s="200"/>
      <c r="N72" s="200"/>
      <c r="O72" s="200"/>
      <c r="P72" s="200"/>
      <c r="Q72" s="417"/>
      <c r="R72" s="176"/>
      <c r="S72" s="176"/>
      <c r="T72" s="460"/>
      <c r="U72" s="1746"/>
      <c r="V72" s="1729">
        <v>4000000</v>
      </c>
      <c r="W72" s="1728" t="s">
        <v>517</v>
      </c>
      <c r="X72" s="419">
        <f>V72*4</f>
        <v>16000000</v>
      </c>
      <c r="Y72" s="273"/>
      <c r="Z72" s="179"/>
      <c r="AA72" s="7"/>
      <c r="AB72" s="1744"/>
      <c r="AC72" s="1744"/>
      <c r="AD72" s="189"/>
      <c r="AE72" s="189"/>
    </row>
    <row r="73" spans="1:31" ht="18.75" customHeight="1">
      <c r="A73" s="200"/>
      <c r="B73" s="200"/>
      <c r="C73" s="200"/>
      <c r="D73" s="200"/>
      <c r="E73" s="200"/>
      <c r="F73" s="200"/>
      <c r="G73" s="200"/>
      <c r="H73" s="200"/>
      <c r="I73" s="200"/>
      <c r="J73" s="200"/>
      <c r="K73" s="200"/>
      <c r="L73" s="200"/>
      <c r="M73" s="200"/>
      <c r="N73" s="200"/>
      <c r="O73" s="200"/>
      <c r="P73" s="200"/>
      <c r="Q73" s="183"/>
      <c r="R73" s="183"/>
      <c r="S73" s="183"/>
      <c r="T73" s="183"/>
      <c r="U73" s="424"/>
      <c r="V73" s="425"/>
      <c r="W73" s="426"/>
      <c r="X73" s="418"/>
      <c r="Y73" s="198"/>
      <c r="Z73" s="199"/>
      <c r="AA73" s="7"/>
      <c r="AB73" s="1744"/>
      <c r="AC73" s="1744"/>
      <c r="AD73" s="189"/>
      <c r="AE73" s="189"/>
    </row>
    <row r="74" spans="1:31" ht="18.75" customHeight="1">
      <c r="A74" s="200"/>
      <c r="B74" s="200"/>
      <c r="C74" s="200"/>
      <c r="D74" s="200"/>
      <c r="E74" s="200"/>
      <c r="F74" s="200"/>
      <c r="G74" s="200"/>
      <c r="H74" s="200"/>
      <c r="I74" s="200"/>
      <c r="J74" s="200"/>
      <c r="K74" s="200"/>
      <c r="L74" s="200"/>
      <c r="M74" s="200"/>
      <c r="N74" s="200"/>
      <c r="O74" s="200"/>
      <c r="P74" s="200"/>
      <c r="Q74" s="7"/>
      <c r="R74" s="200"/>
      <c r="S74" s="200"/>
      <c r="T74" s="200"/>
      <c r="U74" s="201"/>
      <c r="V74" s="8"/>
      <c r="W74" s="200"/>
      <c r="X74" s="8">
        <f>SUM(X69:X73)</f>
        <v>90800000</v>
      </c>
      <c r="Y74" s="192">
        <f>SUM(Y69:Y73)</f>
        <v>24000000</v>
      </c>
      <c r="Z74" s="192">
        <f>SUM(Z73)</f>
        <v>0</v>
      </c>
      <c r="AA74" s="200"/>
      <c r="AB74" s="200"/>
      <c r="AC74" s="200"/>
      <c r="AD74" s="200"/>
      <c r="AE74" s="200"/>
    </row>
    <row r="75" spans="1:31" ht="18.75" customHeight="1">
      <c r="A75" s="200"/>
      <c r="B75" s="200"/>
      <c r="C75" s="200"/>
      <c r="D75" s="200"/>
      <c r="E75" s="200"/>
      <c r="F75" s="200"/>
      <c r="G75" s="200"/>
      <c r="H75" s="200"/>
      <c r="I75" s="200"/>
      <c r="J75" s="200"/>
      <c r="K75" s="200"/>
      <c r="L75" s="200"/>
      <c r="M75" s="200"/>
      <c r="N75" s="200"/>
      <c r="O75" s="200"/>
      <c r="P75" s="200"/>
      <c r="Q75" s="7"/>
      <c r="R75" s="200"/>
      <c r="S75" s="200"/>
      <c r="T75" s="200"/>
      <c r="U75" s="201"/>
      <c r="V75" s="8"/>
      <c r="W75" s="200"/>
      <c r="X75" s="200"/>
      <c r="Y75" s="202"/>
      <c r="Z75" s="202"/>
      <c r="AA75" s="200"/>
      <c r="AB75" s="200"/>
      <c r="AC75" s="200"/>
      <c r="AD75" s="200"/>
      <c r="AE75" s="200"/>
    </row>
    <row r="76" spans="1:31" ht="18.75" customHeight="1">
      <c r="A76" s="200"/>
      <c r="B76" s="200"/>
      <c r="C76" s="200"/>
      <c r="D76" s="200"/>
      <c r="E76" s="200"/>
      <c r="F76" s="200"/>
      <c r="G76" s="200"/>
      <c r="H76" s="200"/>
      <c r="I76" s="200"/>
      <c r="J76" s="200"/>
      <c r="K76" s="200"/>
      <c r="L76" s="200"/>
      <c r="M76" s="200"/>
      <c r="N76" s="200"/>
      <c r="O76" s="200"/>
      <c r="P76" s="200"/>
      <c r="Q76" s="7"/>
      <c r="R76" s="200"/>
      <c r="S76" s="200"/>
      <c r="T76" s="200"/>
      <c r="U76" s="201"/>
      <c r="V76" s="8"/>
      <c r="W76" s="200"/>
      <c r="X76" s="200"/>
      <c r="Y76" s="202"/>
      <c r="Z76" s="202"/>
      <c r="AA76" s="200"/>
      <c r="AB76" s="200"/>
      <c r="AC76" s="200"/>
      <c r="AD76" s="200"/>
      <c r="AE76" s="200"/>
    </row>
    <row r="77" spans="1:31" ht="18.75" customHeight="1">
      <c r="A77" s="200"/>
      <c r="B77" s="200"/>
      <c r="C77" s="200"/>
      <c r="D77" s="200"/>
      <c r="E77" s="200"/>
      <c r="F77" s="200"/>
      <c r="G77" s="200"/>
      <c r="H77" s="200"/>
      <c r="I77" s="200"/>
      <c r="J77" s="200"/>
      <c r="K77" s="200"/>
      <c r="L77" s="200"/>
      <c r="M77" s="200"/>
      <c r="N77" s="200"/>
      <c r="O77" s="200"/>
      <c r="P77" s="200"/>
      <c r="Q77" s="203" t="s">
        <v>273</v>
      </c>
      <c r="R77" s="200"/>
      <c r="S77" s="200"/>
      <c r="T77" s="200"/>
      <c r="U77" s="201"/>
      <c r="V77" s="200"/>
      <c r="W77" s="200"/>
      <c r="X77" s="200"/>
      <c r="Y77" s="200"/>
      <c r="Z77" s="200"/>
      <c r="AA77" s="200"/>
      <c r="AB77" s="200"/>
      <c r="AC77" s="200"/>
      <c r="AD77" s="200"/>
      <c r="AE77" s="200"/>
    </row>
    <row r="78" spans="1:31" ht="48" customHeight="1">
      <c r="A78" s="200"/>
      <c r="B78" s="200"/>
      <c r="C78" s="200"/>
      <c r="D78" s="200"/>
      <c r="E78" s="200"/>
      <c r="F78" s="200"/>
      <c r="G78" s="200"/>
      <c r="H78" s="200"/>
      <c r="I78" s="200"/>
      <c r="J78" s="200"/>
      <c r="K78" s="200"/>
      <c r="L78" s="200"/>
      <c r="M78" s="200"/>
      <c r="N78" s="200"/>
      <c r="O78" s="200"/>
      <c r="P78" s="200"/>
      <c r="Q78" s="176" t="s">
        <v>262</v>
      </c>
      <c r="R78" s="176" t="s">
        <v>263</v>
      </c>
      <c r="S78" s="416" t="s">
        <v>264</v>
      </c>
      <c r="T78" s="177" t="s">
        <v>487</v>
      </c>
      <c r="U78" s="177" t="s">
        <v>12</v>
      </c>
      <c r="V78" s="178" t="s">
        <v>518</v>
      </c>
      <c r="W78" s="177" t="s">
        <v>267</v>
      </c>
      <c r="X78" s="177" t="s">
        <v>268</v>
      </c>
      <c r="Y78" s="179" t="s">
        <v>67</v>
      </c>
      <c r="Z78" s="179" t="s">
        <v>269</v>
      </c>
      <c r="AA78" s="7"/>
      <c r="AB78" s="200"/>
      <c r="AC78" s="200"/>
      <c r="AD78" s="200"/>
      <c r="AE78" s="200"/>
    </row>
    <row r="79" spans="1:31" ht="103.5" customHeight="1">
      <c r="A79" s="200"/>
      <c r="B79" s="200"/>
      <c r="C79" s="200"/>
      <c r="D79" s="200"/>
      <c r="E79" s="200"/>
      <c r="F79" s="200"/>
      <c r="G79" s="200"/>
      <c r="H79" s="200"/>
      <c r="I79" s="200"/>
      <c r="J79" s="200"/>
      <c r="K79" s="200"/>
      <c r="L79" s="200"/>
      <c r="M79" s="200"/>
      <c r="N79" s="200"/>
      <c r="O79" s="200"/>
      <c r="P79" s="200"/>
      <c r="Q79" s="1749" t="s">
        <v>519</v>
      </c>
      <c r="R79" s="427"/>
      <c r="S79" s="1750"/>
      <c r="T79" s="428"/>
      <c r="U79" s="1726" t="s">
        <v>520</v>
      </c>
      <c r="V79" s="1738">
        <v>5000000</v>
      </c>
      <c r="W79" s="1723" t="s">
        <v>521</v>
      </c>
      <c r="X79" s="447">
        <f>V79*7</f>
        <v>35000000</v>
      </c>
      <c r="Y79" s="1751"/>
      <c r="Z79" s="179"/>
      <c r="AA79" s="7"/>
      <c r="AB79" s="200"/>
      <c r="AC79" s="200"/>
      <c r="AD79" s="200"/>
      <c r="AE79" s="200"/>
    </row>
    <row r="80" spans="1:31" ht="45" customHeight="1">
      <c r="A80" s="200"/>
      <c r="B80" s="200"/>
      <c r="C80" s="200"/>
      <c r="D80" s="200"/>
      <c r="E80" s="200"/>
      <c r="F80" s="200"/>
      <c r="G80" s="200"/>
      <c r="H80" s="200"/>
      <c r="I80" s="200"/>
      <c r="J80" s="200"/>
      <c r="K80" s="200"/>
      <c r="L80" s="200"/>
      <c r="M80" s="200"/>
      <c r="N80" s="200"/>
      <c r="O80" s="200"/>
      <c r="P80" s="200"/>
      <c r="Q80" s="204"/>
      <c r="R80" s="427"/>
      <c r="S80" s="1750"/>
      <c r="T80" s="429"/>
      <c r="U80" s="1752" t="s">
        <v>491</v>
      </c>
      <c r="V80" s="1729">
        <v>5000000</v>
      </c>
      <c r="W80" s="1723" t="s">
        <v>522</v>
      </c>
      <c r="X80" s="444">
        <f>V80*1</f>
        <v>5000000</v>
      </c>
      <c r="Y80" s="1751"/>
      <c r="Z80" s="179"/>
      <c r="AA80" s="7"/>
      <c r="AB80" s="200"/>
      <c r="AC80" s="200"/>
      <c r="AD80" s="200"/>
      <c r="AE80" s="200"/>
    </row>
    <row r="81" spans="1:31" ht="108" customHeight="1">
      <c r="A81" s="200"/>
      <c r="B81" s="200"/>
      <c r="C81" s="200"/>
      <c r="D81" s="200"/>
      <c r="E81" s="200"/>
      <c r="F81" s="200"/>
      <c r="G81" s="200"/>
      <c r="H81" s="200"/>
      <c r="I81" s="200"/>
      <c r="J81" s="200"/>
      <c r="K81" s="200"/>
      <c r="L81" s="200"/>
      <c r="M81" s="200"/>
      <c r="N81" s="200"/>
      <c r="O81" s="200"/>
      <c r="P81" s="200"/>
      <c r="Q81" s="1722" t="s">
        <v>523</v>
      </c>
      <c r="R81" s="430"/>
      <c r="S81" s="1750"/>
      <c r="T81" s="429"/>
      <c r="U81" s="1726" t="s">
        <v>524</v>
      </c>
      <c r="V81" s="1729">
        <v>4200000</v>
      </c>
      <c r="W81" s="1728" t="s">
        <v>525</v>
      </c>
      <c r="X81" s="444">
        <f>V81*7</f>
        <v>29400000</v>
      </c>
      <c r="Y81" s="1751"/>
      <c r="Z81" s="179"/>
      <c r="AA81" s="7"/>
      <c r="AB81" s="200"/>
      <c r="AC81" s="200"/>
      <c r="AD81" s="200"/>
      <c r="AE81" s="200"/>
    </row>
    <row r="82" spans="1:31" ht="48.75" customHeight="1">
      <c r="A82" s="200"/>
      <c r="B82" s="200"/>
      <c r="C82" s="200"/>
      <c r="D82" s="200"/>
      <c r="E82" s="200"/>
      <c r="F82" s="200"/>
      <c r="G82" s="200"/>
      <c r="H82" s="200"/>
      <c r="I82" s="200"/>
      <c r="J82" s="200"/>
      <c r="K82" s="200"/>
      <c r="L82" s="200"/>
      <c r="M82" s="200"/>
      <c r="N82" s="200"/>
      <c r="O82" s="200"/>
      <c r="P82" s="200"/>
      <c r="Q82" s="431"/>
      <c r="R82" s="427"/>
      <c r="S82" s="1750"/>
      <c r="T82" s="429"/>
      <c r="U82" s="1753" t="s">
        <v>491</v>
      </c>
      <c r="V82" s="1729">
        <v>4200000</v>
      </c>
      <c r="W82" s="1728" t="s">
        <v>526</v>
      </c>
      <c r="X82" s="444">
        <f>V82*2</f>
        <v>8400000</v>
      </c>
      <c r="Y82" s="1751"/>
      <c r="Z82" s="179"/>
      <c r="AA82" s="7"/>
      <c r="AB82" s="200"/>
      <c r="AC82" s="200"/>
      <c r="AD82" s="200"/>
      <c r="AE82" s="200"/>
    </row>
    <row r="83" spans="1:31" ht="18.75" customHeight="1">
      <c r="A83" s="200"/>
      <c r="B83" s="200"/>
      <c r="C83" s="200"/>
      <c r="D83" s="200"/>
      <c r="E83" s="200"/>
      <c r="F83" s="200"/>
      <c r="G83" s="200"/>
      <c r="H83" s="200"/>
      <c r="I83" s="200"/>
      <c r="J83" s="200"/>
      <c r="K83" s="200"/>
      <c r="L83" s="200"/>
      <c r="M83" s="200"/>
      <c r="N83" s="200"/>
      <c r="O83" s="200"/>
      <c r="P83" s="200"/>
      <c r="Q83" s="182"/>
      <c r="R83" s="427"/>
      <c r="S83" s="432"/>
      <c r="T83" s="429"/>
      <c r="U83" s="1746"/>
      <c r="V83" s="1754"/>
      <c r="W83" s="1755"/>
      <c r="X83" s="444">
        <v>600000</v>
      </c>
      <c r="Y83" s="273"/>
      <c r="Z83" s="179"/>
      <c r="AA83" s="7"/>
      <c r="AB83" s="200"/>
      <c r="AC83" s="200"/>
      <c r="AD83" s="200"/>
      <c r="AE83" s="200"/>
    </row>
    <row r="84" spans="1:31" ht="18.75" customHeight="1">
      <c r="A84" s="200"/>
      <c r="B84" s="200"/>
      <c r="C84" s="200"/>
      <c r="D84" s="200"/>
      <c r="E84" s="200"/>
      <c r="F84" s="200"/>
      <c r="G84" s="200"/>
      <c r="H84" s="200"/>
      <c r="I84" s="200"/>
      <c r="J84" s="200"/>
      <c r="K84" s="200"/>
      <c r="L84" s="200"/>
      <c r="M84" s="200"/>
      <c r="N84" s="200"/>
      <c r="O84" s="200"/>
      <c r="P84" s="200"/>
      <c r="Q84" s="182"/>
      <c r="R84" s="433"/>
      <c r="S84" s="434"/>
      <c r="T84" s="435"/>
      <c r="U84" s="436"/>
      <c r="V84" s="1756"/>
      <c r="W84" s="1757"/>
      <c r="X84" s="437">
        <f>SUM(X79:X83)</f>
        <v>78400000</v>
      </c>
      <c r="Y84" s="205" t="e">
        <f>SUM(#REF!)</f>
        <v>#REF!</v>
      </c>
      <c r="Z84" s="205" t="e">
        <f>SUM(#REF!)</f>
        <v>#REF!</v>
      </c>
      <c r="AA84" s="7"/>
      <c r="AB84" s="200"/>
      <c r="AC84" s="200"/>
      <c r="AD84" s="200"/>
      <c r="AE84" s="200"/>
    </row>
    <row r="85" spans="1:31" ht="18.75" customHeight="1">
      <c r="A85" s="200"/>
      <c r="B85" s="200"/>
      <c r="C85" s="200"/>
      <c r="D85" s="200"/>
      <c r="E85" s="200"/>
      <c r="F85" s="200"/>
      <c r="G85" s="200"/>
      <c r="H85" s="200"/>
      <c r="I85" s="200"/>
      <c r="J85" s="200"/>
      <c r="K85" s="200"/>
      <c r="L85" s="200"/>
      <c r="M85" s="200"/>
      <c r="N85" s="200"/>
      <c r="O85" s="200"/>
      <c r="P85" s="200"/>
      <c r="Q85" s="487"/>
      <c r="R85" s="206"/>
      <c r="S85" s="206"/>
      <c r="T85" s="207"/>
      <c r="U85" s="208"/>
      <c r="V85" s="1758"/>
      <c r="W85" s="1759"/>
      <c r="X85" s="1760"/>
      <c r="Y85" s="253"/>
      <c r="Z85" s="253"/>
      <c r="AA85" s="7"/>
      <c r="AB85" s="200"/>
      <c r="AC85" s="200"/>
      <c r="AD85" s="200"/>
      <c r="AE85" s="200"/>
    </row>
    <row r="86" spans="1:31" ht="18.75" customHeight="1">
      <c r="A86" s="200"/>
      <c r="B86" s="200"/>
      <c r="C86" s="200"/>
      <c r="D86" s="200"/>
      <c r="E86" s="200"/>
      <c r="F86" s="200"/>
      <c r="G86" s="200"/>
      <c r="H86" s="200"/>
      <c r="I86" s="200"/>
      <c r="J86" s="200"/>
      <c r="K86" s="200"/>
      <c r="L86" s="200"/>
      <c r="M86" s="200"/>
      <c r="N86" s="200"/>
      <c r="O86" s="200"/>
      <c r="P86" s="200"/>
      <c r="Q86" s="200"/>
      <c r="R86" s="1613"/>
      <c r="S86" s="1613"/>
      <c r="T86" s="1613"/>
      <c r="U86" s="1761"/>
      <c r="V86" s="215"/>
      <c r="W86" s="200"/>
      <c r="X86" s="215"/>
      <c r="Y86" s="8"/>
      <c r="Z86" s="8"/>
      <c r="AA86" s="7"/>
      <c r="AB86" s="200"/>
      <c r="AC86" s="200"/>
      <c r="AD86" s="200"/>
      <c r="AE86" s="200"/>
    </row>
    <row r="87" spans="1:31" ht="18.75" customHeight="1">
      <c r="A87" s="200"/>
      <c r="B87" s="200"/>
      <c r="C87" s="200"/>
      <c r="D87" s="200"/>
      <c r="E87" s="200"/>
      <c r="F87" s="200"/>
      <c r="G87" s="200"/>
      <c r="H87" s="200"/>
      <c r="I87" s="200"/>
      <c r="J87" s="200"/>
      <c r="K87" s="200"/>
      <c r="L87" s="200"/>
      <c r="M87" s="200"/>
      <c r="N87" s="200"/>
      <c r="O87" s="200"/>
      <c r="P87" s="200"/>
      <c r="Q87" s="209" t="s">
        <v>527</v>
      </c>
      <c r="R87" s="1613"/>
      <c r="S87" s="1613"/>
      <c r="T87" s="1613"/>
      <c r="U87" s="1761"/>
      <c r="V87" s="215"/>
      <c r="W87" s="200"/>
      <c r="X87" s="215"/>
      <c r="Y87" s="8"/>
      <c r="Z87" s="8"/>
      <c r="AA87" s="7"/>
      <c r="AB87" s="200"/>
      <c r="AC87" s="200"/>
      <c r="AD87" s="200"/>
      <c r="AE87" s="200"/>
    </row>
    <row r="88" spans="1:31" ht="18.75" customHeight="1">
      <c r="A88" s="200"/>
      <c r="B88" s="200"/>
      <c r="C88" s="200"/>
      <c r="D88" s="200"/>
      <c r="E88" s="200"/>
      <c r="F88" s="200"/>
      <c r="G88" s="200"/>
      <c r="H88" s="200"/>
      <c r="I88" s="200"/>
      <c r="J88" s="200"/>
      <c r="K88" s="200"/>
      <c r="L88" s="200"/>
      <c r="M88" s="200"/>
      <c r="N88" s="200"/>
      <c r="O88" s="200"/>
      <c r="P88" s="200"/>
      <c r="Q88" s="200"/>
      <c r="R88" s="1613"/>
      <c r="S88" s="1613"/>
      <c r="T88" s="1613"/>
      <c r="U88" s="1761"/>
      <c r="V88" s="215"/>
      <c r="W88" s="200"/>
      <c r="X88" s="215"/>
      <c r="Y88" s="8"/>
      <c r="Z88" s="8"/>
      <c r="AA88" s="7"/>
      <c r="AB88" s="200"/>
      <c r="AC88" s="200"/>
      <c r="AD88" s="200"/>
      <c r="AE88" s="200"/>
    </row>
    <row r="89" spans="1:31" ht="42.75" customHeight="1">
      <c r="A89" s="200"/>
      <c r="B89" s="200"/>
      <c r="C89" s="200"/>
      <c r="D89" s="200"/>
      <c r="E89" s="200"/>
      <c r="F89" s="200"/>
      <c r="G89" s="200"/>
      <c r="H89" s="200"/>
      <c r="I89" s="200"/>
      <c r="J89" s="200"/>
      <c r="K89" s="200"/>
      <c r="L89" s="200"/>
      <c r="M89" s="200"/>
      <c r="N89" s="200"/>
      <c r="O89" s="200"/>
      <c r="P89" s="200"/>
      <c r="Q89" s="438" t="s">
        <v>262</v>
      </c>
      <c r="R89" s="176" t="s">
        <v>263</v>
      </c>
      <c r="S89" s="176" t="s">
        <v>264</v>
      </c>
      <c r="T89" s="177" t="s">
        <v>528</v>
      </c>
      <c r="U89" s="177" t="s">
        <v>12</v>
      </c>
      <c r="V89" s="178" t="s">
        <v>274</v>
      </c>
      <c r="W89" s="177" t="s">
        <v>267</v>
      </c>
      <c r="X89" s="177" t="s">
        <v>268</v>
      </c>
      <c r="Y89" s="179" t="s">
        <v>67</v>
      </c>
      <c r="Z89" s="179" t="s">
        <v>269</v>
      </c>
      <c r="AA89" s="7"/>
      <c r="AB89" s="200"/>
      <c r="AC89" s="200"/>
      <c r="AD89" s="200"/>
      <c r="AE89" s="200"/>
    </row>
    <row r="90" spans="1:31" ht="104.25" customHeight="1">
      <c r="A90" s="200"/>
      <c r="B90" s="200"/>
      <c r="C90" s="200"/>
      <c r="D90" s="200"/>
      <c r="E90" s="200"/>
      <c r="F90" s="200"/>
      <c r="G90" s="200"/>
      <c r="H90" s="200"/>
      <c r="I90" s="200"/>
      <c r="J90" s="200"/>
      <c r="K90" s="200"/>
      <c r="L90" s="200"/>
      <c r="M90" s="200"/>
      <c r="N90" s="200"/>
      <c r="O90" s="200"/>
      <c r="P90" s="200"/>
      <c r="Q90" s="1722" t="s">
        <v>529</v>
      </c>
      <c r="R90" s="1728">
        <v>574</v>
      </c>
      <c r="S90" s="1722" t="s">
        <v>530</v>
      </c>
      <c r="T90" s="1740">
        <v>45350</v>
      </c>
      <c r="U90" s="1762" t="s">
        <v>484</v>
      </c>
      <c r="V90" s="1763">
        <v>4200000</v>
      </c>
      <c r="W90" s="1764" t="s">
        <v>531</v>
      </c>
      <c r="X90" s="1765">
        <f>V90*7</f>
        <v>29400000</v>
      </c>
      <c r="Y90" s="184">
        <f>X90</f>
        <v>29400000</v>
      </c>
      <c r="Z90" s="187"/>
      <c r="AA90" s="7"/>
      <c r="AB90" s="200"/>
      <c r="AC90" s="200"/>
      <c r="AD90" s="200"/>
      <c r="AE90" s="200"/>
    </row>
    <row r="91" spans="1:31" ht="59.25" customHeight="1">
      <c r="A91" s="200"/>
      <c r="B91" s="200"/>
      <c r="C91" s="200"/>
      <c r="D91" s="200"/>
      <c r="E91" s="200"/>
      <c r="F91" s="200"/>
      <c r="G91" s="200"/>
      <c r="H91" s="200"/>
      <c r="I91" s="200"/>
      <c r="J91" s="200"/>
      <c r="K91" s="200"/>
      <c r="L91" s="200"/>
      <c r="M91" s="200"/>
      <c r="N91" s="200"/>
      <c r="O91" s="200"/>
      <c r="P91" s="200"/>
      <c r="Q91" s="1766"/>
      <c r="R91" s="1767"/>
      <c r="S91" s="1768"/>
      <c r="T91" s="1769"/>
      <c r="U91" s="1770" t="s">
        <v>532</v>
      </c>
      <c r="V91" s="1763">
        <v>4200000</v>
      </c>
      <c r="W91" s="1728" t="s">
        <v>533</v>
      </c>
      <c r="X91" s="1771">
        <f>V91*2</f>
        <v>8400000</v>
      </c>
      <c r="Y91" s="184"/>
      <c r="Z91" s="187"/>
      <c r="AA91" s="7"/>
      <c r="AB91" s="200"/>
      <c r="AC91" s="200"/>
      <c r="AD91" s="200"/>
      <c r="AE91" s="200"/>
    </row>
    <row r="92" spans="1:31" ht="96.75" customHeight="1">
      <c r="A92" s="200"/>
      <c r="B92" s="200"/>
      <c r="C92" s="200"/>
      <c r="D92" s="200"/>
      <c r="E92" s="200"/>
      <c r="F92" s="200"/>
      <c r="G92" s="200"/>
      <c r="H92" s="200"/>
      <c r="I92" s="200"/>
      <c r="J92" s="200"/>
      <c r="K92" s="200"/>
      <c r="L92" s="200"/>
      <c r="M92" s="200"/>
      <c r="N92" s="200"/>
      <c r="O92" s="200"/>
      <c r="P92" s="200"/>
      <c r="Q92" s="1722" t="s">
        <v>534</v>
      </c>
      <c r="R92" s="1772"/>
      <c r="S92" s="1768"/>
      <c r="T92" s="1769"/>
      <c r="U92" s="1726" t="s">
        <v>535</v>
      </c>
      <c r="V92" s="1763">
        <v>4500000</v>
      </c>
      <c r="W92" s="1723" t="s">
        <v>536</v>
      </c>
      <c r="X92" s="1765">
        <f>V92*7</f>
        <v>31500000</v>
      </c>
      <c r="Y92" s="184"/>
      <c r="Z92" s="187"/>
      <c r="AA92" s="7"/>
      <c r="AB92" s="200"/>
      <c r="AC92" s="200"/>
      <c r="AD92" s="200"/>
      <c r="AE92" s="200"/>
    </row>
    <row r="93" spans="1:31" ht="81" customHeight="1">
      <c r="A93" s="200"/>
      <c r="B93" s="200"/>
      <c r="C93" s="200"/>
      <c r="D93" s="200"/>
      <c r="E93" s="200"/>
      <c r="F93" s="200"/>
      <c r="G93" s="200"/>
      <c r="H93" s="200"/>
      <c r="I93" s="200"/>
      <c r="J93" s="200"/>
      <c r="K93" s="200"/>
      <c r="L93" s="200"/>
      <c r="M93" s="200"/>
      <c r="N93" s="200"/>
      <c r="O93" s="200"/>
      <c r="P93" s="200"/>
      <c r="Q93" s="1773"/>
      <c r="R93" s="182"/>
      <c r="S93" s="1768"/>
      <c r="T93" s="1769"/>
      <c r="U93" s="1774"/>
      <c r="V93" s="1763">
        <v>4500000</v>
      </c>
      <c r="W93" s="1723" t="s">
        <v>537</v>
      </c>
      <c r="X93" s="1765">
        <f>V93*2</f>
        <v>9000000</v>
      </c>
      <c r="Y93" s="184"/>
      <c r="Z93" s="187"/>
      <c r="AA93" s="7"/>
      <c r="AB93" s="200"/>
      <c r="AC93" s="200"/>
      <c r="AD93" s="200"/>
      <c r="AE93" s="200"/>
    </row>
    <row r="94" spans="1:31" ht="51" customHeight="1">
      <c r="A94" s="200"/>
      <c r="B94" s="200"/>
      <c r="C94" s="200"/>
      <c r="D94" s="200"/>
      <c r="E94" s="200"/>
      <c r="F94" s="200"/>
      <c r="G94" s="200"/>
      <c r="H94" s="200"/>
      <c r="I94" s="200"/>
      <c r="J94" s="200"/>
      <c r="K94" s="200"/>
      <c r="L94" s="200"/>
      <c r="M94" s="200"/>
      <c r="N94" s="200"/>
      <c r="O94" s="200"/>
      <c r="P94" s="200"/>
      <c r="Q94" s="1775"/>
      <c r="R94" s="182"/>
      <c r="S94" s="1768"/>
      <c r="T94" s="1768"/>
      <c r="U94" s="1776"/>
      <c r="V94" s="1777">
        <v>3000000</v>
      </c>
      <c r="W94" s="1728" t="s">
        <v>538</v>
      </c>
      <c r="X94" s="1765">
        <f>V94*7</f>
        <v>21000000</v>
      </c>
      <c r="Y94" s="184"/>
      <c r="Z94" s="187"/>
      <c r="AA94" s="7"/>
      <c r="AB94" s="200"/>
      <c r="AC94" s="200"/>
      <c r="AD94" s="200"/>
      <c r="AE94" s="200"/>
    </row>
    <row r="95" spans="1:31" ht="36" customHeight="1">
      <c r="A95" s="200"/>
      <c r="B95" s="200"/>
      <c r="C95" s="200"/>
      <c r="D95" s="200"/>
      <c r="E95" s="200"/>
      <c r="F95" s="200"/>
      <c r="G95" s="200"/>
      <c r="H95" s="200"/>
      <c r="I95" s="200"/>
      <c r="J95" s="200"/>
      <c r="K95" s="200"/>
      <c r="L95" s="200"/>
      <c r="M95" s="200"/>
      <c r="N95" s="200"/>
      <c r="O95" s="200"/>
      <c r="P95" s="200"/>
      <c r="Q95" s="1775"/>
      <c r="R95" s="182"/>
      <c r="S95" s="1768"/>
      <c r="T95" s="1768"/>
      <c r="U95" s="1776"/>
      <c r="V95" s="1777">
        <v>3000000</v>
      </c>
      <c r="W95" s="1728" t="s">
        <v>539</v>
      </c>
      <c r="X95" s="1765">
        <f>V95*1</f>
        <v>3000000</v>
      </c>
      <c r="Y95" s="184"/>
      <c r="Z95" s="187"/>
      <c r="AA95" s="7"/>
      <c r="AB95" s="200"/>
      <c r="AC95" s="200"/>
      <c r="AD95" s="200"/>
      <c r="AE95" s="200"/>
    </row>
    <row r="96" spans="1:31" ht="87.75" customHeight="1">
      <c r="A96" s="200"/>
      <c r="B96" s="200"/>
      <c r="C96" s="200"/>
      <c r="D96" s="200"/>
      <c r="E96" s="200"/>
      <c r="F96" s="200"/>
      <c r="G96" s="200"/>
      <c r="H96" s="200"/>
      <c r="I96" s="200"/>
      <c r="J96" s="200"/>
      <c r="K96" s="200"/>
      <c r="L96" s="200"/>
      <c r="M96" s="200"/>
      <c r="N96" s="200"/>
      <c r="O96" s="200"/>
      <c r="P96" s="200"/>
      <c r="Q96" s="1775"/>
      <c r="R96" s="182"/>
      <c r="S96" s="1768"/>
      <c r="T96" s="1768"/>
      <c r="U96" s="1776"/>
      <c r="V96" s="1778">
        <v>2800000</v>
      </c>
      <c r="W96" s="1779" t="s">
        <v>540</v>
      </c>
      <c r="X96" s="1765">
        <f>V96*6</f>
        <v>16800000</v>
      </c>
      <c r="Y96" s="184"/>
      <c r="Z96" s="187"/>
      <c r="AA96" s="7"/>
      <c r="AB96" s="200"/>
      <c r="AC96" s="200"/>
      <c r="AD96" s="200"/>
      <c r="AE96" s="200"/>
    </row>
    <row r="97" spans="1:31" ht="18.75" customHeight="1">
      <c r="A97" s="200"/>
      <c r="B97" s="200"/>
      <c r="C97" s="200"/>
      <c r="D97" s="200"/>
      <c r="E97" s="200"/>
      <c r="F97" s="200"/>
      <c r="G97" s="200"/>
      <c r="H97" s="200"/>
      <c r="I97" s="200"/>
      <c r="J97" s="200"/>
      <c r="K97" s="200"/>
      <c r="L97" s="200"/>
      <c r="M97" s="200"/>
      <c r="N97" s="200"/>
      <c r="O97" s="200"/>
      <c r="P97" s="200"/>
      <c r="Q97" s="1775"/>
      <c r="R97" s="1768"/>
      <c r="S97" s="1768"/>
      <c r="T97" s="1768"/>
      <c r="U97" s="1780"/>
      <c r="V97" s="242"/>
      <c r="W97" s="1775"/>
      <c r="X97" s="242"/>
      <c r="Y97" s="187"/>
      <c r="Z97" s="187"/>
      <c r="AA97" s="7"/>
      <c r="AB97" s="200"/>
      <c r="AC97" s="200"/>
      <c r="AD97" s="200"/>
      <c r="AE97" s="200"/>
    </row>
    <row r="98" spans="1:31" ht="18.75" customHeight="1">
      <c r="A98" s="200"/>
      <c r="B98" s="200"/>
      <c r="C98" s="200"/>
      <c r="D98" s="200"/>
      <c r="E98" s="200"/>
      <c r="F98" s="200"/>
      <c r="G98" s="200"/>
      <c r="H98" s="200"/>
      <c r="I98" s="200"/>
      <c r="J98" s="200"/>
      <c r="K98" s="200"/>
      <c r="L98" s="200"/>
      <c r="M98" s="200"/>
      <c r="N98" s="200"/>
      <c r="O98" s="200"/>
      <c r="P98" s="200"/>
      <c r="Q98" s="200"/>
      <c r="R98" s="1613"/>
      <c r="S98" s="1613"/>
      <c r="T98" s="1613"/>
      <c r="U98" s="1761"/>
      <c r="V98" s="215"/>
      <c r="W98" s="200"/>
      <c r="X98" s="215"/>
      <c r="Y98" s="8"/>
      <c r="Z98" s="8"/>
      <c r="AA98" s="7"/>
      <c r="AB98" s="200"/>
      <c r="AC98" s="200"/>
      <c r="AD98" s="200"/>
      <c r="AE98" s="200"/>
    </row>
    <row r="99" spans="1:31" ht="18.75" customHeight="1">
      <c r="A99" s="200"/>
      <c r="B99" s="200"/>
      <c r="C99" s="200"/>
      <c r="D99" s="200"/>
      <c r="E99" s="200"/>
      <c r="F99" s="200"/>
      <c r="G99" s="200"/>
      <c r="H99" s="200"/>
      <c r="I99" s="200"/>
      <c r="J99" s="200"/>
      <c r="K99" s="200"/>
      <c r="L99" s="200"/>
      <c r="M99" s="200"/>
      <c r="N99" s="200"/>
      <c r="O99" s="200"/>
      <c r="P99" s="200"/>
      <c r="Q99" s="200"/>
      <c r="R99" s="1613"/>
      <c r="S99" s="1613"/>
      <c r="T99" s="1613"/>
      <c r="U99" s="1761"/>
      <c r="V99" s="215"/>
      <c r="W99" s="200"/>
      <c r="X99" s="215">
        <f>SUM(X90:X98)</f>
        <v>119100000</v>
      </c>
      <c r="Y99" s="8">
        <f>SUM(Y90:Y98)</f>
        <v>29400000</v>
      </c>
      <c r="Z99" s="8"/>
      <c r="AA99" s="7"/>
      <c r="AB99" s="200"/>
      <c r="AC99" s="200"/>
      <c r="AD99" s="200"/>
      <c r="AE99" s="200"/>
    </row>
    <row r="100" spans="1:31" ht="18.75" customHeight="1">
      <c r="A100" s="200"/>
      <c r="B100" s="200"/>
      <c r="C100" s="200"/>
      <c r="D100" s="200"/>
      <c r="E100" s="200"/>
      <c r="F100" s="200"/>
      <c r="G100" s="200"/>
      <c r="H100" s="200"/>
      <c r="I100" s="200"/>
      <c r="J100" s="200"/>
      <c r="K100" s="200"/>
      <c r="L100" s="200"/>
      <c r="M100" s="200"/>
      <c r="N100" s="200"/>
      <c r="O100" s="200"/>
      <c r="P100" s="200"/>
      <c r="Q100" s="200"/>
      <c r="R100" s="1613"/>
      <c r="S100" s="1613"/>
      <c r="T100" s="1613"/>
      <c r="U100" s="1761"/>
      <c r="V100" s="215"/>
      <c r="W100" s="200"/>
      <c r="X100" s="215"/>
      <c r="Y100" s="8"/>
      <c r="Z100" s="8"/>
      <c r="AA100" s="7"/>
      <c r="AB100" s="200"/>
      <c r="AC100" s="200"/>
      <c r="AD100" s="200"/>
      <c r="AE100" s="200"/>
    </row>
    <row r="101" spans="1:31" ht="18.75" customHeight="1">
      <c r="A101" s="200"/>
      <c r="B101" s="200"/>
      <c r="C101" s="200"/>
      <c r="D101" s="200"/>
      <c r="E101" s="200"/>
      <c r="F101" s="200"/>
      <c r="G101" s="200"/>
      <c r="H101" s="200"/>
      <c r="I101" s="200"/>
      <c r="J101" s="200"/>
      <c r="K101" s="200"/>
      <c r="L101" s="200"/>
      <c r="M101" s="200"/>
      <c r="N101" s="200"/>
      <c r="O101" s="200"/>
      <c r="P101" s="200"/>
      <c r="Q101" s="200"/>
      <c r="R101" s="1613"/>
      <c r="S101" s="1613"/>
      <c r="T101" s="1613"/>
      <c r="U101" s="1761"/>
      <c r="V101" s="215"/>
      <c r="W101" s="200"/>
      <c r="X101" s="215"/>
      <c r="Y101" s="8"/>
      <c r="Z101" s="8"/>
      <c r="AA101" s="7"/>
      <c r="AB101" s="200"/>
      <c r="AC101" s="200"/>
      <c r="AD101" s="200"/>
      <c r="AE101" s="200"/>
    </row>
    <row r="102" spans="1:31" ht="18.75" customHeight="1" thickBot="1">
      <c r="A102" s="200"/>
      <c r="B102" s="200"/>
      <c r="C102" s="200"/>
      <c r="D102" s="200"/>
      <c r="E102" s="200"/>
      <c r="F102" s="200"/>
      <c r="G102" s="200"/>
      <c r="H102" s="200"/>
      <c r="I102" s="200"/>
      <c r="J102" s="200"/>
      <c r="K102" s="1676"/>
      <c r="L102" s="1676"/>
      <c r="M102" s="200"/>
      <c r="N102" s="200"/>
      <c r="O102" s="200"/>
      <c r="P102" s="200"/>
      <c r="Q102" s="200"/>
      <c r="R102" s="1613"/>
      <c r="S102" s="1613"/>
      <c r="T102" s="1613"/>
      <c r="U102" s="1761"/>
      <c r="V102" s="215"/>
      <c r="W102" s="200"/>
      <c r="X102" s="215"/>
      <c r="Y102" s="200"/>
      <c r="Z102" s="200"/>
      <c r="AA102" s="7"/>
      <c r="AB102" s="200"/>
      <c r="AC102" s="200"/>
      <c r="AD102" s="200"/>
      <c r="AE102" s="200"/>
    </row>
    <row r="103" spans="1:31" ht="18.75" customHeight="1">
      <c r="A103" s="200"/>
      <c r="B103" s="200"/>
      <c r="C103" s="200"/>
      <c r="D103" s="200"/>
      <c r="E103" s="200"/>
      <c r="F103" s="200"/>
      <c r="G103" s="200"/>
      <c r="H103" s="200"/>
      <c r="I103" s="200"/>
      <c r="J103" s="200"/>
      <c r="K103" s="1676"/>
      <c r="L103" s="1676"/>
      <c r="M103" s="200"/>
      <c r="N103" s="200"/>
      <c r="O103" s="200"/>
      <c r="P103" s="200"/>
      <c r="Q103" s="211" t="s">
        <v>275</v>
      </c>
      <c r="R103" s="439"/>
      <c r="S103" s="439"/>
      <c r="T103" s="439"/>
      <c r="U103" s="440"/>
      <c r="V103" s="439"/>
      <c r="W103" s="439"/>
      <c r="X103" s="200"/>
      <c r="Y103" s="200"/>
      <c r="Z103" s="200"/>
      <c r="AA103" s="200"/>
      <c r="AB103" s="200"/>
      <c r="AC103" s="200"/>
      <c r="AD103" s="200"/>
      <c r="AE103" s="200"/>
    </row>
    <row r="104" spans="1:31" ht="18.75" customHeight="1">
      <c r="A104" s="200"/>
      <c r="B104" s="200"/>
      <c r="C104" s="200"/>
      <c r="D104" s="200"/>
      <c r="E104" s="200"/>
      <c r="F104" s="200"/>
      <c r="G104" s="200"/>
      <c r="H104" s="200"/>
      <c r="I104" s="200"/>
      <c r="J104" s="200"/>
      <c r="K104" s="1676"/>
      <c r="L104" s="1676"/>
      <c r="M104" s="200"/>
      <c r="N104" s="200"/>
      <c r="O104" s="200"/>
      <c r="P104" s="200"/>
      <c r="Q104" s="212"/>
      <c r="R104" s="439"/>
      <c r="S104" s="439"/>
      <c r="T104" s="439"/>
      <c r="U104" s="440"/>
      <c r="V104" s="439"/>
      <c r="W104" s="439"/>
      <c r="X104" s="200"/>
      <c r="Y104" s="200"/>
      <c r="Z104" s="200"/>
      <c r="AA104" s="200"/>
      <c r="AB104" s="200"/>
      <c r="AC104" s="200"/>
      <c r="AD104" s="200"/>
      <c r="AE104" s="200"/>
    </row>
    <row r="105" spans="1:31" ht="42.75" customHeight="1">
      <c r="A105" s="200"/>
      <c r="B105" s="200"/>
      <c r="C105" s="200"/>
      <c r="D105" s="200"/>
      <c r="E105" s="200"/>
      <c r="F105" s="200"/>
      <c r="G105" s="200"/>
      <c r="H105" s="200"/>
      <c r="I105" s="200"/>
      <c r="J105" s="200"/>
      <c r="K105" s="1676"/>
      <c r="L105" s="1676"/>
      <c r="M105" s="200"/>
      <c r="N105" s="200"/>
      <c r="O105" s="200"/>
      <c r="P105" s="200"/>
      <c r="Q105" s="438" t="s">
        <v>262</v>
      </c>
      <c r="R105" s="176" t="s">
        <v>263</v>
      </c>
      <c r="S105" s="176" t="s">
        <v>264</v>
      </c>
      <c r="T105" s="177" t="s">
        <v>487</v>
      </c>
      <c r="U105" s="213" t="s">
        <v>12</v>
      </c>
      <c r="V105" s="178" t="s">
        <v>274</v>
      </c>
      <c r="W105" s="177" t="s">
        <v>267</v>
      </c>
      <c r="X105" s="177" t="s">
        <v>268</v>
      </c>
      <c r="Y105" s="179" t="s">
        <v>67</v>
      </c>
      <c r="Z105" s="179" t="s">
        <v>269</v>
      </c>
      <c r="AA105" s="200"/>
      <c r="AB105" s="200"/>
      <c r="AC105" s="200"/>
      <c r="AD105" s="200"/>
      <c r="AE105" s="200"/>
    </row>
    <row r="106" spans="1:31" ht="108.75" customHeight="1">
      <c r="A106" s="200"/>
      <c r="B106" s="200"/>
      <c r="C106" s="200"/>
      <c r="D106" s="200"/>
      <c r="E106" s="200"/>
      <c r="F106" s="200"/>
      <c r="G106" s="200"/>
      <c r="H106" s="200"/>
      <c r="I106" s="200"/>
      <c r="J106" s="200"/>
      <c r="K106" s="1676"/>
      <c r="L106" s="1676"/>
      <c r="M106" s="200"/>
      <c r="N106" s="200"/>
      <c r="O106" s="200"/>
      <c r="P106" s="200"/>
      <c r="Q106" s="1722" t="s">
        <v>541</v>
      </c>
      <c r="R106" s="1728">
        <v>570</v>
      </c>
      <c r="S106" s="1722" t="s">
        <v>542</v>
      </c>
      <c r="T106" s="1740">
        <v>45350</v>
      </c>
      <c r="U106" s="1726" t="s">
        <v>543</v>
      </c>
      <c r="V106" s="1781">
        <v>2900000</v>
      </c>
      <c r="W106" s="1782" t="s">
        <v>544</v>
      </c>
      <c r="X106" s="1783">
        <f>V106*6</f>
        <v>17400000</v>
      </c>
      <c r="Y106" s="1783">
        <f>X106</f>
        <v>17400000</v>
      </c>
      <c r="Z106" s="252"/>
      <c r="AA106" s="7" t="s">
        <v>545</v>
      </c>
      <c r="AB106" s="200"/>
      <c r="AC106" s="200"/>
      <c r="AD106" s="200"/>
      <c r="AE106" s="200"/>
    </row>
    <row r="107" spans="1:31" ht="39.75" customHeight="1">
      <c r="A107" s="200"/>
      <c r="B107" s="200"/>
      <c r="C107" s="200"/>
      <c r="D107" s="200"/>
      <c r="E107" s="200"/>
      <c r="F107" s="200"/>
      <c r="G107" s="200"/>
      <c r="H107" s="200"/>
      <c r="I107" s="200"/>
      <c r="J107" s="200"/>
      <c r="K107" s="1676"/>
      <c r="L107" s="1676"/>
      <c r="M107" s="200"/>
      <c r="N107" s="200"/>
      <c r="O107" s="200"/>
      <c r="P107" s="200"/>
      <c r="Q107" s="1784"/>
      <c r="R107" s="218"/>
      <c r="S107" s="218"/>
      <c r="T107" s="1785"/>
      <c r="U107" s="1770" t="s">
        <v>532</v>
      </c>
      <c r="V107" s="1781">
        <v>2900000</v>
      </c>
      <c r="W107" s="1782" t="s">
        <v>546</v>
      </c>
      <c r="X107" s="1786">
        <f>V107*4</f>
        <v>11600000</v>
      </c>
      <c r="Y107" s="1783"/>
      <c r="Z107" s="252"/>
      <c r="AA107" s="7"/>
      <c r="AB107" s="200"/>
      <c r="AC107" s="200"/>
      <c r="AD107" s="200"/>
      <c r="AE107" s="200"/>
    </row>
    <row r="108" spans="1:31" ht="96.75" customHeight="1">
      <c r="A108" s="200"/>
      <c r="B108" s="200"/>
      <c r="C108" s="200"/>
      <c r="D108" s="200"/>
      <c r="E108" s="200"/>
      <c r="F108" s="200"/>
      <c r="G108" s="200"/>
      <c r="H108" s="200"/>
      <c r="I108" s="200"/>
      <c r="J108" s="200"/>
      <c r="K108" s="1676"/>
      <c r="L108" s="1676"/>
      <c r="M108" s="200"/>
      <c r="N108" s="200"/>
      <c r="O108" s="200"/>
      <c r="P108" s="200"/>
      <c r="Q108" s="1722" t="s">
        <v>547</v>
      </c>
      <c r="R108" s="1728">
        <v>848</v>
      </c>
      <c r="S108" s="1722" t="s">
        <v>548</v>
      </c>
      <c r="T108" s="1740">
        <v>45363</v>
      </c>
      <c r="U108" s="1726" t="s">
        <v>549</v>
      </c>
      <c r="V108" s="1781">
        <v>5000000</v>
      </c>
      <c r="W108" s="1728" t="s">
        <v>550</v>
      </c>
      <c r="X108" s="1783">
        <f>V108*7</f>
        <v>35000000</v>
      </c>
      <c r="Y108" s="1783">
        <f>X108</f>
        <v>35000000</v>
      </c>
      <c r="Z108" s="252"/>
      <c r="AA108" s="7" t="s">
        <v>270</v>
      </c>
      <c r="AB108" s="200"/>
      <c r="AC108" s="200"/>
      <c r="AD108" s="200"/>
      <c r="AE108" s="200"/>
    </row>
    <row r="109" spans="1:31" ht="75">
      <c r="A109" s="200"/>
      <c r="B109" s="200"/>
      <c r="C109" s="200"/>
      <c r="D109" s="200"/>
      <c r="E109" s="200"/>
      <c r="F109" s="200"/>
      <c r="G109" s="200"/>
      <c r="H109" s="200"/>
      <c r="I109" s="200"/>
      <c r="J109" s="200"/>
      <c r="K109" s="1676"/>
      <c r="L109" s="1676"/>
      <c r="M109" s="200"/>
      <c r="N109" s="200"/>
      <c r="O109" s="200"/>
      <c r="P109" s="200"/>
      <c r="Q109" s="1784"/>
      <c r="R109" s="218"/>
      <c r="S109" s="218"/>
      <c r="T109" s="1785"/>
      <c r="U109" s="1787" t="s">
        <v>532</v>
      </c>
      <c r="V109" s="1781">
        <v>5000000</v>
      </c>
      <c r="W109" s="1728" t="s">
        <v>551</v>
      </c>
      <c r="X109" s="1783">
        <f>V109*2</f>
        <v>10000000</v>
      </c>
      <c r="Y109" s="1783"/>
      <c r="Z109" s="252"/>
      <c r="AA109" s="7"/>
      <c r="AB109" s="200"/>
      <c r="AC109" s="200"/>
      <c r="AD109" s="200"/>
      <c r="AE109" s="200"/>
    </row>
    <row r="110" spans="1:31" ht="96.75" customHeight="1">
      <c r="A110" s="200"/>
      <c r="B110" s="200"/>
      <c r="C110" s="200"/>
      <c r="D110" s="200"/>
      <c r="E110" s="200"/>
      <c r="F110" s="200"/>
      <c r="G110" s="200"/>
      <c r="H110" s="200"/>
      <c r="I110" s="200"/>
      <c r="J110" s="200"/>
      <c r="K110" s="1676"/>
      <c r="L110" s="1676"/>
      <c r="M110" s="200"/>
      <c r="N110" s="200"/>
      <c r="O110" s="200"/>
      <c r="P110" s="200"/>
      <c r="Q110" s="1722" t="s">
        <v>552</v>
      </c>
      <c r="R110" s="1728">
        <v>936</v>
      </c>
      <c r="S110" s="1722" t="s">
        <v>553</v>
      </c>
      <c r="T110" s="1740">
        <v>45365</v>
      </c>
      <c r="U110" s="1726" t="s">
        <v>554</v>
      </c>
      <c r="V110" s="1781">
        <v>5300000</v>
      </c>
      <c r="W110" s="1728" t="s">
        <v>555</v>
      </c>
      <c r="X110" s="1783">
        <f>V110*6</f>
        <v>31800000</v>
      </c>
      <c r="Y110" s="1783">
        <f>X110</f>
        <v>31800000</v>
      </c>
      <c r="Z110" s="252"/>
      <c r="AA110" s="7" t="s">
        <v>270</v>
      </c>
      <c r="AB110" s="200"/>
      <c r="AC110" s="200"/>
      <c r="AD110" s="200"/>
      <c r="AE110" s="200"/>
    </row>
    <row r="111" spans="1:31" ht="61.5" customHeight="1">
      <c r="A111" s="200"/>
      <c r="B111" s="200"/>
      <c r="C111" s="200"/>
      <c r="D111" s="200"/>
      <c r="E111" s="200"/>
      <c r="F111" s="200"/>
      <c r="G111" s="200"/>
      <c r="H111" s="200"/>
      <c r="I111" s="200"/>
      <c r="J111" s="200"/>
      <c r="K111" s="1676"/>
      <c r="L111" s="1676"/>
      <c r="M111" s="200"/>
      <c r="N111" s="200"/>
      <c r="O111" s="200"/>
      <c r="P111" s="200"/>
      <c r="Q111" s="1788"/>
      <c r="R111" s="218"/>
      <c r="S111" s="218"/>
      <c r="T111" s="218"/>
      <c r="U111" s="1787" t="s">
        <v>532</v>
      </c>
      <c r="V111" s="1781">
        <v>5300000</v>
      </c>
      <c r="W111" s="1728" t="s">
        <v>556</v>
      </c>
      <c r="X111" s="1783">
        <f>V111*3</f>
        <v>15900000</v>
      </c>
      <c r="Y111" s="1783"/>
      <c r="Z111" s="252"/>
      <c r="AA111" s="7"/>
      <c r="AB111" s="200"/>
      <c r="AC111" s="200"/>
      <c r="AD111" s="200"/>
      <c r="AE111" s="200"/>
    </row>
    <row r="112" spans="1:31" ht="45" customHeight="1">
      <c r="A112" s="200"/>
      <c r="B112" s="200"/>
      <c r="C112" s="200"/>
      <c r="D112" s="200"/>
      <c r="E112" s="200"/>
      <c r="F112" s="200"/>
      <c r="G112" s="200"/>
      <c r="H112" s="200"/>
      <c r="I112" s="200"/>
      <c r="J112" s="200"/>
      <c r="K112" s="1676"/>
      <c r="L112" s="1676"/>
      <c r="M112" s="200"/>
      <c r="N112" s="200"/>
      <c r="O112" s="200"/>
      <c r="P112" s="200"/>
      <c r="Q112" s="218"/>
      <c r="R112" s="218"/>
      <c r="S112" s="218"/>
      <c r="T112" s="218"/>
      <c r="U112" s="1789"/>
      <c r="V112" s="1781">
        <v>3200000</v>
      </c>
      <c r="W112" s="1728" t="s">
        <v>557</v>
      </c>
      <c r="X112" s="1790">
        <f>V112*5</f>
        <v>16000000</v>
      </c>
      <c r="Y112" s="1783"/>
      <c r="Z112" s="252"/>
      <c r="AA112" s="7"/>
      <c r="AB112" s="200"/>
      <c r="AC112" s="200"/>
      <c r="AD112" s="200"/>
      <c r="AE112" s="200"/>
    </row>
    <row r="113" spans="1:31" ht="60">
      <c r="A113" s="200"/>
      <c r="B113" s="200"/>
      <c r="C113" s="200"/>
      <c r="D113" s="200"/>
      <c r="E113" s="200"/>
      <c r="F113" s="200"/>
      <c r="G113" s="200"/>
      <c r="H113" s="200"/>
      <c r="I113" s="200"/>
      <c r="J113" s="200"/>
      <c r="K113" s="1676"/>
      <c r="L113" s="1676"/>
      <c r="M113" s="200"/>
      <c r="N113" s="200"/>
      <c r="O113" s="200"/>
      <c r="P113" s="200"/>
      <c r="Q113" s="218"/>
      <c r="R113" s="218"/>
      <c r="S113" s="218"/>
      <c r="T113" s="218"/>
      <c r="U113" s="1787" t="s">
        <v>532</v>
      </c>
      <c r="V113" s="1781">
        <v>3200000</v>
      </c>
      <c r="W113" s="1728" t="s">
        <v>558</v>
      </c>
      <c r="X113" s="1790">
        <f>V113*3</f>
        <v>9600000</v>
      </c>
      <c r="Y113" s="1783"/>
      <c r="Z113" s="252"/>
      <c r="AA113" s="7"/>
      <c r="AB113" s="200"/>
      <c r="AC113" s="200"/>
      <c r="AD113" s="200"/>
      <c r="AE113" s="200"/>
    </row>
    <row r="114" spans="1:31" ht="45">
      <c r="A114" s="200"/>
      <c r="B114" s="200"/>
      <c r="C114" s="200"/>
      <c r="D114" s="200"/>
      <c r="E114" s="200"/>
      <c r="F114" s="200"/>
      <c r="G114" s="200"/>
      <c r="H114" s="200"/>
      <c r="I114" s="200"/>
      <c r="J114" s="200"/>
      <c r="K114" s="1676"/>
      <c r="L114" s="1676"/>
      <c r="M114" s="200"/>
      <c r="N114" s="200"/>
      <c r="O114" s="200"/>
      <c r="P114" s="200"/>
      <c r="Q114" s="218"/>
      <c r="R114" s="218"/>
      <c r="S114" s="218"/>
      <c r="T114" s="218"/>
      <c r="U114" s="1789"/>
      <c r="V114" s="1781">
        <v>2900000</v>
      </c>
      <c r="W114" s="1728" t="s">
        <v>559</v>
      </c>
      <c r="X114" s="1790">
        <f>V114*5</f>
        <v>14500000</v>
      </c>
      <c r="Y114" s="1783"/>
      <c r="Z114" s="252"/>
      <c r="AA114" s="7"/>
      <c r="AB114" s="200"/>
      <c r="AC114" s="200"/>
      <c r="AD114" s="200"/>
      <c r="AE114" s="200"/>
    </row>
    <row r="115" spans="1:31" ht="45">
      <c r="A115" s="200"/>
      <c r="B115" s="200"/>
      <c r="C115" s="200"/>
      <c r="D115" s="200"/>
      <c r="E115" s="200"/>
      <c r="F115" s="200"/>
      <c r="G115" s="200"/>
      <c r="H115" s="200"/>
      <c r="I115" s="200"/>
      <c r="J115" s="200"/>
      <c r="K115" s="1676"/>
      <c r="L115" s="1676"/>
      <c r="M115" s="200"/>
      <c r="N115" s="200"/>
      <c r="O115" s="200"/>
      <c r="P115" s="200"/>
      <c r="Q115" s="218"/>
      <c r="R115" s="218"/>
      <c r="S115" s="218"/>
      <c r="T115" s="218"/>
      <c r="U115" s="1787" t="s">
        <v>532</v>
      </c>
      <c r="V115" s="1781">
        <v>2900000</v>
      </c>
      <c r="W115" s="1728" t="s">
        <v>560</v>
      </c>
      <c r="X115" s="1790">
        <f>2900000*3</f>
        <v>8700000</v>
      </c>
      <c r="Y115" s="1783"/>
      <c r="Z115" s="252"/>
      <c r="AA115" s="7"/>
      <c r="AB115" s="200"/>
      <c r="AC115" s="200"/>
      <c r="AD115" s="200"/>
      <c r="AE115" s="200"/>
    </row>
    <row r="116" spans="1:31" ht="75">
      <c r="A116" s="200"/>
      <c r="B116" s="200"/>
      <c r="C116" s="200"/>
      <c r="D116" s="200"/>
      <c r="E116" s="200"/>
      <c r="F116" s="200"/>
      <c r="G116" s="200"/>
      <c r="H116" s="200"/>
      <c r="I116" s="200"/>
      <c r="J116" s="200"/>
      <c r="K116" s="1676"/>
      <c r="L116" s="1676"/>
      <c r="M116" s="200"/>
      <c r="N116" s="200"/>
      <c r="O116" s="200"/>
      <c r="P116" s="200"/>
      <c r="Q116" s="218"/>
      <c r="R116" s="218"/>
      <c r="S116" s="218"/>
      <c r="T116" s="218"/>
      <c r="U116" s="1789"/>
      <c r="V116" s="1781">
        <v>6350000</v>
      </c>
      <c r="W116" s="1728" t="s">
        <v>561</v>
      </c>
      <c r="X116" s="1790">
        <f>V116*7</f>
        <v>44450000</v>
      </c>
      <c r="Y116" s="1783"/>
      <c r="Z116" s="252"/>
      <c r="AA116" s="7"/>
      <c r="AB116" s="200"/>
      <c r="AC116" s="200"/>
      <c r="AD116" s="200"/>
      <c r="AE116" s="200"/>
    </row>
    <row r="117" spans="1:31" ht="75">
      <c r="A117" s="200"/>
      <c r="B117" s="200"/>
      <c r="C117" s="200"/>
      <c r="D117" s="200"/>
      <c r="E117" s="200"/>
      <c r="F117" s="200"/>
      <c r="G117" s="200"/>
      <c r="H117" s="200"/>
      <c r="I117" s="200"/>
      <c r="J117" s="200"/>
      <c r="K117" s="1676"/>
      <c r="L117" s="1676"/>
      <c r="M117" s="200"/>
      <c r="N117" s="200"/>
      <c r="O117" s="200"/>
      <c r="P117" s="200"/>
      <c r="Q117" s="218"/>
      <c r="R117" s="218"/>
      <c r="S117" s="218"/>
      <c r="T117" s="218"/>
      <c r="U117" s="1787" t="s">
        <v>532</v>
      </c>
      <c r="V117" s="1781">
        <v>6350000</v>
      </c>
      <c r="W117" s="1728" t="s">
        <v>562</v>
      </c>
      <c r="X117" s="1790">
        <f>V117*1</f>
        <v>6350000</v>
      </c>
      <c r="Y117" s="1783"/>
      <c r="Z117" s="252"/>
      <c r="AA117" s="7"/>
      <c r="AB117" s="200"/>
      <c r="AC117" s="200"/>
      <c r="AD117" s="200"/>
      <c r="AE117" s="200"/>
    </row>
    <row r="118" spans="1:31" ht="15.75">
      <c r="A118" s="200"/>
      <c r="B118" s="200"/>
      <c r="C118" s="200"/>
      <c r="D118" s="200"/>
      <c r="E118" s="200"/>
      <c r="F118" s="200"/>
      <c r="G118" s="200"/>
      <c r="H118" s="200"/>
      <c r="I118" s="200"/>
      <c r="J118" s="200"/>
      <c r="K118" s="1676"/>
      <c r="L118" s="1676"/>
      <c r="M118" s="200"/>
      <c r="N118" s="200"/>
      <c r="O118" s="200"/>
      <c r="P118" s="200"/>
      <c r="Q118" s="218"/>
      <c r="R118" s="218"/>
      <c r="S118" s="218"/>
      <c r="T118" s="218"/>
      <c r="U118" s="1789"/>
      <c r="V118" s="1781"/>
      <c r="W118" s="1728"/>
      <c r="X118" s="1790"/>
      <c r="Y118" s="1783"/>
      <c r="Z118" s="252"/>
      <c r="AA118" s="7"/>
      <c r="AB118" s="200"/>
      <c r="AC118" s="200"/>
      <c r="AD118" s="200"/>
      <c r="AE118" s="200"/>
    </row>
    <row r="119" spans="1:31" ht="15.75">
      <c r="A119" s="200"/>
      <c r="B119" s="200"/>
      <c r="C119" s="200"/>
      <c r="D119" s="200"/>
      <c r="E119" s="200"/>
      <c r="F119" s="200"/>
      <c r="G119" s="200"/>
      <c r="H119" s="200"/>
      <c r="I119" s="200"/>
      <c r="J119" s="200"/>
      <c r="K119" s="1676"/>
      <c r="L119" s="1676"/>
      <c r="M119" s="200"/>
      <c r="N119" s="200"/>
      <c r="O119" s="200"/>
      <c r="P119" s="200"/>
      <c r="Q119" s="218"/>
      <c r="R119" s="218"/>
      <c r="S119" s="218"/>
      <c r="T119" s="218"/>
      <c r="U119" s="1789"/>
      <c r="V119" s="1781"/>
      <c r="W119" s="1728"/>
      <c r="X119" s="1790"/>
      <c r="Y119" s="1783"/>
      <c r="Z119" s="252"/>
      <c r="AA119" s="7"/>
      <c r="AB119" s="200"/>
      <c r="AC119" s="200"/>
      <c r="AD119" s="200"/>
      <c r="AE119" s="200"/>
    </row>
    <row r="120" spans="1:31" ht="18.75" customHeight="1">
      <c r="A120" s="200"/>
      <c r="B120" s="200"/>
      <c r="C120" s="200"/>
      <c r="D120" s="200"/>
      <c r="E120" s="200"/>
      <c r="F120" s="200"/>
      <c r="G120" s="200"/>
      <c r="H120" s="200"/>
      <c r="I120" s="200"/>
      <c r="J120" s="200"/>
      <c r="K120" s="1676"/>
      <c r="L120" s="1676"/>
      <c r="M120" s="200"/>
      <c r="N120" s="200"/>
      <c r="O120" s="200"/>
      <c r="P120" s="200"/>
      <c r="Q120" s="218"/>
      <c r="R120" s="218"/>
      <c r="S120" s="218"/>
      <c r="T120" s="1732"/>
      <c r="U120" s="1791"/>
      <c r="V120" s="441"/>
      <c r="W120" s="1792"/>
      <c r="X120" s="1783"/>
      <c r="Y120" s="1793"/>
      <c r="Z120" s="252"/>
      <c r="AA120" s="7"/>
      <c r="AB120" s="200"/>
      <c r="AC120" s="200"/>
      <c r="AD120" s="200"/>
      <c r="AE120" s="200"/>
    </row>
    <row r="121" spans="1:31" ht="18.75" customHeight="1">
      <c r="A121" s="200"/>
      <c r="B121" s="200"/>
      <c r="C121" s="200"/>
      <c r="D121" s="200"/>
      <c r="E121" s="200"/>
      <c r="F121" s="200"/>
      <c r="G121" s="200"/>
      <c r="H121" s="200"/>
      <c r="I121" s="200"/>
      <c r="J121" s="200"/>
      <c r="K121" s="200"/>
      <c r="L121" s="200"/>
      <c r="M121" s="200"/>
      <c r="N121" s="200"/>
      <c r="O121" s="200"/>
      <c r="P121" s="200"/>
      <c r="Q121" s="200"/>
      <c r="R121" s="200"/>
      <c r="S121" s="200"/>
      <c r="T121" s="200"/>
      <c r="U121" s="201"/>
      <c r="V121" s="215"/>
      <c r="W121" s="200"/>
      <c r="X121" s="8">
        <f>SUM(X106:X120)</f>
        <v>221300000</v>
      </c>
      <c r="Y121" s="8">
        <f>SUM(Y106:Y120)</f>
        <v>84200000</v>
      </c>
      <c r="Z121" s="1794">
        <f>SUM(Z106)</f>
        <v>0</v>
      </c>
      <c r="AA121" s="200"/>
      <c r="AB121" s="200"/>
      <c r="AC121" s="200"/>
      <c r="AD121" s="200"/>
      <c r="AE121" s="200"/>
    </row>
    <row r="122" spans="1:31" ht="18.75" customHeight="1">
      <c r="A122" s="200"/>
      <c r="B122" s="200"/>
      <c r="C122" s="200"/>
      <c r="D122" s="200"/>
      <c r="E122" s="200"/>
      <c r="F122" s="200"/>
      <c r="G122" s="200"/>
      <c r="H122" s="200"/>
      <c r="I122" s="200"/>
      <c r="J122" s="200"/>
      <c r="K122" s="200"/>
      <c r="L122" s="200"/>
      <c r="M122" s="200"/>
      <c r="N122" s="200"/>
      <c r="O122" s="200"/>
      <c r="P122" s="200"/>
      <c r="Q122" s="200"/>
      <c r="R122" s="200"/>
      <c r="S122" s="200"/>
      <c r="T122" s="200"/>
      <c r="U122" s="201"/>
      <c r="V122" s="215"/>
      <c r="W122" s="200"/>
      <c r="X122" s="8"/>
      <c r="Y122" s="216"/>
      <c r="Z122" s="1794"/>
      <c r="AA122" s="200"/>
      <c r="AB122" s="200"/>
      <c r="AC122" s="200"/>
      <c r="AD122" s="200"/>
      <c r="AE122" s="200"/>
    </row>
    <row r="123" spans="1:31" ht="18.75" customHeight="1">
      <c r="A123" s="200"/>
      <c r="B123" s="200"/>
      <c r="C123" s="200"/>
      <c r="D123" s="200"/>
      <c r="E123" s="200"/>
      <c r="F123" s="200"/>
      <c r="G123" s="200"/>
      <c r="H123" s="200"/>
      <c r="I123" s="200"/>
      <c r="J123" s="200"/>
      <c r="K123" s="200"/>
      <c r="L123" s="200"/>
      <c r="M123" s="200"/>
      <c r="N123" s="200"/>
      <c r="O123" s="200"/>
      <c r="P123" s="200"/>
      <c r="Q123" s="758" t="s">
        <v>276</v>
      </c>
      <c r="R123" s="1585"/>
      <c r="S123" s="1585"/>
      <c r="T123" s="1585"/>
      <c r="U123" s="1585"/>
      <c r="V123" s="200"/>
      <c r="W123" s="200"/>
      <c r="X123" s="200"/>
      <c r="Y123" s="200"/>
      <c r="Z123" s="200"/>
      <c r="AA123" s="200"/>
      <c r="AB123" s="200"/>
      <c r="AC123" s="200"/>
      <c r="AD123" s="200"/>
      <c r="AE123" s="200"/>
    </row>
    <row r="124" spans="1:31" ht="42" customHeight="1">
      <c r="A124" s="200"/>
      <c r="B124" s="200"/>
      <c r="C124" s="200"/>
      <c r="D124" s="200"/>
      <c r="E124" s="200"/>
      <c r="F124" s="200"/>
      <c r="G124" s="200"/>
      <c r="H124" s="200"/>
      <c r="I124" s="200"/>
      <c r="J124" s="200"/>
      <c r="K124" s="200"/>
      <c r="L124" s="200"/>
      <c r="M124" s="200"/>
      <c r="N124" s="200"/>
      <c r="O124" s="200"/>
      <c r="P124" s="200"/>
      <c r="Q124" s="416" t="s">
        <v>262</v>
      </c>
      <c r="R124" s="176" t="s">
        <v>263</v>
      </c>
      <c r="S124" s="176" t="s">
        <v>264</v>
      </c>
      <c r="T124" s="177" t="s">
        <v>487</v>
      </c>
      <c r="U124" s="213" t="s">
        <v>12</v>
      </c>
      <c r="V124" s="178" t="s">
        <v>274</v>
      </c>
      <c r="W124" s="177" t="s">
        <v>267</v>
      </c>
      <c r="X124" s="177" t="s">
        <v>268</v>
      </c>
      <c r="Y124" s="179" t="s">
        <v>67</v>
      </c>
      <c r="Z124" s="179" t="s">
        <v>269</v>
      </c>
      <c r="AA124" s="200"/>
      <c r="AB124" s="200"/>
      <c r="AC124" s="200"/>
      <c r="AD124" s="200"/>
      <c r="AE124" s="200"/>
    </row>
    <row r="125" spans="1:31" ht="96.75" customHeight="1">
      <c r="A125" s="200"/>
      <c r="B125" s="200"/>
      <c r="C125" s="200"/>
      <c r="D125" s="200"/>
      <c r="E125" s="200"/>
      <c r="F125" s="200"/>
      <c r="G125" s="200"/>
      <c r="H125" s="200"/>
      <c r="I125" s="200"/>
      <c r="J125" s="200"/>
      <c r="K125" s="200"/>
      <c r="L125" s="200"/>
      <c r="M125" s="200"/>
      <c r="N125" s="200"/>
      <c r="O125" s="200"/>
      <c r="P125" s="200"/>
      <c r="Q125" s="1722" t="s">
        <v>563</v>
      </c>
      <c r="R125" s="1723">
        <v>710</v>
      </c>
      <c r="S125" s="1724" t="s">
        <v>564</v>
      </c>
      <c r="T125" s="1795">
        <v>45356</v>
      </c>
      <c r="U125" s="1796" t="s">
        <v>565</v>
      </c>
      <c r="V125" s="1797">
        <v>6350000</v>
      </c>
      <c r="W125" s="1723" t="s">
        <v>566</v>
      </c>
      <c r="X125" s="180">
        <f>V125*6</f>
        <v>38100000</v>
      </c>
      <c r="Y125" s="180">
        <f>X125</f>
        <v>38100000</v>
      </c>
      <c r="Z125" s="231"/>
      <c r="AA125" s="442"/>
      <c r="AB125" s="200"/>
      <c r="AC125" s="200"/>
      <c r="AD125" s="200"/>
      <c r="AE125" s="200"/>
    </row>
    <row r="126" spans="1:31" ht="63" customHeight="1">
      <c r="A126" s="200"/>
      <c r="B126" s="200"/>
      <c r="C126" s="200"/>
      <c r="D126" s="200"/>
      <c r="E126" s="200"/>
      <c r="F126" s="200"/>
      <c r="G126" s="200"/>
      <c r="H126" s="200"/>
      <c r="I126" s="200"/>
      <c r="J126" s="200"/>
      <c r="K126" s="200"/>
      <c r="L126" s="200"/>
      <c r="M126" s="200"/>
      <c r="N126" s="200"/>
      <c r="O126" s="200"/>
      <c r="P126" s="200"/>
      <c r="Q126" s="431"/>
      <c r="R126" s="182"/>
      <c r="S126" s="182"/>
      <c r="T126" s="443"/>
      <c r="U126" s="1787" t="s">
        <v>532</v>
      </c>
      <c r="V126" s="1797">
        <v>6350000</v>
      </c>
      <c r="W126" s="1723" t="s">
        <v>567</v>
      </c>
      <c r="X126" s="180">
        <f>V126*3</f>
        <v>19050000</v>
      </c>
      <c r="Y126" s="180"/>
      <c r="Z126" s="231"/>
      <c r="AA126" s="442"/>
      <c r="AB126" s="200"/>
      <c r="AC126" s="200"/>
      <c r="AD126" s="200"/>
      <c r="AE126" s="200"/>
    </row>
    <row r="127" spans="1:31" ht="18.75" customHeight="1">
      <c r="A127" s="200"/>
      <c r="B127" s="200"/>
      <c r="C127" s="200"/>
      <c r="D127" s="200"/>
      <c r="E127" s="200"/>
      <c r="F127" s="200"/>
      <c r="G127" s="200"/>
      <c r="H127" s="200"/>
      <c r="I127" s="200"/>
      <c r="J127" s="200"/>
      <c r="K127" s="200"/>
      <c r="L127" s="200"/>
      <c r="M127" s="200"/>
      <c r="N127" s="200"/>
      <c r="O127" s="200"/>
      <c r="P127" s="200"/>
      <c r="Q127" s="182"/>
      <c r="R127" s="182"/>
      <c r="S127" s="182"/>
      <c r="T127" s="443"/>
      <c r="U127" s="394"/>
      <c r="V127" s="444"/>
      <c r="W127" s="445"/>
      <c r="X127" s="180"/>
      <c r="Y127" s="447"/>
      <c r="Z127" s="231"/>
      <c r="AA127" s="442"/>
      <c r="AB127" s="192"/>
      <c r="AC127" s="1798"/>
      <c r="AD127" s="200"/>
      <c r="AE127" s="200"/>
    </row>
    <row r="128" spans="1:31" ht="18.75" customHeight="1">
      <c r="A128" s="200"/>
      <c r="B128" s="200"/>
      <c r="C128" s="200"/>
      <c r="D128" s="200"/>
      <c r="E128" s="200"/>
      <c r="F128" s="200"/>
      <c r="G128" s="200"/>
      <c r="H128" s="200"/>
      <c r="I128" s="200"/>
      <c r="J128" s="200"/>
      <c r="K128" s="200"/>
      <c r="L128" s="200"/>
      <c r="M128" s="200"/>
      <c r="N128" s="200"/>
      <c r="O128" s="200"/>
      <c r="P128" s="200"/>
      <c r="Q128" s="176"/>
      <c r="R128" s="182"/>
      <c r="S128" s="182"/>
      <c r="T128" s="443"/>
      <c r="U128" s="1746"/>
      <c r="V128" s="444"/>
      <c r="W128" s="445"/>
      <c r="X128" s="180"/>
      <c r="Y128" s="180"/>
      <c r="Z128" s="231"/>
      <c r="AA128" s="442"/>
      <c r="AB128" s="200"/>
      <c r="AC128" s="200"/>
      <c r="AD128" s="200"/>
      <c r="AE128" s="200"/>
    </row>
    <row r="129" spans="1:31" ht="18.75" customHeight="1">
      <c r="A129" s="200"/>
      <c r="B129" s="200"/>
      <c r="C129" s="200"/>
      <c r="D129" s="200"/>
      <c r="E129" s="200"/>
      <c r="F129" s="200"/>
      <c r="G129" s="200"/>
      <c r="H129" s="200"/>
      <c r="I129" s="200"/>
      <c r="J129" s="200"/>
      <c r="K129" s="200"/>
      <c r="L129" s="200"/>
      <c r="M129" s="200"/>
      <c r="N129" s="200"/>
      <c r="O129" s="200"/>
      <c r="P129" s="200"/>
      <c r="Q129" s="176"/>
      <c r="R129" s="182"/>
      <c r="S129" s="182"/>
      <c r="T129" s="177"/>
      <c r="U129" s="446"/>
      <c r="V129" s="447"/>
      <c r="W129" s="445"/>
      <c r="X129" s="445"/>
      <c r="Y129" s="231"/>
      <c r="Z129" s="231"/>
      <c r="AA129" s="1799"/>
      <c r="AB129" s="200"/>
      <c r="AC129" s="200"/>
      <c r="AD129" s="200"/>
      <c r="AE129" s="200"/>
    </row>
    <row r="130" spans="1:31" ht="18.75" customHeight="1">
      <c r="A130" s="200"/>
      <c r="B130" s="200"/>
      <c r="C130" s="200"/>
      <c r="D130" s="200"/>
      <c r="E130" s="200"/>
      <c r="F130" s="200"/>
      <c r="G130" s="200"/>
      <c r="H130" s="200"/>
      <c r="I130" s="200"/>
      <c r="J130" s="200"/>
      <c r="K130" s="200"/>
      <c r="L130" s="200"/>
      <c r="M130" s="200"/>
      <c r="N130" s="200"/>
      <c r="O130" s="200"/>
      <c r="P130" s="200"/>
      <c r="Q130" s="176"/>
      <c r="R130" s="182"/>
      <c r="S130" s="182"/>
      <c r="T130" s="177"/>
      <c r="U130" s="217"/>
      <c r="V130" s="270"/>
      <c r="W130" s="186"/>
      <c r="X130" s="186"/>
      <c r="Y130" s="179"/>
      <c r="Z130" s="179"/>
      <c r="AA130" s="200"/>
      <c r="AB130" s="200"/>
      <c r="AC130" s="200"/>
      <c r="AD130" s="200"/>
      <c r="AE130" s="200"/>
    </row>
    <row r="131" spans="1:31" ht="18.75" customHeight="1">
      <c r="A131" s="200"/>
      <c r="B131" s="200"/>
      <c r="C131" s="200"/>
      <c r="D131" s="200"/>
      <c r="E131" s="200"/>
      <c r="F131" s="200"/>
      <c r="G131" s="200"/>
      <c r="H131" s="200"/>
      <c r="I131" s="200"/>
      <c r="J131" s="200"/>
      <c r="K131" s="1676"/>
      <c r="L131" s="1676"/>
      <c r="M131" s="200"/>
      <c r="N131" s="200"/>
      <c r="O131" s="200"/>
      <c r="P131" s="200"/>
      <c r="Q131" s="218"/>
      <c r="R131" s="218"/>
      <c r="S131" s="218"/>
      <c r="T131" s="218"/>
      <c r="U131" s="448"/>
      <c r="V131" s="273"/>
      <c r="W131" s="449"/>
      <c r="X131" s="214"/>
      <c r="Y131" s="187"/>
      <c r="Z131" s="214"/>
      <c r="AA131" s="7"/>
      <c r="AB131" s="200"/>
      <c r="AC131" s="200"/>
      <c r="AD131" s="200"/>
      <c r="AE131" s="200"/>
    </row>
    <row r="132" spans="1:31" ht="18.75" customHeight="1">
      <c r="A132" s="200"/>
      <c r="B132" s="200"/>
      <c r="C132" s="200"/>
      <c r="D132" s="200"/>
      <c r="E132" s="200"/>
      <c r="F132" s="200"/>
      <c r="G132" s="200"/>
      <c r="H132" s="200"/>
      <c r="I132" s="200"/>
      <c r="J132" s="200"/>
      <c r="K132" s="200"/>
      <c r="L132" s="200"/>
      <c r="M132" s="200"/>
      <c r="N132" s="200"/>
      <c r="O132" s="200"/>
      <c r="P132" s="200"/>
      <c r="Q132" s="200"/>
      <c r="R132" s="200"/>
      <c r="S132" s="200"/>
      <c r="T132" s="200"/>
      <c r="U132" s="201"/>
      <c r="V132" s="192"/>
      <c r="W132" s="7"/>
      <c r="X132" s="192">
        <f>SUM(X125:X131)</f>
        <v>57150000</v>
      </c>
      <c r="Y132" s="192">
        <f>SUM(Y125:Y131)</f>
        <v>38100000</v>
      </c>
      <c r="Z132" s="192"/>
      <c r="AA132" s="1800"/>
      <c r="AB132" s="200"/>
      <c r="AC132" s="200"/>
      <c r="AD132" s="200"/>
      <c r="AE132" s="200"/>
    </row>
    <row r="133" spans="1:31" ht="18.75" customHeight="1">
      <c r="A133" s="200"/>
      <c r="B133" s="200"/>
      <c r="C133" s="200"/>
      <c r="D133" s="200"/>
      <c r="E133" s="200"/>
      <c r="F133" s="200"/>
      <c r="G133" s="200"/>
      <c r="H133" s="200"/>
      <c r="I133" s="200"/>
      <c r="J133" s="200"/>
      <c r="K133" s="200"/>
      <c r="L133" s="200"/>
      <c r="M133" s="200"/>
      <c r="N133" s="200"/>
      <c r="O133" s="200"/>
      <c r="P133" s="200"/>
      <c r="Q133" s="200"/>
      <c r="R133" s="200"/>
      <c r="S133" s="200"/>
      <c r="T133" s="200"/>
      <c r="U133" s="201"/>
      <c r="V133" s="200"/>
      <c r="W133" s="200"/>
      <c r="X133" s="200"/>
      <c r="Y133" s="200"/>
      <c r="Z133" s="200"/>
      <c r="AA133" s="200"/>
      <c r="AB133" s="200"/>
      <c r="AC133" s="200"/>
      <c r="AD133" s="200"/>
      <c r="AE133" s="200"/>
    </row>
    <row r="134" spans="1:31" ht="18.75" customHeight="1">
      <c r="A134" s="200"/>
      <c r="B134" s="200"/>
      <c r="C134" s="200"/>
      <c r="D134" s="200"/>
      <c r="E134" s="200"/>
      <c r="F134" s="200"/>
      <c r="G134" s="200"/>
      <c r="H134" s="200"/>
      <c r="I134" s="200"/>
      <c r="J134" s="200"/>
      <c r="K134" s="200"/>
      <c r="L134" s="200"/>
      <c r="M134" s="200"/>
      <c r="N134" s="200"/>
      <c r="O134" s="200"/>
      <c r="P134" s="200"/>
      <c r="Q134" s="757"/>
      <c r="R134" s="1585"/>
      <c r="S134" s="1585"/>
      <c r="T134" s="1585"/>
      <c r="U134" s="1585"/>
      <c r="V134" s="200"/>
      <c r="W134" s="200"/>
      <c r="X134" s="200"/>
      <c r="Y134" s="200"/>
      <c r="Z134" s="200"/>
      <c r="AA134" s="200"/>
      <c r="AB134" s="200"/>
      <c r="AC134" s="200"/>
      <c r="AD134" s="200"/>
      <c r="AE134" s="200"/>
    </row>
    <row r="135" spans="1:31" ht="18.75" customHeight="1">
      <c r="A135" s="200"/>
      <c r="B135" s="200"/>
      <c r="C135" s="200"/>
      <c r="D135" s="200"/>
      <c r="E135" s="200"/>
      <c r="F135" s="200"/>
      <c r="G135" s="200"/>
      <c r="H135" s="200"/>
      <c r="I135" s="200"/>
      <c r="J135" s="200"/>
      <c r="K135" s="200"/>
      <c r="L135" s="200"/>
      <c r="M135" s="200"/>
      <c r="N135" s="200"/>
      <c r="O135" s="200"/>
      <c r="P135" s="200"/>
      <c r="Q135" s="203"/>
      <c r="R135" s="219"/>
      <c r="S135" s="219"/>
      <c r="T135" s="219"/>
      <c r="U135" s="194"/>
      <c r="V135" s="200"/>
      <c r="W135" s="200"/>
      <c r="X135" s="200"/>
      <c r="Y135" s="200"/>
      <c r="Z135" s="200"/>
      <c r="AA135" s="200"/>
      <c r="AB135" s="200"/>
      <c r="AC135" s="200"/>
      <c r="AD135" s="200"/>
      <c r="AE135" s="200"/>
    </row>
    <row r="136" spans="1:31" ht="18.75" customHeight="1">
      <c r="A136" s="200"/>
      <c r="B136" s="200"/>
      <c r="C136" s="200"/>
      <c r="D136" s="200"/>
      <c r="E136" s="200"/>
      <c r="F136" s="200"/>
      <c r="G136" s="200"/>
      <c r="H136" s="200"/>
      <c r="I136" s="200"/>
      <c r="J136" s="200"/>
      <c r="K136" s="200"/>
      <c r="L136" s="200"/>
      <c r="M136" s="200"/>
      <c r="N136" s="200"/>
      <c r="O136" s="200"/>
      <c r="P136" s="200"/>
      <c r="Q136" s="489"/>
      <c r="R136" s="489"/>
      <c r="S136" s="489"/>
      <c r="T136" s="220"/>
      <c r="U136" s="221"/>
      <c r="V136" s="222"/>
      <c r="W136" s="220"/>
      <c r="X136" s="220"/>
      <c r="Y136" s="223"/>
      <c r="Z136" s="223"/>
      <c r="AA136" s="200"/>
      <c r="AB136" s="200"/>
      <c r="AC136" s="200"/>
      <c r="AD136" s="200"/>
      <c r="AE136" s="200"/>
    </row>
    <row r="137" spans="1:31" ht="18.75" customHeight="1">
      <c r="A137" s="200"/>
      <c r="B137" s="200"/>
      <c r="C137" s="200"/>
      <c r="D137" s="200"/>
      <c r="E137" s="200"/>
      <c r="F137" s="200"/>
      <c r="G137" s="200"/>
      <c r="H137" s="200"/>
      <c r="I137" s="200"/>
      <c r="J137" s="200"/>
      <c r="K137" s="1676"/>
      <c r="L137" s="1676"/>
      <c r="M137" s="200"/>
      <c r="N137" s="200"/>
      <c r="O137" s="200"/>
      <c r="P137" s="200"/>
      <c r="Q137" s="7"/>
      <c r="R137" s="7"/>
      <c r="S137" s="7"/>
      <c r="T137" s="7"/>
      <c r="U137" s="224"/>
      <c r="V137" s="192"/>
      <c r="W137" s="225"/>
      <c r="X137" s="192"/>
      <c r="Y137" s="8"/>
      <c r="Z137" s="192"/>
      <c r="AA137" s="7"/>
      <c r="AB137" s="200"/>
      <c r="AC137" s="200"/>
      <c r="AD137" s="200"/>
      <c r="AE137" s="200"/>
    </row>
    <row r="138" spans="1:31" ht="18.75" customHeight="1">
      <c r="A138" s="200"/>
      <c r="B138" s="200"/>
      <c r="C138" s="200"/>
      <c r="D138" s="200"/>
      <c r="E138" s="200"/>
      <c r="F138" s="200"/>
      <c r="G138" s="200"/>
      <c r="H138" s="200"/>
      <c r="I138" s="200"/>
      <c r="J138" s="200"/>
      <c r="K138" s="1676"/>
      <c r="L138" s="1676"/>
      <c r="M138" s="200"/>
      <c r="N138" s="200"/>
      <c r="O138" s="200"/>
      <c r="P138" s="200"/>
      <c r="Q138" s="200"/>
      <c r="R138" s="200"/>
      <c r="S138" s="200"/>
      <c r="T138" s="200"/>
      <c r="U138" s="201"/>
      <c r="V138" s="192"/>
      <c r="W138" s="7"/>
      <c r="X138" s="192"/>
      <c r="Y138" s="192"/>
      <c r="Z138" s="192"/>
      <c r="AA138" s="200"/>
      <c r="AB138" s="200"/>
      <c r="AC138" s="200"/>
      <c r="AD138" s="200"/>
      <c r="AE138" s="200"/>
    </row>
    <row r="139" spans="1:31" ht="18.75" customHeight="1">
      <c r="A139" s="200"/>
      <c r="B139" s="200"/>
      <c r="C139" s="200"/>
      <c r="D139" s="200"/>
      <c r="E139" s="200"/>
      <c r="F139" s="200"/>
      <c r="G139" s="200"/>
      <c r="H139" s="200"/>
      <c r="I139" s="200"/>
      <c r="J139" s="200"/>
      <c r="K139" s="1676"/>
      <c r="L139" s="1676"/>
      <c r="M139" s="200"/>
      <c r="N139" s="200"/>
      <c r="O139" s="200"/>
      <c r="P139" s="200"/>
      <c r="Q139" s="200"/>
      <c r="R139" s="200"/>
      <c r="S139" s="200"/>
      <c r="T139" s="200"/>
      <c r="U139" s="201"/>
      <c r="V139" s="200"/>
      <c r="W139" s="200"/>
      <c r="X139" s="200"/>
      <c r="Y139" s="200"/>
      <c r="Z139" s="200"/>
      <c r="AA139" s="200"/>
      <c r="AB139" s="200"/>
      <c r="AC139" s="200"/>
      <c r="AD139" s="200"/>
      <c r="AE139" s="200"/>
    </row>
    <row r="140" spans="1:31" ht="18.75" customHeight="1">
      <c r="A140" s="200"/>
      <c r="B140" s="200"/>
      <c r="C140" s="200"/>
      <c r="D140" s="200"/>
      <c r="E140" s="200"/>
      <c r="F140" s="200"/>
      <c r="G140" s="200"/>
      <c r="H140" s="200"/>
      <c r="I140" s="200"/>
      <c r="J140" s="200"/>
      <c r="K140" s="1676"/>
      <c r="L140" s="1676"/>
      <c r="M140" s="200"/>
      <c r="N140" s="200"/>
      <c r="O140" s="200"/>
      <c r="P140" s="200"/>
      <c r="Q140" s="200"/>
      <c r="R140" s="200"/>
      <c r="S140" s="200"/>
      <c r="T140" s="200"/>
      <c r="U140" s="201"/>
      <c r="V140" s="200"/>
      <c r="W140" s="200"/>
      <c r="X140" s="200"/>
      <c r="Y140" s="200"/>
      <c r="Z140" s="200"/>
      <c r="AA140" s="200"/>
      <c r="AB140" s="200"/>
      <c r="AC140" s="200"/>
      <c r="AD140" s="200"/>
      <c r="AE140" s="200"/>
    </row>
    <row r="141" spans="1:31" ht="18.75" customHeight="1">
      <c r="A141" s="200"/>
      <c r="B141" s="200"/>
      <c r="C141" s="200"/>
      <c r="D141" s="200"/>
      <c r="E141" s="200"/>
      <c r="F141" s="200"/>
      <c r="G141" s="200"/>
      <c r="H141" s="200"/>
      <c r="I141" s="200"/>
      <c r="J141" s="200"/>
      <c r="K141" s="1676"/>
      <c r="L141" s="1676"/>
      <c r="M141" s="200"/>
      <c r="N141" s="200"/>
      <c r="O141" s="200"/>
      <c r="P141" s="200"/>
      <c r="Q141" s="200"/>
      <c r="R141" s="200"/>
      <c r="S141" s="200"/>
      <c r="T141" s="200"/>
      <c r="U141" s="201"/>
      <c r="V141" s="200"/>
      <c r="W141" s="200"/>
      <c r="X141" s="200"/>
      <c r="Y141" s="200"/>
      <c r="Z141" s="200"/>
      <c r="AA141" s="200"/>
      <c r="AB141" s="200"/>
      <c r="AC141" s="200"/>
      <c r="AD141" s="200"/>
      <c r="AE141" s="200"/>
    </row>
    <row r="142" spans="1:31" ht="18.75" customHeight="1">
      <c r="A142" s="200"/>
      <c r="B142" s="200"/>
      <c r="C142" s="200"/>
      <c r="D142" s="200"/>
      <c r="E142" s="200"/>
      <c r="F142" s="200"/>
      <c r="G142" s="200"/>
      <c r="H142" s="200"/>
      <c r="I142" s="200"/>
      <c r="J142" s="200"/>
      <c r="K142" s="1676"/>
      <c r="L142" s="1676"/>
      <c r="M142" s="200"/>
      <c r="N142" s="200"/>
      <c r="O142" s="200"/>
      <c r="P142" s="200"/>
      <c r="Q142" s="200"/>
      <c r="R142" s="200"/>
      <c r="S142" s="200"/>
      <c r="T142" s="200"/>
      <c r="U142" s="201"/>
      <c r="V142" s="200"/>
      <c r="W142" s="200"/>
      <c r="X142" s="200"/>
      <c r="Y142" s="200"/>
      <c r="Z142" s="200"/>
      <c r="AA142" s="200"/>
      <c r="AB142" s="200"/>
      <c r="AC142" s="200"/>
      <c r="AD142" s="200"/>
      <c r="AE142" s="200"/>
    </row>
    <row r="143" spans="1:31" ht="18.75" customHeight="1">
      <c r="A143" s="200"/>
      <c r="B143" s="200"/>
      <c r="C143" s="200"/>
      <c r="D143" s="200"/>
      <c r="E143" s="200"/>
      <c r="F143" s="200"/>
      <c r="G143" s="200"/>
      <c r="H143" s="200"/>
      <c r="I143" s="200"/>
      <c r="J143" s="200"/>
      <c r="K143" s="1676"/>
      <c r="L143" s="1676"/>
      <c r="M143" s="200"/>
      <c r="N143" s="200"/>
      <c r="O143" s="200"/>
      <c r="P143" s="200"/>
      <c r="Q143" s="200"/>
      <c r="R143" s="200"/>
      <c r="S143" s="200"/>
      <c r="T143" s="200"/>
      <c r="U143" s="201"/>
      <c r="V143" s="200"/>
      <c r="W143" s="200"/>
      <c r="X143" s="200"/>
      <c r="Y143" s="200"/>
      <c r="Z143" s="200"/>
      <c r="AA143" s="200"/>
      <c r="AB143" s="200"/>
      <c r="AC143" s="200"/>
      <c r="AD143" s="200"/>
      <c r="AE143" s="200"/>
    </row>
    <row r="144" spans="1:31" ht="18.75" customHeight="1">
      <c r="A144" s="200"/>
      <c r="B144" s="200"/>
      <c r="C144" s="200"/>
      <c r="D144" s="200"/>
      <c r="E144" s="200"/>
      <c r="F144" s="200"/>
      <c r="G144" s="200"/>
      <c r="H144" s="200"/>
      <c r="I144" s="200"/>
      <c r="J144" s="200"/>
      <c r="K144" s="1676"/>
      <c r="L144" s="1676"/>
      <c r="M144" s="200"/>
      <c r="N144" s="200"/>
      <c r="O144" s="200"/>
      <c r="P144" s="200"/>
      <c r="Q144" s="200"/>
      <c r="R144" s="200"/>
      <c r="S144" s="200"/>
      <c r="T144" s="200"/>
      <c r="U144" s="201"/>
      <c r="V144" s="200"/>
      <c r="W144" s="200"/>
      <c r="X144" s="200"/>
      <c r="Y144" s="200"/>
      <c r="Z144" s="200"/>
      <c r="AA144" s="200"/>
      <c r="AB144" s="200"/>
      <c r="AC144" s="200"/>
      <c r="AD144" s="200"/>
      <c r="AE144" s="200"/>
    </row>
    <row r="145" spans="1:31" ht="18.75" customHeight="1">
      <c r="A145" s="200"/>
      <c r="B145" s="200"/>
      <c r="C145" s="200"/>
      <c r="D145" s="200"/>
      <c r="E145" s="200"/>
      <c r="F145" s="200"/>
      <c r="G145" s="200"/>
      <c r="H145" s="200"/>
      <c r="I145" s="200"/>
      <c r="J145" s="200"/>
      <c r="K145" s="1676"/>
      <c r="L145" s="1676"/>
      <c r="M145" s="200"/>
      <c r="N145" s="200"/>
      <c r="O145" s="200"/>
      <c r="P145" s="200"/>
      <c r="Q145" s="200"/>
      <c r="R145" s="200"/>
      <c r="S145" s="200"/>
      <c r="T145" s="200"/>
      <c r="U145" s="201"/>
      <c r="V145" s="200"/>
      <c r="W145" s="200"/>
      <c r="X145" s="200"/>
      <c r="Y145" s="200"/>
      <c r="Z145" s="200"/>
      <c r="AA145" s="200"/>
      <c r="AB145" s="200"/>
      <c r="AC145" s="200"/>
      <c r="AD145" s="200"/>
      <c r="AE145" s="200"/>
    </row>
    <row r="146" spans="1:31" ht="18.75" customHeight="1">
      <c r="A146" s="200"/>
      <c r="B146" s="200"/>
      <c r="C146" s="200"/>
      <c r="D146" s="200"/>
      <c r="E146" s="200"/>
      <c r="F146" s="200"/>
      <c r="G146" s="200"/>
      <c r="H146" s="200"/>
      <c r="I146" s="200"/>
      <c r="J146" s="200"/>
      <c r="K146" s="1676"/>
      <c r="L146" s="1676"/>
      <c r="M146" s="200"/>
      <c r="N146" s="200"/>
      <c r="O146" s="200"/>
      <c r="P146" s="200"/>
      <c r="Q146" s="200"/>
      <c r="R146" s="200"/>
      <c r="S146" s="200"/>
      <c r="T146" s="200"/>
      <c r="U146" s="201"/>
      <c r="V146" s="200"/>
      <c r="W146" s="200"/>
      <c r="X146" s="200"/>
      <c r="Y146" s="200"/>
      <c r="Z146" s="200"/>
      <c r="AA146" s="200"/>
      <c r="AB146" s="200"/>
      <c r="AC146" s="200"/>
      <c r="AD146" s="200"/>
      <c r="AE146" s="200"/>
    </row>
    <row r="147" spans="1:31" ht="18.75" customHeight="1">
      <c r="A147" s="200"/>
      <c r="B147" s="200"/>
      <c r="C147" s="200"/>
      <c r="D147" s="200"/>
      <c r="E147" s="200"/>
      <c r="F147" s="200"/>
      <c r="G147" s="200"/>
      <c r="H147" s="200"/>
      <c r="I147" s="200"/>
      <c r="J147" s="200"/>
      <c r="K147" s="1676"/>
      <c r="L147" s="1676"/>
      <c r="M147" s="200"/>
      <c r="N147" s="200"/>
      <c r="O147" s="200"/>
      <c r="P147" s="200"/>
      <c r="Q147" s="200"/>
      <c r="R147" s="200"/>
      <c r="S147" s="200"/>
      <c r="T147" s="200"/>
      <c r="U147" s="201"/>
      <c r="V147" s="200"/>
      <c r="W147" s="200"/>
      <c r="X147" s="200"/>
      <c r="Y147" s="200"/>
      <c r="Z147" s="200"/>
      <c r="AA147" s="200"/>
      <c r="AB147" s="200"/>
      <c r="AC147" s="200"/>
      <c r="AD147" s="200"/>
      <c r="AE147" s="200"/>
    </row>
    <row r="148" spans="1:31" ht="18.75" customHeight="1">
      <c r="A148" s="200"/>
      <c r="B148" s="200"/>
      <c r="C148" s="200"/>
      <c r="D148" s="200"/>
      <c r="E148" s="200"/>
      <c r="F148" s="200"/>
      <c r="G148" s="200"/>
      <c r="H148" s="200"/>
      <c r="I148" s="200"/>
      <c r="J148" s="200"/>
      <c r="K148" s="1676"/>
      <c r="L148" s="1676"/>
      <c r="M148" s="200"/>
      <c r="N148" s="200"/>
      <c r="O148" s="200"/>
      <c r="P148" s="200"/>
      <c r="Q148" s="200"/>
      <c r="R148" s="200"/>
      <c r="S148" s="200"/>
      <c r="T148" s="200"/>
      <c r="U148" s="201"/>
      <c r="V148" s="200"/>
      <c r="W148" s="200"/>
      <c r="X148" s="200"/>
      <c r="Y148" s="200"/>
      <c r="Z148" s="200"/>
      <c r="AA148" s="200"/>
      <c r="AB148" s="200"/>
      <c r="AC148" s="200"/>
      <c r="AD148" s="200"/>
      <c r="AE148" s="200"/>
    </row>
    <row r="149" spans="1:31" ht="18.75" customHeight="1">
      <c r="A149" s="200"/>
      <c r="B149" s="200"/>
      <c r="C149" s="200"/>
      <c r="D149" s="200"/>
      <c r="E149" s="200"/>
      <c r="F149" s="200"/>
      <c r="G149" s="200"/>
      <c r="H149" s="200"/>
      <c r="I149" s="200"/>
      <c r="J149" s="200"/>
      <c r="K149" s="1676"/>
      <c r="L149" s="1676"/>
      <c r="M149" s="200"/>
      <c r="N149" s="200"/>
      <c r="O149" s="200"/>
      <c r="P149" s="200"/>
      <c r="Q149" s="200"/>
      <c r="R149" s="200"/>
      <c r="S149" s="200"/>
      <c r="T149" s="200"/>
      <c r="U149" s="201"/>
      <c r="V149" s="200"/>
      <c r="W149" s="200"/>
      <c r="X149" s="200"/>
      <c r="Y149" s="200"/>
      <c r="Z149" s="200"/>
      <c r="AA149" s="200"/>
      <c r="AB149" s="200"/>
      <c r="AC149" s="200"/>
      <c r="AD149" s="200"/>
      <c r="AE149" s="200"/>
    </row>
    <row r="150" spans="1:31" ht="18.75" customHeight="1">
      <c r="A150" s="200"/>
      <c r="B150" s="200"/>
      <c r="C150" s="200"/>
      <c r="D150" s="200"/>
      <c r="E150" s="200"/>
      <c r="F150" s="200"/>
      <c r="G150" s="200"/>
      <c r="H150" s="200"/>
      <c r="I150" s="200"/>
      <c r="J150" s="200"/>
      <c r="K150" s="1676"/>
      <c r="L150" s="1676"/>
      <c r="M150" s="200"/>
      <c r="N150" s="200"/>
      <c r="O150" s="200"/>
      <c r="P150" s="200"/>
      <c r="Q150" s="200"/>
      <c r="R150" s="200"/>
      <c r="S150" s="200"/>
      <c r="T150" s="200"/>
      <c r="U150" s="201"/>
      <c r="V150" s="200"/>
      <c r="W150" s="200"/>
      <c r="X150" s="200"/>
      <c r="Y150" s="200"/>
      <c r="Z150" s="200"/>
      <c r="AA150" s="200"/>
      <c r="AB150" s="200"/>
      <c r="AC150" s="200"/>
      <c r="AD150" s="200"/>
      <c r="AE150" s="200"/>
    </row>
    <row r="151" spans="1:31" ht="18.75" customHeight="1">
      <c r="A151" s="200"/>
      <c r="B151" s="200"/>
      <c r="C151" s="200"/>
      <c r="D151" s="200"/>
      <c r="E151" s="200"/>
      <c r="F151" s="200"/>
      <c r="G151" s="200"/>
      <c r="H151" s="200"/>
      <c r="I151" s="200"/>
      <c r="J151" s="200"/>
      <c r="K151" s="1676"/>
      <c r="L151" s="1676"/>
      <c r="M151" s="200"/>
      <c r="N151" s="200"/>
      <c r="O151" s="200"/>
      <c r="P151" s="200"/>
      <c r="Q151" s="200"/>
      <c r="R151" s="200"/>
      <c r="S151" s="200"/>
      <c r="T151" s="200"/>
      <c r="U151" s="201"/>
      <c r="V151" s="200"/>
      <c r="W151" s="200"/>
      <c r="X151" s="200"/>
      <c r="Y151" s="200"/>
      <c r="Z151" s="200"/>
      <c r="AA151" s="200"/>
      <c r="AB151" s="200"/>
      <c r="AC151" s="200"/>
      <c r="AD151" s="200"/>
      <c r="AE151" s="200"/>
    </row>
    <row r="152" spans="1:31" ht="18.75" customHeight="1">
      <c r="A152" s="200"/>
      <c r="B152" s="200"/>
      <c r="C152" s="200"/>
      <c r="D152" s="200"/>
      <c r="E152" s="200"/>
      <c r="F152" s="200"/>
      <c r="G152" s="200"/>
      <c r="H152" s="200"/>
      <c r="I152" s="200"/>
      <c r="J152" s="200"/>
      <c r="K152" s="1676"/>
      <c r="L152" s="1676"/>
      <c r="M152" s="200"/>
      <c r="N152" s="200"/>
      <c r="O152" s="200"/>
      <c r="P152" s="200"/>
      <c r="Q152" s="200"/>
      <c r="R152" s="200"/>
      <c r="S152" s="200"/>
      <c r="T152" s="200"/>
      <c r="U152" s="201"/>
      <c r="V152" s="200"/>
      <c r="W152" s="200"/>
      <c r="X152" s="200"/>
      <c r="Y152" s="200"/>
      <c r="Z152" s="200"/>
      <c r="AA152" s="200"/>
      <c r="AB152" s="200"/>
      <c r="AC152" s="200"/>
      <c r="AD152" s="200"/>
      <c r="AE152" s="200"/>
    </row>
    <row r="153" spans="1:31" ht="18.75" customHeight="1">
      <c r="A153" s="200"/>
      <c r="B153" s="200"/>
      <c r="C153" s="200"/>
      <c r="D153" s="200"/>
      <c r="E153" s="200"/>
      <c r="F153" s="200"/>
      <c r="G153" s="200"/>
      <c r="H153" s="200"/>
      <c r="I153" s="200"/>
      <c r="J153" s="200"/>
      <c r="K153" s="1676"/>
      <c r="L153" s="1676"/>
      <c r="M153" s="200"/>
      <c r="N153" s="200"/>
      <c r="O153" s="200"/>
      <c r="P153" s="200"/>
      <c r="Q153" s="200"/>
      <c r="R153" s="200"/>
      <c r="S153" s="200"/>
      <c r="T153" s="200"/>
      <c r="U153" s="201"/>
      <c r="V153" s="200"/>
      <c r="W153" s="200"/>
      <c r="X153" s="200"/>
      <c r="Y153" s="200"/>
      <c r="Z153" s="200"/>
      <c r="AA153" s="200"/>
      <c r="AB153" s="200"/>
      <c r="AC153" s="200"/>
      <c r="AD153" s="200"/>
      <c r="AE153" s="200"/>
    </row>
    <row r="154" spans="1:31" ht="18.75" customHeight="1">
      <c r="A154" s="200"/>
      <c r="B154" s="200"/>
      <c r="C154" s="200"/>
      <c r="D154" s="200"/>
      <c r="E154" s="200"/>
      <c r="F154" s="200"/>
      <c r="G154" s="200"/>
      <c r="H154" s="200"/>
      <c r="I154" s="200"/>
      <c r="J154" s="200"/>
      <c r="K154" s="1676"/>
      <c r="L154" s="1676"/>
      <c r="M154" s="200"/>
      <c r="N154" s="200"/>
      <c r="O154" s="200"/>
      <c r="P154" s="200"/>
      <c r="Q154" s="200"/>
      <c r="R154" s="200"/>
      <c r="S154" s="200"/>
      <c r="T154" s="200"/>
      <c r="U154" s="201"/>
      <c r="V154" s="200"/>
      <c r="W154" s="200"/>
      <c r="X154" s="200"/>
      <c r="Y154" s="200"/>
      <c r="Z154" s="200"/>
      <c r="AA154" s="200"/>
      <c r="AB154" s="200"/>
      <c r="AC154" s="200"/>
      <c r="AD154" s="200"/>
      <c r="AE154" s="200"/>
    </row>
    <row r="155" spans="1:31" ht="18.75" customHeight="1">
      <c r="A155" s="200"/>
      <c r="B155" s="200"/>
      <c r="C155" s="200"/>
      <c r="D155" s="200"/>
      <c r="E155" s="200"/>
      <c r="F155" s="200"/>
      <c r="G155" s="200"/>
      <c r="H155" s="200"/>
      <c r="I155" s="200"/>
      <c r="J155" s="200"/>
      <c r="K155" s="1676"/>
      <c r="L155" s="1676"/>
      <c r="M155" s="200"/>
      <c r="N155" s="200"/>
      <c r="O155" s="200"/>
      <c r="P155" s="200"/>
      <c r="Q155" s="200"/>
      <c r="R155" s="200"/>
      <c r="S155" s="200"/>
      <c r="T155" s="200"/>
      <c r="U155" s="201"/>
      <c r="V155" s="200"/>
      <c r="W155" s="200"/>
      <c r="X155" s="200"/>
      <c r="Y155" s="200"/>
      <c r="Z155" s="200"/>
      <c r="AA155" s="200"/>
      <c r="AB155" s="200"/>
      <c r="AC155" s="200"/>
      <c r="AD155" s="200"/>
      <c r="AE155" s="200"/>
    </row>
    <row r="156" spans="1:31" ht="18.75" customHeight="1">
      <c r="A156" s="200"/>
      <c r="B156" s="200"/>
      <c r="C156" s="200"/>
      <c r="D156" s="200"/>
      <c r="E156" s="200"/>
      <c r="F156" s="200"/>
      <c r="G156" s="200"/>
      <c r="H156" s="200"/>
      <c r="I156" s="200"/>
      <c r="J156" s="200"/>
      <c r="K156" s="1676"/>
      <c r="L156" s="1676"/>
      <c r="M156" s="200"/>
      <c r="N156" s="200"/>
      <c r="O156" s="200"/>
      <c r="P156" s="200"/>
      <c r="Q156" s="200"/>
      <c r="R156" s="200"/>
      <c r="S156" s="200"/>
      <c r="T156" s="200"/>
      <c r="U156" s="201"/>
      <c r="V156" s="200"/>
      <c r="W156" s="200"/>
      <c r="X156" s="200"/>
      <c r="Y156" s="200"/>
      <c r="Z156" s="200"/>
      <c r="AA156" s="200"/>
      <c r="AB156" s="200"/>
      <c r="AC156" s="200"/>
      <c r="AD156" s="200"/>
      <c r="AE156" s="200"/>
    </row>
    <row r="157" spans="1:31" ht="18.75" customHeight="1">
      <c r="A157" s="200"/>
      <c r="B157" s="200"/>
      <c r="C157" s="200"/>
      <c r="D157" s="200"/>
      <c r="E157" s="200"/>
      <c r="F157" s="200"/>
      <c r="G157" s="200"/>
      <c r="H157" s="200"/>
      <c r="I157" s="200"/>
      <c r="J157" s="200"/>
      <c r="K157" s="1676"/>
      <c r="L157" s="1676"/>
      <c r="M157" s="200"/>
      <c r="N157" s="200"/>
      <c r="O157" s="200"/>
      <c r="P157" s="200"/>
      <c r="Q157" s="200"/>
      <c r="R157" s="200"/>
      <c r="S157" s="200"/>
      <c r="T157" s="200"/>
      <c r="U157" s="201"/>
      <c r="V157" s="200"/>
      <c r="W157" s="200"/>
      <c r="X157" s="200"/>
      <c r="Y157" s="200"/>
      <c r="Z157" s="200"/>
      <c r="AA157" s="200"/>
      <c r="AB157" s="200"/>
      <c r="AC157" s="200"/>
      <c r="AD157" s="200"/>
      <c r="AE157" s="200"/>
    </row>
    <row r="158" spans="1:31" ht="18.75" customHeight="1">
      <c r="A158" s="200"/>
      <c r="B158" s="200"/>
      <c r="C158" s="200"/>
      <c r="D158" s="200"/>
      <c r="E158" s="200"/>
      <c r="F158" s="200"/>
      <c r="G158" s="200"/>
      <c r="H158" s="200"/>
      <c r="I158" s="200"/>
      <c r="J158" s="200"/>
      <c r="K158" s="1676"/>
      <c r="L158" s="1676"/>
      <c r="M158" s="200"/>
      <c r="N158" s="200"/>
      <c r="O158" s="200"/>
      <c r="P158" s="200"/>
      <c r="Q158" s="200"/>
      <c r="R158" s="200"/>
      <c r="S158" s="200"/>
      <c r="T158" s="200"/>
      <c r="U158" s="201"/>
      <c r="V158" s="200"/>
      <c r="W158" s="200"/>
      <c r="X158" s="200"/>
      <c r="Y158" s="200"/>
      <c r="Z158" s="200"/>
      <c r="AA158" s="200"/>
      <c r="AB158" s="200"/>
      <c r="AC158" s="200"/>
      <c r="AD158" s="200"/>
      <c r="AE158" s="200"/>
    </row>
    <row r="159" spans="1:31" ht="18.75" customHeight="1">
      <c r="A159" s="200"/>
      <c r="B159" s="200"/>
      <c r="C159" s="200"/>
      <c r="D159" s="200"/>
      <c r="E159" s="200"/>
      <c r="F159" s="200"/>
      <c r="G159" s="200"/>
      <c r="H159" s="200"/>
      <c r="I159" s="200"/>
      <c r="J159" s="200"/>
      <c r="K159" s="1676"/>
      <c r="L159" s="1676"/>
      <c r="M159" s="200"/>
      <c r="N159" s="200"/>
      <c r="O159" s="200"/>
      <c r="P159" s="200"/>
      <c r="Q159" s="200"/>
      <c r="R159" s="200"/>
      <c r="S159" s="200"/>
      <c r="T159" s="200"/>
      <c r="U159" s="201"/>
      <c r="V159" s="200"/>
      <c r="W159" s="200"/>
      <c r="X159" s="200"/>
      <c r="Y159" s="200"/>
      <c r="Z159" s="200"/>
      <c r="AA159" s="200"/>
      <c r="AB159" s="200"/>
      <c r="AC159" s="200"/>
      <c r="AD159" s="200"/>
      <c r="AE159" s="200"/>
    </row>
    <row r="160" spans="1:31" ht="18.75" customHeight="1">
      <c r="A160" s="200"/>
      <c r="B160" s="200"/>
      <c r="C160" s="200"/>
      <c r="D160" s="200"/>
      <c r="E160" s="200"/>
      <c r="F160" s="200"/>
      <c r="G160" s="200"/>
      <c r="H160" s="200"/>
      <c r="I160" s="200"/>
      <c r="J160" s="200"/>
      <c r="K160" s="1676"/>
      <c r="L160" s="1676"/>
      <c r="M160" s="200"/>
      <c r="N160" s="200"/>
      <c r="O160" s="200"/>
      <c r="P160" s="200"/>
      <c r="Q160" s="200"/>
      <c r="R160" s="200"/>
      <c r="S160" s="200"/>
      <c r="T160" s="200"/>
      <c r="U160" s="201"/>
      <c r="V160" s="200"/>
      <c r="W160" s="200"/>
      <c r="X160" s="200"/>
      <c r="Y160" s="200"/>
      <c r="Z160" s="200"/>
      <c r="AA160" s="200"/>
      <c r="AB160" s="200"/>
      <c r="AC160" s="200"/>
      <c r="AD160" s="200"/>
      <c r="AE160" s="200"/>
    </row>
    <row r="161" spans="1:31" ht="18.75" customHeight="1">
      <c r="A161" s="200"/>
      <c r="B161" s="200"/>
      <c r="C161" s="200"/>
      <c r="D161" s="200"/>
      <c r="E161" s="200"/>
      <c r="F161" s="200"/>
      <c r="G161" s="200"/>
      <c r="H161" s="200"/>
      <c r="I161" s="200"/>
      <c r="J161" s="200"/>
      <c r="K161" s="1676"/>
      <c r="L161" s="1676"/>
      <c r="M161" s="200"/>
      <c r="N161" s="200"/>
      <c r="O161" s="200"/>
      <c r="P161" s="200"/>
      <c r="Q161" s="200"/>
      <c r="R161" s="200"/>
      <c r="S161" s="200"/>
      <c r="T161" s="200"/>
      <c r="U161" s="201"/>
      <c r="V161" s="200"/>
      <c r="W161" s="200"/>
      <c r="X161" s="200"/>
      <c r="Y161" s="200"/>
      <c r="Z161" s="200"/>
      <c r="AA161" s="200"/>
      <c r="AB161" s="200"/>
      <c r="AC161" s="200"/>
      <c r="AD161" s="200"/>
      <c r="AE161" s="200"/>
    </row>
    <row r="162" spans="1:31" ht="18.75" customHeight="1">
      <c r="A162" s="200"/>
      <c r="B162" s="200"/>
      <c r="C162" s="200"/>
      <c r="D162" s="200"/>
      <c r="E162" s="200"/>
      <c r="F162" s="200"/>
      <c r="G162" s="200"/>
      <c r="H162" s="200"/>
      <c r="I162" s="200"/>
      <c r="J162" s="200"/>
      <c r="K162" s="1676"/>
      <c r="L162" s="1676"/>
      <c r="M162" s="200"/>
      <c r="N162" s="200"/>
      <c r="O162" s="200"/>
      <c r="P162" s="200"/>
      <c r="Q162" s="200"/>
      <c r="R162" s="200"/>
      <c r="S162" s="200"/>
      <c r="T162" s="200"/>
      <c r="U162" s="201"/>
      <c r="V162" s="200"/>
      <c r="W162" s="200"/>
      <c r="X162" s="200"/>
      <c r="Y162" s="200"/>
      <c r="Z162" s="200"/>
      <c r="AA162" s="200"/>
      <c r="AB162" s="200"/>
      <c r="AC162" s="200"/>
      <c r="AD162" s="200"/>
      <c r="AE162" s="200"/>
    </row>
    <row r="163" spans="1:31" ht="18.75" customHeight="1">
      <c r="A163" s="200"/>
      <c r="B163" s="200"/>
      <c r="C163" s="200"/>
      <c r="D163" s="200"/>
      <c r="E163" s="200"/>
      <c r="F163" s="200"/>
      <c r="G163" s="200"/>
      <c r="H163" s="200"/>
      <c r="I163" s="200"/>
      <c r="J163" s="200"/>
      <c r="K163" s="1676"/>
      <c r="L163" s="1676"/>
      <c r="M163" s="200"/>
      <c r="N163" s="200"/>
      <c r="O163" s="200"/>
      <c r="P163" s="200"/>
      <c r="Q163" s="200"/>
      <c r="R163" s="200"/>
      <c r="S163" s="200"/>
      <c r="T163" s="200"/>
      <c r="U163" s="201"/>
      <c r="V163" s="200"/>
      <c r="W163" s="200"/>
      <c r="X163" s="200"/>
      <c r="Y163" s="200"/>
      <c r="Z163" s="200"/>
      <c r="AA163" s="200"/>
      <c r="AB163" s="200"/>
      <c r="AC163" s="200"/>
      <c r="AD163" s="200"/>
      <c r="AE163" s="200"/>
    </row>
    <row r="164" spans="1:31" ht="18.75" customHeight="1">
      <c r="A164" s="200"/>
      <c r="B164" s="200"/>
      <c r="C164" s="200"/>
      <c r="D164" s="200"/>
      <c r="E164" s="200"/>
      <c r="F164" s="200"/>
      <c r="G164" s="200"/>
      <c r="H164" s="200"/>
      <c r="I164" s="200"/>
      <c r="J164" s="200"/>
      <c r="K164" s="1676"/>
      <c r="L164" s="1676"/>
      <c r="M164" s="200"/>
      <c r="N164" s="200"/>
      <c r="O164" s="200"/>
      <c r="P164" s="200"/>
      <c r="Q164" s="200"/>
      <c r="R164" s="200"/>
      <c r="S164" s="200"/>
      <c r="T164" s="200"/>
      <c r="U164" s="201"/>
      <c r="V164" s="200"/>
      <c r="W164" s="200"/>
      <c r="X164" s="200"/>
      <c r="Y164" s="200"/>
      <c r="Z164" s="200"/>
      <c r="AA164" s="200"/>
      <c r="AB164" s="200"/>
      <c r="AC164" s="200"/>
      <c r="AD164" s="200"/>
      <c r="AE164" s="200"/>
    </row>
    <row r="165" spans="1:31" ht="18.75" customHeight="1">
      <c r="A165" s="200"/>
      <c r="B165" s="200"/>
      <c r="C165" s="200"/>
      <c r="D165" s="200"/>
      <c r="E165" s="200"/>
      <c r="F165" s="200"/>
      <c r="G165" s="200"/>
      <c r="H165" s="200"/>
      <c r="I165" s="200"/>
      <c r="J165" s="200"/>
      <c r="K165" s="1676"/>
      <c r="L165" s="1676"/>
      <c r="M165" s="200"/>
      <c r="N165" s="200"/>
      <c r="O165" s="200"/>
      <c r="P165" s="200"/>
      <c r="Q165" s="200"/>
      <c r="R165" s="200"/>
      <c r="S165" s="200"/>
      <c r="T165" s="200"/>
      <c r="U165" s="201"/>
      <c r="V165" s="200"/>
      <c r="W165" s="200"/>
      <c r="X165" s="200"/>
      <c r="Y165" s="200"/>
      <c r="Z165" s="200"/>
      <c r="AA165" s="200"/>
      <c r="AB165" s="200"/>
      <c r="AC165" s="200"/>
      <c r="AD165" s="200"/>
      <c r="AE165" s="200"/>
    </row>
    <row r="166" spans="1:31" ht="18.75" customHeight="1">
      <c r="A166" s="200"/>
      <c r="B166" s="200"/>
      <c r="C166" s="200"/>
      <c r="D166" s="200"/>
      <c r="E166" s="200"/>
      <c r="F166" s="200"/>
      <c r="G166" s="200"/>
      <c r="H166" s="200"/>
      <c r="I166" s="200"/>
      <c r="J166" s="200"/>
      <c r="K166" s="1676"/>
      <c r="L166" s="1676"/>
      <c r="M166" s="200"/>
      <c r="N166" s="200"/>
      <c r="O166" s="200"/>
      <c r="P166" s="200"/>
      <c r="Q166" s="200"/>
      <c r="R166" s="200"/>
      <c r="S166" s="200"/>
      <c r="T166" s="200"/>
      <c r="U166" s="201"/>
      <c r="V166" s="200"/>
      <c r="W166" s="200"/>
      <c r="X166" s="200"/>
      <c r="Y166" s="200"/>
      <c r="Z166" s="200"/>
      <c r="AA166" s="200"/>
      <c r="AB166" s="200"/>
      <c r="AC166" s="200"/>
      <c r="AD166" s="200"/>
      <c r="AE166" s="200"/>
    </row>
    <row r="167" spans="1:31" ht="18.75" customHeight="1">
      <c r="A167" s="200"/>
      <c r="B167" s="200"/>
      <c r="C167" s="200"/>
      <c r="D167" s="200"/>
      <c r="E167" s="200"/>
      <c r="F167" s="200"/>
      <c r="G167" s="200"/>
      <c r="H167" s="200"/>
      <c r="I167" s="200"/>
      <c r="J167" s="200"/>
      <c r="K167" s="1676"/>
      <c r="L167" s="1676"/>
      <c r="M167" s="200"/>
      <c r="N167" s="200"/>
      <c r="O167" s="200"/>
      <c r="P167" s="200"/>
      <c r="Q167" s="200"/>
      <c r="R167" s="200"/>
      <c r="S167" s="200"/>
      <c r="T167" s="200"/>
      <c r="U167" s="201"/>
      <c r="V167" s="200"/>
      <c r="W167" s="200"/>
      <c r="X167" s="200"/>
      <c r="Y167" s="200"/>
      <c r="Z167" s="200"/>
      <c r="AA167" s="200"/>
      <c r="AB167" s="200"/>
      <c r="AC167" s="200"/>
      <c r="AD167" s="200"/>
      <c r="AE167" s="200"/>
    </row>
    <row r="168" spans="1:31" ht="18.75" customHeight="1">
      <c r="A168" s="200"/>
      <c r="B168" s="200"/>
      <c r="C168" s="200"/>
      <c r="D168" s="200"/>
      <c r="E168" s="200"/>
      <c r="F168" s="200"/>
      <c r="G168" s="200"/>
      <c r="H168" s="200"/>
      <c r="I168" s="200"/>
      <c r="J168" s="200"/>
      <c r="K168" s="1676"/>
      <c r="L168" s="1676"/>
      <c r="M168" s="200"/>
      <c r="N168" s="200"/>
      <c r="O168" s="200"/>
      <c r="P168" s="200"/>
      <c r="Q168" s="200"/>
      <c r="R168" s="200"/>
      <c r="S168" s="200"/>
      <c r="T168" s="200"/>
      <c r="U168" s="201"/>
      <c r="V168" s="200"/>
      <c r="W168" s="200"/>
      <c r="X168" s="200"/>
      <c r="Y168" s="200"/>
      <c r="Z168" s="200"/>
      <c r="AA168" s="200"/>
      <c r="AB168" s="200"/>
      <c r="AC168" s="200"/>
      <c r="AD168" s="200"/>
      <c r="AE168" s="200"/>
    </row>
    <row r="169" spans="1:31" ht="18.75" customHeight="1">
      <c r="A169" s="200"/>
      <c r="B169" s="200"/>
      <c r="C169" s="200"/>
      <c r="D169" s="200"/>
      <c r="E169" s="200"/>
      <c r="F169" s="200"/>
      <c r="G169" s="200"/>
      <c r="H169" s="200"/>
      <c r="I169" s="200"/>
      <c r="J169" s="200"/>
      <c r="K169" s="1676"/>
      <c r="L169" s="1676"/>
      <c r="M169" s="200"/>
      <c r="N169" s="200"/>
      <c r="O169" s="200"/>
      <c r="P169" s="200"/>
      <c r="Q169" s="200"/>
      <c r="R169" s="200"/>
      <c r="S169" s="200"/>
      <c r="T169" s="200"/>
      <c r="U169" s="201"/>
      <c r="V169" s="200"/>
      <c r="W169" s="200"/>
      <c r="X169" s="200"/>
      <c r="Y169" s="200"/>
      <c r="Z169" s="200"/>
      <c r="AA169" s="200"/>
      <c r="AB169" s="200"/>
      <c r="AC169" s="200"/>
      <c r="AD169" s="200"/>
      <c r="AE169" s="200"/>
    </row>
    <row r="170" spans="1:31" ht="18.75" customHeight="1">
      <c r="A170" s="200"/>
      <c r="B170" s="200"/>
      <c r="C170" s="200"/>
      <c r="D170" s="200"/>
      <c r="E170" s="200"/>
      <c r="F170" s="200"/>
      <c r="G170" s="200"/>
      <c r="H170" s="200"/>
      <c r="I170" s="200"/>
      <c r="J170" s="200"/>
      <c r="K170" s="1676"/>
      <c r="L170" s="1676"/>
      <c r="M170" s="200"/>
      <c r="N170" s="200"/>
      <c r="O170" s="200"/>
      <c r="P170" s="200"/>
      <c r="Q170" s="200"/>
      <c r="R170" s="200"/>
      <c r="S170" s="200"/>
      <c r="T170" s="200"/>
      <c r="U170" s="201"/>
      <c r="V170" s="200"/>
      <c r="W170" s="200"/>
      <c r="X170" s="200"/>
      <c r="Y170" s="200"/>
      <c r="Z170" s="200"/>
      <c r="AA170" s="200"/>
      <c r="AB170" s="200"/>
      <c r="AC170" s="200"/>
      <c r="AD170" s="200"/>
      <c r="AE170" s="200"/>
    </row>
    <row r="171" spans="1:31" ht="18.75" customHeight="1">
      <c r="A171" s="200"/>
      <c r="B171" s="200"/>
      <c r="C171" s="200"/>
      <c r="D171" s="200"/>
      <c r="E171" s="200"/>
      <c r="F171" s="200"/>
      <c r="G171" s="200"/>
      <c r="H171" s="200"/>
      <c r="I171" s="200"/>
      <c r="J171" s="200"/>
      <c r="K171" s="1676"/>
      <c r="L171" s="1676"/>
      <c r="M171" s="200"/>
      <c r="N171" s="200"/>
      <c r="O171" s="200"/>
      <c r="P171" s="200"/>
      <c r="Q171" s="200"/>
      <c r="R171" s="200"/>
      <c r="S171" s="200"/>
      <c r="T171" s="200"/>
      <c r="U171" s="201"/>
      <c r="V171" s="200"/>
      <c r="W171" s="200"/>
      <c r="X171" s="200"/>
      <c r="Y171" s="200"/>
      <c r="Z171" s="200"/>
      <c r="AA171" s="200"/>
      <c r="AB171" s="200"/>
      <c r="AC171" s="200"/>
      <c r="AD171" s="200"/>
      <c r="AE171" s="200"/>
    </row>
    <row r="172" spans="1:31" ht="18.75" customHeight="1">
      <c r="A172" s="200"/>
      <c r="B172" s="200"/>
      <c r="C172" s="200"/>
      <c r="D172" s="200"/>
      <c r="E172" s="200"/>
      <c r="F172" s="200"/>
      <c r="G172" s="200"/>
      <c r="H172" s="200"/>
      <c r="I172" s="200"/>
      <c r="J172" s="200"/>
      <c r="K172" s="1676"/>
      <c r="L172" s="1676"/>
      <c r="M172" s="200"/>
      <c r="N172" s="200"/>
      <c r="O172" s="200"/>
      <c r="P172" s="200"/>
      <c r="Q172" s="200"/>
      <c r="R172" s="200"/>
      <c r="S172" s="200"/>
      <c r="T172" s="200"/>
      <c r="U172" s="201"/>
      <c r="V172" s="200"/>
      <c r="W172" s="200"/>
      <c r="X172" s="200"/>
      <c r="Y172" s="200"/>
      <c r="Z172" s="200"/>
      <c r="AA172" s="200"/>
      <c r="AB172" s="200"/>
      <c r="AC172" s="200"/>
      <c r="AD172" s="200"/>
      <c r="AE172" s="200"/>
    </row>
    <row r="173" spans="1:31" ht="18.75" customHeight="1">
      <c r="A173" s="200"/>
      <c r="B173" s="200"/>
      <c r="C173" s="200"/>
      <c r="D173" s="200"/>
      <c r="E173" s="200"/>
      <c r="F173" s="200"/>
      <c r="G173" s="200"/>
      <c r="H173" s="200"/>
      <c r="I173" s="200"/>
      <c r="J173" s="200"/>
      <c r="K173" s="1676"/>
      <c r="L173" s="1676"/>
      <c r="M173" s="200"/>
      <c r="N173" s="200"/>
      <c r="O173" s="200"/>
      <c r="P173" s="200"/>
      <c r="Q173" s="200"/>
      <c r="R173" s="200"/>
      <c r="S173" s="200"/>
      <c r="T173" s="200"/>
      <c r="U173" s="201"/>
      <c r="V173" s="200"/>
      <c r="W173" s="200"/>
      <c r="X173" s="200"/>
      <c r="Y173" s="200"/>
      <c r="Z173" s="200"/>
      <c r="AA173" s="200"/>
      <c r="AB173" s="200"/>
      <c r="AC173" s="200"/>
      <c r="AD173" s="200"/>
      <c r="AE173" s="200"/>
    </row>
    <row r="174" spans="1:31" ht="18.75" customHeight="1">
      <c r="A174" s="200"/>
      <c r="B174" s="200"/>
      <c r="C174" s="200"/>
      <c r="D174" s="200"/>
      <c r="E174" s="200"/>
      <c r="F174" s="200"/>
      <c r="G174" s="200"/>
      <c r="H174" s="200"/>
      <c r="I174" s="200"/>
      <c r="J174" s="200"/>
      <c r="K174" s="1676"/>
      <c r="L174" s="1676"/>
      <c r="M174" s="200"/>
      <c r="N174" s="200"/>
      <c r="O174" s="200"/>
      <c r="P174" s="200"/>
      <c r="Q174" s="200"/>
      <c r="R174" s="200"/>
      <c r="S174" s="200"/>
      <c r="T174" s="200"/>
      <c r="U174" s="201"/>
      <c r="V174" s="200"/>
      <c r="W174" s="200"/>
      <c r="X174" s="200"/>
      <c r="Y174" s="200"/>
      <c r="Z174" s="200"/>
      <c r="AA174" s="200"/>
      <c r="AB174" s="200"/>
      <c r="AC174" s="200"/>
      <c r="AD174" s="200"/>
      <c r="AE174" s="200"/>
    </row>
    <row r="175" spans="1:31" ht="18.75" customHeight="1">
      <c r="A175" s="200"/>
      <c r="B175" s="200"/>
      <c r="C175" s="200"/>
      <c r="D175" s="200"/>
      <c r="E175" s="200"/>
      <c r="F175" s="200"/>
      <c r="G175" s="200"/>
      <c r="H175" s="200"/>
      <c r="I175" s="200"/>
      <c r="J175" s="200"/>
      <c r="K175" s="1676"/>
      <c r="L175" s="1676"/>
      <c r="M175" s="200"/>
      <c r="N175" s="200"/>
      <c r="O175" s="200"/>
      <c r="P175" s="200"/>
      <c r="Q175" s="200"/>
      <c r="R175" s="200"/>
      <c r="S175" s="200"/>
      <c r="T175" s="200"/>
      <c r="U175" s="201"/>
      <c r="V175" s="200"/>
      <c r="W175" s="200"/>
      <c r="X175" s="200"/>
      <c r="Y175" s="200"/>
      <c r="Z175" s="200"/>
      <c r="AA175" s="200"/>
      <c r="AB175" s="200"/>
      <c r="AC175" s="200"/>
      <c r="AD175" s="200"/>
      <c r="AE175" s="200"/>
    </row>
    <row r="176" spans="1:31" ht="18.75" customHeight="1">
      <c r="A176" s="200"/>
      <c r="B176" s="200"/>
      <c r="C176" s="200"/>
      <c r="D176" s="200"/>
      <c r="E176" s="200"/>
      <c r="F176" s="200"/>
      <c r="G176" s="200"/>
      <c r="H176" s="200"/>
      <c r="I176" s="200"/>
      <c r="J176" s="200"/>
      <c r="K176" s="1676"/>
      <c r="L176" s="1676"/>
      <c r="M176" s="200"/>
      <c r="N176" s="200"/>
      <c r="O176" s="200"/>
      <c r="P176" s="200"/>
      <c r="Q176" s="200"/>
      <c r="R176" s="200"/>
      <c r="S176" s="200"/>
      <c r="T176" s="200"/>
      <c r="U176" s="201"/>
      <c r="V176" s="200"/>
      <c r="W176" s="200"/>
      <c r="X176" s="200"/>
      <c r="Y176" s="200"/>
      <c r="Z176" s="200"/>
      <c r="AA176" s="200"/>
      <c r="AB176" s="200"/>
      <c r="AC176" s="200"/>
      <c r="AD176" s="200"/>
      <c r="AE176" s="200"/>
    </row>
    <row r="177" spans="1:31" ht="18.75" customHeight="1">
      <c r="A177" s="200"/>
      <c r="B177" s="200"/>
      <c r="C177" s="200"/>
      <c r="D177" s="200"/>
      <c r="E177" s="200"/>
      <c r="F177" s="200"/>
      <c r="G177" s="200"/>
      <c r="H177" s="200"/>
      <c r="I177" s="200"/>
      <c r="J177" s="200"/>
      <c r="K177" s="1676"/>
      <c r="L177" s="1676"/>
      <c r="M177" s="200"/>
      <c r="N177" s="200"/>
      <c r="O177" s="200"/>
      <c r="P177" s="200"/>
      <c r="Q177" s="200"/>
      <c r="R177" s="200"/>
      <c r="S177" s="200"/>
      <c r="T177" s="200"/>
      <c r="U177" s="201"/>
      <c r="V177" s="200"/>
      <c r="W177" s="200"/>
      <c r="X177" s="200"/>
      <c r="Y177" s="200"/>
      <c r="Z177" s="200"/>
      <c r="AA177" s="200"/>
      <c r="AB177" s="200"/>
      <c r="AC177" s="200"/>
      <c r="AD177" s="200"/>
      <c r="AE177" s="200"/>
    </row>
    <row r="178" spans="1:31" ht="18.75" customHeight="1">
      <c r="A178" s="200"/>
      <c r="B178" s="200"/>
      <c r="C178" s="200"/>
      <c r="D178" s="200"/>
      <c r="E178" s="200"/>
      <c r="F178" s="200"/>
      <c r="G178" s="200"/>
      <c r="H178" s="200"/>
      <c r="I178" s="200"/>
      <c r="J178" s="200"/>
      <c r="K178" s="1676"/>
      <c r="L178" s="1676"/>
      <c r="M178" s="200"/>
      <c r="N178" s="200"/>
      <c r="O178" s="200"/>
      <c r="P178" s="200"/>
      <c r="Q178" s="200"/>
      <c r="R178" s="200"/>
      <c r="S178" s="200"/>
      <c r="T178" s="200"/>
      <c r="U178" s="201"/>
      <c r="V178" s="200"/>
      <c r="W178" s="200"/>
      <c r="X178" s="200"/>
      <c r="Y178" s="200"/>
      <c r="Z178" s="200"/>
      <c r="AA178" s="200"/>
      <c r="AB178" s="200"/>
      <c r="AC178" s="200"/>
      <c r="AD178" s="200"/>
      <c r="AE178" s="200"/>
    </row>
    <row r="179" spans="1:31" ht="18.75" customHeight="1">
      <c r="A179" s="200"/>
      <c r="B179" s="200"/>
      <c r="C179" s="200"/>
      <c r="D179" s="200"/>
      <c r="E179" s="200"/>
      <c r="F179" s="200"/>
      <c r="G179" s="200"/>
      <c r="H179" s="200"/>
      <c r="I179" s="200"/>
      <c r="J179" s="200"/>
      <c r="K179" s="1676"/>
      <c r="L179" s="1676"/>
      <c r="M179" s="200"/>
      <c r="N179" s="200"/>
      <c r="O179" s="200"/>
      <c r="P179" s="200"/>
      <c r="Q179" s="200"/>
      <c r="R179" s="200"/>
      <c r="S179" s="200"/>
      <c r="T179" s="200"/>
      <c r="U179" s="201"/>
      <c r="V179" s="200"/>
      <c r="W179" s="200"/>
      <c r="X179" s="200"/>
      <c r="Y179" s="200"/>
      <c r="Z179" s="200"/>
      <c r="AA179" s="200"/>
      <c r="AB179" s="200"/>
      <c r="AC179" s="200"/>
      <c r="AD179" s="200"/>
      <c r="AE179" s="200"/>
    </row>
    <row r="180" spans="1:31" ht="18.75" customHeight="1">
      <c r="A180" s="200"/>
      <c r="B180" s="200"/>
      <c r="C180" s="200"/>
      <c r="D180" s="200"/>
      <c r="E180" s="200"/>
      <c r="F180" s="200"/>
      <c r="G180" s="200"/>
      <c r="H180" s="200"/>
      <c r="I180" s="200"/>
      <c r="J180" s="200"/>
      <c r="K180" s="1676"/>
      <c r="L180" s="1676"/>
      <c r="M180" s="200"/>
      <c r="N180" s="200"/>
      <c r="O180" s="200"/>
      <c r="P180" s="200"/>
      <c r="Q180" s="200"/>
      <c r="R180" s="200"/>
      <c r="S180" s="200"/>
      <c r="T180" s="200"/>
      <c r="U180" s="201"/>
      <c r="V180" s="200"/>
      <c r="W180" s="200"/>
      <c r="X180" s="200"/>
      <c r="Y180" s="200"/>
      <c r="Z180" s="200"/>
      <c r="AA180" s="200"/>
      <c r="AB180" s="200"/>
      <c r="AC180" s="200"/>
      <c r="AD180" s="200"/>
      <c r="AE180" s="200"/>
    </row>
    <row r="181" spans="1:31" ht="18.75" customHeight="1">
      <c r="A181" s="200"/>
      <c r="B181" s="200"/>
      <c r="C181" s="200"/>
      <c r="D181" s="200"/>
      <c r="E181" s="200"/>
      <c r="F181" s="200"/>
      <c r="G181" s="200"/>
      <c r="H181" s="200"/>
      <c r="I181" s="200"/>
      <c r="J181" s="200"/>
      <c r="K181" s="1676"/>
      <c r="L181" s="1676"/>
      <c r="M181" s="200"/>
      <c r="N181" s="200"/>
      <c r="O181" s="200"/>
      <c r="P181" s="200"/>
      <c r="Q181" s="200"/>
      <c r="R181" s="200"/>
      <c r="S181" s="200"/>
      <c r="T181" s="200"/>
      <c r="U181" s="201"/>
      <c r="V181" s="200"/>
      <c r="W181" s="200"/>
      <c r="X181" s="200"/>
      <c r="Y181" s="200"/>
      <c r="Z181" s="200"/>
      <c r="AA181" s="200"/>
      <c r="AB181" s="200"/>
      <c r="AC181" s="200"/>
      <c r="AD181" s="200"/>
      <c r="AE181" s="200"/>
    </row>
    <row r="182" spans="1:31" ht="18.75" customHeight="1">
      <c r="A182" s="200"/>
      <c r="B182" s="200"/>
      <c r="C182" s="200"/>
      <c r="D182" s="200"/>
      <c r="E182" s="200"/>
      <c r="F182" s="200"/>
      <c r="G182" s="200"/>
      <c r="H182" s="200"/>
      <c r="I182" s="200"/>
      <c r="J182" s="200"/>
      <c r="K182" s="1676"/>
      <c r="L182" s="1676"/>
      <c r="M182" s="200"/>
      <c r="N182" s="200"/>
      <c r="O182" s="200"/>
      <c r="P182" s="200"/>
      <c r="Q182" s="200"/>
      <c r="R182" s="200"/>
      <c r="S182" s="200"/>
      <c r="T182" s="200"/>
      <c r="U182" s="201"/>
      <c r="V182" s="200"/>
      <c r="W182" s="200"/>
      <c r="X182" s="200"/>
      <c r="Y182" s="200"/>
      <c r="Z182" s="200"/>
      <c r="AA182" s="200"/>
      <c r="AB182" s="200"/>
      <c r="AC182" s="200"/>
      <c r="AD182" s="200"/>
      <c r="AE182" s="200"/>
    </row>
    <row r="183" spans="1:31" ht="18.75" customHeight="1">
      <c r="A183" s="200"/>
      <c r="B183" s="200"/>
      <c r="C183" s="200"/>
      <c r="D183" s="200"/>
      <c r="E183" s="200"/>
      <c r="F183" s="200"/>
      <c r="G183" s="200"/>
      <c r="H183" s="200"/>
      <c r="I183" s="200"/>
      <c r="J183" s="200"/>
      <c r="K183" s="1676"/>
      <c r="L183" s="1676"/>
      <c r="M183" s="200"/>
      <c r="N183" s="200"/>
      <c r="O183" s="200"/>
      <c r="P183" s="200"/>
      <c r="Q183" s="200"/>
      <c r="R183" s="200"/>
      <c r="S183" s="200"/>
      <c r="T183" s="200"/>
      <c r="U183" s="201"/>
      <c r="V183" s="200"/>
      <c r="W183" s="200"/>
      <c r="X183" s="200"/>
      <c r="Y183" s="200"/>
      <c r="Z183" s="200"/>
      <c r="AA183" s="200"/>
      <c r="AB183" s="200"/>
      <c r="AC183" s="200"/>
      <c r="AD183" s="200"/>
      <c r="AE183" s="200"/>
    </row>
    <row r="184" spans="1:31" ht="18.75" customHeight="1">
      <c r="A184" s="200"/>
      <c r="B184" s="200"/>
      <c r="C184" s="200"/>
      <c r="D184" s="200"/>
      <c r="E184" s="200"/>
      <c r="F184" s="200"/>
      <c r="G184" s="200"/>
      <c r="H184" s="200"/>
      <c r="I184" s="200"/>
      <c r="J184" s="200"/>
      <c r="K184" s="1676"/>
      <c r="L184" s="1676"/>
      <c r="M184" s="200"/>
      <c r="N184" s="200"/>
      <c r="O184" s="200"/>
      <c r="P184" s="200"/>
      <c r="Q184" s="200"/>
      <c r="R184" s="200"/>
      <c r="S184" s="200"/>
      <c r="T184" s="200"/>
      <c r="U184" s="201"/>
      <c r="V184" s="200"/>
      <c r="W184" s="200"/>
      <c r="X184" s="200"/>
      <c r="Y184" s="200"/>
      <c r="Z184" s="200"/>
      <c r="AA184" s="200"/>
      <c r="AB184" s="200"/>
      <c r="AC184" s="200"/>
      <c r="AD184" s="200"/>
      <c r="AE184" s="200"/>
    </row>
    <row r="185" spans="1:31" ht="18.75" customHeight="1">
      <c r="A185" s="200"/>
      <c r="B185" s="200"/>
      <c r="C185" s="200"/>
      <c r="D185" s="200"/>
      <c r="E185" s="200"/>
      <c r="F185" s="200"/>
      <c r="G185" s="200"/>
      <c r="H185" s="200"/>
      <c r="I185" s="200"/>
      <c r="J185" s="200"/>
      <c r="K185" s="1676"/>
      <c r="L185" s="1676"/>
      <c r="M185" s="200"/>
      <c r="N185" s="200"/>
      <c r="O185" s="200"/>
      <c r="P185" s="200"/>
      <c r="Q185" s="200"/>
      <c r="R185" s="200"/>
      <c r="S185" s="200"/>
      <c r="T185" s="200"/>
      <c r="U185" s="201"/>
      <c r="V185" s="200"/>
      <c r="W185" s="200"/>
      <c r="X185" s="200"/>
      <c r="Y185" s="200"/>
      <c r="Z185" s="200"/>
      <c r="AA185" s="200"/>
      <c r="AB185" s="200"/>
      <c r="AC185" s="200"/>
      <c r="AD185" s="200"/>
      <c r="AE185" s="200"/>
    </row>
    <row r="186" spans="1:31" ht="18.75" customHeight="1">
      <c r="A186" s="200"/>
      <c r="B186" s="200"/>
      <c r="C186" s="200"/>
      <c r="D186" s="200"/>
      <c r="E186" s="200"/>
      <c r="F186" s="200"/>
      <c r="G186" s="200"/>
      <c r="H186" s="200"/>
      <c r="I186" s="200"/>
      <c r="J186" s="200"/>
      <c r="K186" s="1676"/>
      <c r="L186" s="1676"/>
      <c r="M186" s="200"/>
      <c r="N186" s="200"/>
      <c r="O186" s="200"/>
      <c r="P186" s="200"/>
      <c r="Q186" s="200"/>
      <c r="R186" s="200"/>
      <c r="S186" s="200"/>
      <c r="T186" s="200"/>
      <c r="U186" s="201"/>
      <c r="V186" s="200"/>
      <c r="W186" s="200"/>
      <c r="X186" s="200"/>
      <c r="Y186" s="200"/>
      <c r="Z186" s="200"/>
      <c r="AA186" s="200"/>
      <c r="AB186" s="200"/>
      <c r="AC186" s="200"/>
      <c r="AD186" s="200"/>
      <c r="AE186" s="200"/>
    </row>
    <row r="187" spans="1:31" ht="18.75" customHeight="1">
      <c r="A187" s="200"/>
      <c r="B187" s="200"/>
      <c r="C187" s="200"/>
      <c r="D187" s="200"/>
      <c r="E187" s="200"/>
      <c r="F187" s="200"/>
      <c r="G187" s="200"/>
      <c r="H187" s="200"/>
      <c r="I187" s="200"/>
      <c r="J187" s="200"/>
      <c r="K187" s="1676"/>
      <c r="L187" s="1676"/>
      <c r="M187" s="200"/>
      <c r="N187" s="200"/>
      <c r="O187" s="200"/>
      <c r="P187" s="200"/>
      <c r="Q187" s="200"/>
      <c r="R187" s="200"/>
      <c r="S187" s="200"/>
      <c r="T187" s="200"/>
      <c r="U187" s="201"/>
      <c r="V187" s="200"/>
      <c r="W187" s="200"/>
      <c r="X187" s="200"/>
      <c r="Y187" s="200"/>
      <c r="Z187" s="200"/>
      <c r="AA187" s="200"/>
      <c r="AB187" s="200"/>
      <c r="AC187" s="200"/>
      <c r="AD187" s="200"/>
      <c r="AE187" s="200"/>
    </row>
    <row r="188" spans="1:31" ht="18.75" customHeight="1">
      <c r="A188" s="200"/>
      <c r="B188" s="200"/>
      <c r="C188" s="200"/>
      <c r="D188" s="200"/>
      <c r="E188" s="200"/>
      <c r="F188" s="200"/>
      <c r="G188" s="200"/>
      <c r="H188" s="200"/>
      <c r="I188" s="200"/>
      <c r="J188" s="200"/>
      <c r="K188" s="1676"/>
      <c r="L188" s="1676"/>
      <c r="M188" s="200"/>
      <c r="N188" s="200"/>
      <c r="O188" s="200"/>
      <c r="P188" s="200"/>
      <c r="Q188" s="200"/>
      <c r="R188" s="200"/>
      <c r="S188" s="200"/>
      <c r="T188" s="200"/>
      <c r="U188" s="201"/>
      <c r="V188" s="200"/>
      <c r="W188" s="200"/>
      <c r="X188" s="200"/>
      <c r="Y188" s="200"/>
      <c r="Z188" s="200"/>
      <c r="AA188" s="200"/>
      <c r="AB188" s="200"/>
      <c r="AC188" s="200"/>
      <c r="AD188" s="200"/>
      <c r="AE188" s="200"/>
    </row>
    <row r="189" spans="1:31" ht="18.75" customHeight="1">
      <c r="A189" s="200"/>
      <c r="B189" s="200"/>
      <c r="C189" s="200"/>
      <c r="D189" s="200"/>
      <c r="E189" s="200"/>
      <c r="F189" s="200"/>
      <c r="G189" s="200"/>
      <c r="H189" s="200"/>
      <c r="I189" s="200"/>
      <c r="J189" s="200"/>
      <c r="K189" s="1676"/>
      <c r="L189" s="1676"/>
      <c r="M189" s="200"/>
      <c r="N189" s="200"/>
      <c r="O189" s="200"/>
      <c r="P189" s="200"/>
      <c r="Q189" s="200"/>
      <c r="R189" s="200"/>
      <c r="S189" s="200"/>
      <c r="T189" s="200"/>
      <c r="U189" s="201"/>
      <c r="V189" s="200"/>
      <c r="W189" s="200"/>
      <c r="X189" s="200"/>
      <c r="Y189" s="200"/>
      <c r="Z189" s="200"/>
      <c r="AA189" s="200"/>
      <c r="AB189" s="200"/>
      <c r="AC189" s="200"/>
      <c r="AD189" s="200"/>
      <c r="AE189" s="200"/>
    </row>
    <row r="190" spans="1:31" ht="18.75" customHeight="1">
      <c r="A190" s="200"/>
      <c r="B190" s="200"/>
      <c r="C190" s="200"/>
      <c r="D190" s="200"/>
      <c r="E190" s="200"/>
      <c r="F190" s="200"/>
      <c r="G190" s="200"/>
      <c r="H190" s="200"/>
      <c r="I190" s="200"/>
      <c r="J190" s="200"/>
      <c r="K190" s="1676"/>
      <c r="L190" s="1676"/>
      <c r="M190" s="200"/>
      <c r="N190" s="200"/>
      <c r="O190" s="200"/>
      <c r="P190" s="200"/>
      <c r="Q190" s="200"/>
      <c r="R190" s="200"/>
      <c r="S190" s="200"/>
      <c r="T190" s="200"/>
      <c r="U190" s="201"/>
      <c r="V190" s="200"/>
      <c r="W190" s="200"/>
      <c r="X190" s="200"/>
      <c r="Y190" s="200"/>
      <c r="Z190" s="200"/>
      <c r="AA190" s="200"/>
      <c r="AB190" s="200"/>
      <c r="AC190" s="200"/>
      <c r="AD190" s="200"/>
      <c r="AE190" s="200"/>
    </row>
    <row r="191" spans="1:31" ht="18.75" customHeight="1">
      <c r="A191" s="200"/>
      <c r="B191" s="200"/>
      <c r="C191" s="200"/>
      <c r="D191" s="200"/>
      <c r="E191" s="200"/>
      <c r="F191" s="200"/>
      <c r="G191" s="200"/>
      <c r="H191" s="200"/>
      <c r="I191" s="200"/>
      <c r="J191" s="200"/>
      <c r="K191" s="1676"/>
      <c r="L191" s="1676"/>
      <c r="M191" s="200"/>
      <c r="N191" s="200"/>
      <c r="O191" s="200"/>
      <c r="P191" s="200"/>
      <c r="Q191" s="200"/>
      <c r="R191" s="200"/>
      <c r="S191" s="200"/>
      <c r="T191" s="200"/>
      <c r="U191" s="201"/>
      <c r="V191" s="200"/>
      <c r="W191" s="200"/>
      <c r="X191" s="200"/>
      <c r="Y191" s="200"/>
      <c r="Z191" s="200"/>
      <c r="AA191" s="200"/>
      <c r="AB191" s="200"/>
      <c r="AC191" s="200"/>
      <c r="AD191" s="200"/>
      <c r="AE191" s="200"/>
    </row>
    <row r="192" spans="1:31" ht="18.75" customHeight="1">
      <c r="A192" s="200"/>
      <c r="B192" s="200"/>
      <c r="C192" s="200"/>
      <c r="D192" s="200"/>
      <c r="E192" s="200"/>
      <c r="F192" s="200"/>
      <c r="G192" s="200"/>
      <c r="H192" s="200"/>
      <c r="I192" s="200"/>
      <c r="J192" s="200"/>
      <c r="K192" s="1676"/>
      <c r="L192" s="1676"/>
      <c r="M192" s="200"/>
      <c r="N192" s="200"/>
      <c r="O192" s="200"/>
      <c r="P192" s="200"/>
      <c r="Q192" s="200"/>
      <c r="R192" s="200"/>
      <c r="S192" s="200"/>
      <c r="T192" s="200"/>
      <c r="U192" s="201"/>
      <c r="V192" s="200"/>
      <c r="W192" s="200"/>
      <c r="X192" s="200"/>
      <c r="Y192" s="200"/>
      <c r="Z192" s="200"/>
      <c r="AA192" s="200"/>
      <c r="AB192" s="200"/>
      <c r="AC192" s="200"/>
      <c r="AD192" s="200"/>
      <c r="AE192" s="200"/>
    </row>
    <row r="193" spans="1:31" ht="18.75" customHeight="1">
      <c r="A193" s="200"/>
      <c r="B193" s="200"/>
      <c r="C193" s="200"/>
      <c r="D193" s="200"/>
      <c r="E193" s="200"/>
      <c r="F193" s="200"/>
      <c r="G193" s="200"/>
      <c r="H193" s="200"/>
      <c r="I193" s="200"/>
      <c r="J193" s="200"/>
      <c r="K193" s="1676"/>
      <c r="L193" s="1676"/>
      <c r="M193" s="200"/>
      <c r="N193" s="200"/>
      <c r="O193" s="200"/>
      <c r="P193" s="200"/>
      <c r="Q193" s="200"/>
      <c r="R193" s="200"/>
      <c r="S193" s="200"/>
      <c r="T193" s="200"/>
      <c r="U193" s="201"/>
      <c r="V193" s="200"/>
      <c r="W193" s="200"/>
      <c r="X193" s="200"/>
      <c r="Y193" s="200"/>
      <c r="Z193" s="200"/>
      <c r="AA193" s="200"/>
      <c r="AB193" s="200"/>
      <c r="AC193" s="200"/>
      <c r="AD193" s="200"/>
      <c r="AE193" s="200"/>
    </row>
    <row r="194" spans="1:31" ht="18.75" customHeight="1">
      <c r="A194" s="200"/>
      <c r="B194" s="200"/>
      <c r="C194" s="200"/>
      <c r="D194" s="200"/>
      <c r="E194" s="200"/>
      <c r="F194" s="200"/>
      <c r="G194" s="200"/>
      <c r="H194" s="200"/>
      <c r="I194" s="200"/>
      <c r="J194" s="200"/>
      <c r="K194" s="1676"/>
      <c r="L194" s="1676"/>
      <c r="M194" s="200"/>
      <c r="N194" s="200"/>
      <c r="O194" s="200"/>
      <c r="P194" s="200"/>
      <c r="Q194" s="200"/>
      <c r="R194" s="200"/>
      <c r="S194" s="200"/>
      <c r="T194" s="200"/>
      <c r="U194" s="201"/>
      <c r="V194" s="200"/>
      <c r="W194" s="200"/>
      <c r="X194" s="200"/>
      <c r="Y194" s="200"/>
      <c r="Z194" s="200"/>
      <c r="AA194" s="200"/>
      <c r="AB194" s="200"/>
      <c r="AC194" s="200"/>
      <c r="AD194" s="200"/>
      <c r="AE194" s="200"/>
    </row>
    <row r="195" spans="1:31" ht="18.75" customHeight="1">
      <c r="A195" s="200"/>
      <c r="B195" s="200"/>
      <c r="C195" s="200"/>
      <c r="D195" s="200"/>
      <c r="E195" s="200"/>
      <c r="F195" s="200"/>
      <c r="G195" s="200"/>
      <c r="H195" s="200"/>
      <c r="I195" s="200"/>
      <c r="J195" s="200"/>
      <c r="K195" s="1676"/>
      <c r="L195" s="1676"/>
      <c r="M195" s="200"/>
      <c r="N195" s="200"/>
      <c r="O195" s="200"/>
      <c r="P195" s="200"/>
      <c r="Q195" s="200"/>
      <c r="R195" s="200"/>
      <c r="S195" s="200"/>
      <c r="T195" s="200"/>
      <c r="U195" s="201"/>
      <c r="V195" s="200"/>
      <c r="W195" s="200"/>
      <c r="X195" s="200"/>
      <c r="Y195" s="200"/>
      <c r="Z195" s="200"/>
      <c r="AA195" s="200"/>
      <c r="AB195" s="200"/>
      <c r="AC195" s="200"/>
      <c r="AD195" s="200"/>
      <c r="AE195" s="200"/>
    </row>
    <row r="196" spans="1:31" ht="18.75" customHeight="1">
      <c r="A196" s="200"/>
      <c r="B196" s="200"/>
      <c r="C196" s="200"/>
      <c r="D196" s="200"/>
      <c r="E196" s="200"/>
      <c r="F196" s="200"/>
      <c r="G196" s="200"/>
      <c r="H196" s="200"/>
      <c r="I196" s="200"/>
      <c r="J196" s="200"/>
      <c r="K196" s="1676"/>
      <c r="L196" s="1676"/>
      <c r="M196" s="200"/>
      <c r="N196" s="200"/>
      <c r="O196" s="200"/>
      <c r="P196" s="200"/>
      <c r="Q196" s="200"/>
      <c r="R196" s="200"/>
      <c r="S196" s="200"/>
      <c r="T196" s="200"/>
      <c r="U196" s="201"/>
      <c r="V196" s="200"/>
      <c r="W196" s="200"/>
      <c r="X196" s="200"/>
      <c r="Y196" s="200"/>
      <c r="Z196" s="200"/>
      <c r="AA196" s="200"/>
      <c r="AB196" s="200"/>
      <c r="AC196" s="200"/>
      <c r="AD196" s="200"/>
      <c r="AE196" s="200"/>
    </row>
    <row r="197" spans="1:31" ht="18.75" customHeight="1">
      <c r="A197" s="200"/>
      <c r="B197" s="200"/>
      <c r="C197" s="200"/>
      <c r="D197" s="200"/>
      <c r="E197" s="200"/>
      <c r="F197" s="200"/>
      <c r="G197" s="200"/>
      <c r="H197" s="200"/>
      <c r="I197" s="200"/>
      <c r="J197" s="200"/>
      <c r="K197" s="1676"/>
      <c r="L197" s="1676"/>
      <c r="M197" s="200"/>
      <c r="N197" s="200"/>
      <c r="O197" s="200"/>
      <c r="P197" s="200"/>
      <c r="Q197" s="200"/>
      <c r="R197" s="200"/>
      <c r="S197" s="200"/>
      <c r="T197" s="200"/>
      <c r="U197" s="201"/>
      <c r="V197" s="200"/>
      <c r="W197" s="200"/>
      <c r="X197" s="200"/>
      <c r="Y197" s="200"/>
      <c r="Z197" s="200"/>
      <c r="AA197" s="200"/>
      <c r="AB197" s="200"/>
      <c r="AC197" s="200"/>
      <c r="AD197" s="200"/>
      <c r="AE197" s="200"/>
    </row>
    <row r="198" spans="1:31" ht="18.75" customHeight="1">
      <c r="A198" s="200"/>
      <c r="B198" s="200"/>
      <c r="C198" s="200"/>
      <c r="D198" s="200"/>
      <c r="E198" s="200"/>
      <c r="F198" s="200"/>
      <c r="G198" s="200"/>
      <c r="H198" s="200"/>
      <c r="I198" s="200"/>
      <c r="J198" s="200"/>
      <c r="K198" s="1676"/>
      <c r="L198" s="1676"/>
      <c r="M198" s="200"/>
      <c r="N198" s="200"/>
      <c r="O198" s="200"/>
      <c r="P198" s="200"/>
      <c r="Q198" s="200"/>
      <c r="R198" s="200"/>
      <c r="S198" s="200"/>
      <c r="T198" s="200"/>
      <c r="U198" s="201"/>
      <c r="V198" s="200"/>
      <c r="W198" s="200"/>
      <c r="X198" s="200"/>
      <c r="Y198" s="200"/>
      <c r="Z198" s="200"/>
      <c r="AA198" s="200"/>
      <c r="AB198" s="200"/>
      <c r="AC198" s="200"/>
      <c r="AD198" s="200"/>
      <c r="AE198" s="200"/>
    </row>
    <row r="199" spans="1:31" ht="18.75" customHeight="1">
      <c r="A199" s="200"/>
      <c r="B199" s="200"/>
      <c r="C199" s="200"/>
      <c r="D199" s="200"/>
      <c r="E199" s="200"/>
      <c r="F199" s="200"/>
      <c r="G199" s="200"/>
      <c r="H199" s="200"/>
      <c r="I199" s="200"/>
      <c r="J199" s="200"/>
      <c r="K199" s="1676"/>
      <c r="L199" s="1676"/>
      <c r="M199" s="200"/>
      <c r="N199" s="200"/>
      <c r="O199" s="200"/>
      <c r="P199" s="200"/>
      <c r="Q199" s="200"/>
      <c r="R199" s="200"/>
      <c r="S199" s="200"/>
      <c r="T199" s="200"/>
      <c r="U199" s="201"/>
      <c r="V199" s="200"/>
      <c r="W199" s="200"/>
      <c r="X199" s="200"/>
      <c r="Y199" s="200"/>
      <c r="Z199" s="200"/>
      <c r="AA199" s="200"/>
      <c r="AB199" s="200"/>
      <c r="AC199" s="200"/>
      <c r="AD199" s="200"/>
      <c r="AE199" s="200"/>
    </row>
    <row r="200" spans="1:31" ht="18.75" customHeight="1">
      <c r="A200" s="200"/>
      <c r="B200" s="200"/>
      <c r="C200" s="200"/>
      <c r="D200" s="200"/>
      <c r="E200" s="200"/>
      <c r="F200" s="200"/>
      <c r="G200" s="200"/>
      <c r="H200" s="200"/>
      <c r="I200" s="200"/>
      <c r="J200" s="200"/>
      <c r="K200" s="1676"/>
      <c r="L200" s="1676"/>
      <c r="M200" s="200"/>
      <c r="N200" s="200"/>
      <c r="O200" s="200"/>
      <c r="P200" s="200"/>
      <c r="Q200" s="200"/>
      <c r="R200" s="200"/>
      <c r="S200" s="200"/>
      <c r="T200" s="200"/>
      <c r="U200" s="201"/>
      <c r="V200" s="200"/>
      <c r="W200" s="200"/>
      <c r="X200" s="200"/>
      <c r="Y200" s="200"/>
      <c r="Z200" s="200"/>
      <c r="AA200" s="200"/>
      <c r="AB200" s="200"/>
      <c r="AC200" s="200"/>
      <c r="AD200" s="200"/>
      <c r="AE200" s="200"/>
    </row>
    <row r="201" spans="1:31" ht="18.75" customHeight="1">
      <c r="A201" s="200"/>
      <c r="B201" s="200"/>
      <c r="C201" s="200"/>
      <c r="D201" s="200"/>
      <c r="E201" s="200"/>
      <c r="F201" s="200"/>
      <c r="G201" s="200"/>
      <c r="H201" s="200"/>
      <c r="I201" s="200"/>
      <c r="J201" s="200"/>
      <c r="K201" s="1676"/>
      <c r="L201" s="1676"/>
      <c r="M201" s="200"/>
      <c r="N201" s="200"/>
      <c r="O201" s="200"/>
      <c r="P201" s="200"/>
      <c r="Q201" s="200"/>
      <c r="R201" s="200"/>
      <c r="S201" s="200"/>
      <c r="T201" s="200"/>
      <c r="U201" s="201"/>
      <c r="V201" s="200"/>
      <c r="W201" s="200"/>
      <c r="X201" s="200"/>
      <c r="Y201" s="200"/>
      <c r="Z201" s="200"/>
      <c r="AA201" s="200"/>
      <c r="AB201" s="200"/>
      <c r="AC201" s="200"/>
      <c r="AD201" s="200"/>
      <c r="AE201" s="200"/>
    </row>
    <row r="202" spans="1:31" ht="18.75" customHeight="1">
      <c r="A202" s="200"/>
      <c r="B202" s="200"/>
      <c r="C202" s="200"/>
      <c r="D202" s="200"/>
      <c r="E202" s="200"/>
      <c r="F202" s="200"/>
      <c r="G202" s="200"/>
      <c r="H202" s="200"/>
      <c r="I202" s="200"/>
      <c r="J202" s="200"/>
      <c r="K202" s="1676"/>
      <c r="L202" s="1676"/>
      <c r="M202" s="200"/>
      <c r="N202" s="200"/>
      <c r="O202" s="200"/>
      <c r="P202" s="200"/>
      <c r="Q202" s="200"/>
      <c r="R202" s="200"/>
      <c r="S202" s="200"/>
      <c r="T202" s="200"/>
      <c r="U202" s="201"/>
      <c r="V202" s="200"/>
      <c r="W202" s="200"/>
      <c r="X202" s="200"/>
      <c r="Y202" s="200"/>
      <c r="Z202" s="200"/>
      <c r="AA202" s="200"/>
      <c r="AB202" s="200"/>
      <c r="AC202" s="200"/>
      <c r="AD202" s="200"/>
      <c r="AE202" s="200"/>
    </row>
    <row r="203" spans="1:31" ht="18.75" customHeight="1">
      <c r="A203" s="200"/>
      <c r="B203" s="200"/>
      <c r="C203" s="200"/>
      <c r="D203" s="200"/>
      <c r="E203" s="200"/>
      <c r="F203" s="200"/>
      <c r="G203" s="200"/>
      <c r="H203" s="200"/>
      <c r="I203" s="200"/>
      <c r="J203" s="200"/>
      <c r="K203" s="1676"/>
      <c r="L203" s="1676"/>
      <c r="M203" s="200"/>
      <c r="N203" s="200"/>
      <c r="O203" s="200"/>
      <c r="P203" s="200"/>
      <c r="Q203" s="200"/>
      <c r="R203" s="200"/>
      <c r="S203" s="200"/>
      <c r="T203" s="200"/>
      <c r="U203" s="201"/>
      <c r="V203" s="200"/>
      <c r="W203" s="200"/>
      <c r="X203" s="200"/>
      <c r="Y203" s="200"/>
      <c r="Z203" s="200"/>
      <c r="AA203" s="200"/>
      <c r="AB203" s="200"/>
      <c r="AC203" s="200"/>
      <c r="AD203" s="200"/>
      <c r="AE203" s="200"/>
    </row>
    <row r="204" spans="1:31" ht="18.75" customHeight="1">
      <c r="A204" s="200"/>
      <c r="B204" s="200"/>
      <c r="C204" s="200"/>
      <c r="D204" s="200"/>
      <c r="E204" s="200"/>
      <c r="F204" s="200"/>
      <c r="G204" s="200"/>
      <c r="H204" s="200"/>
      <c r="I204" s="200"/>
      <c r="J204" s="200"/>
      <c r="K204" s="1676"/>
      <c r="L204" s="1676"/>
      <c r="M204" s="200"/>
      <c r="N204" s="200"/>
      <c r="O204" s="200"/>
      <c r="P204" s="200"/>
      <c r="Q204" s="200"/>
      <c r="R204" s="200"/>
      <c r="S204" s="200"/>
      <c r="T204" s="200"/>
      <c r="U204" s="201"/>
      <c r="V204" s="200"/>
      <c r="W204" s="200"/>
      <c r="X204" s="200"/>
      <c r="Y204" s="200"/>
      <c r="Z204" s="200"/>
      <c r="AA204" s="200"/>
      <c r="AB204" s="200"/>
      <c r="AC204" s="200"/>
      <c r="AD204" s="200"/>
      <c r="AE204" s="200"/>
    </row>
    <row r="205" spans="1:31" ht="18.75" customHeight="1">
      <c r="A205" s="200"/>
      <c r="B205" s="200"/>
      <c r="C205" s="200"/>
      <c r="D205" s="200"/>
      <c r="E205" s="200"/>
      <c r="F205" s="200"/>
      <c r="G205" s="200"/>
      <c r="H205" s="200"/>
      <c r="I205" s="200"/>
      <c r="J205" s="200"/>
      <c r="K205" s="1676"/>
      <c r="L205" s="1676"/>
      <c r="M205" s="200"/>
      <c r="N205" s="200"/>
      <c r="O205" s="200"/>
      <c r="P205" s="200"/>
      <c r="Q205" s="200"/>
      <c r="R205" s="200"/>
      <c r="S205" s="200"/>
      <c r="T205" s="200"/>
      <c r="U205" s="201"/>
      <c r="V205" s="200"/>
      <c r="W205" s="200"/>
      <c r="X205" s="200"/>
      <c r="Y205" s="200"/>
      <c r="Z205" s="200"/>
      <c r="AA205" s="200"/>
      <c r="AB205" s="200"/>
      <c r="AC205" s="200"/>
      <c r="AD205" s="200"/>
      <c r="AE205" s="200"/>
    </row>
    <row r="206" spans="1:31" ht="18.75" customHeight="1">
      <c r="A206" s="200"/>
      <c r="B206" s="200"/>
      <c r="C206" s="200"/>
      <c r="D206" s="200"/>
      <c r="E206" s="200"/>
      <c r="F206" s="200"/>
      <c r="G206" s="200"/>
      <c r="H206" s="200"/>
      <c r="I206" s="200"/>
      <c r="J206" s="200"/>
      <c r="K206" s="1676"/>
      <c r="L206" s="1676"/>
      <c r="M206" s="200"/>
      <c r="N206" s="200"/>
      <c r="O206" s="200"/>
      <c r="P206" s="200"/>
      <c r="Q206" s="200"/>
      <c r="R206" s="200"/>
      <c r="S206" s="200"/>
      <c r="T206" s="200"/>
      <c r="U206" s="201"/>
      <c r="V206" s="200"/>
      <c r="W206" s="200"/>
      <c r="X206" s="200"/>
      <c r="Y206" s="200"/>
      <c r="Z206" s="200"/>
      <c r="AA206" s="200"/>
      <c r="AB206" s="200"/>
      <c r="AC206" s="200"/>
      <c r="AD206" s="200"/>
      <c r="AE206" s="200"/>
    </row>
    <row r="207" spans="1:31" ht="18.75" customHeight="1">
      <c r="A207" s="200"/>
      <c r="B207" s="200"/>
      <c r="C207" s="200"/>
      <c r="D207" s="200"/>
      <c r="E207" s="200"/>
      <c r="F207" s="200"/>
      <c r="G207" s="200"/>
      <c r="H207" s="200"/>
      <c r="I207" s="200"/>
      <c r="J207" s="200"/>
      <c r="K207" s="1676"/>
      <c r="L207" s="1676"/>
      <c r="M207" s="200"/>
      <c r="N207" s="200"/>
      <c r="O207" s="200"/>
      <c r="P207" s="200"/>
      <c r="Q207" s="200"/>
      <c r="R207" s="200"/>
      <c r="S207" s="200"/>
      <c r="T207" s="200"/>
      <c r="U207" s="201"/>
      <c r="V207" s="200"/>
      <c r="W207" s="200"/>
      <c r="X207" s="200"/>
      <c r="Y207" s="200"/>
      <c r="Z207" s="200"/>
      <c r="AA207" s="200"/>
      <c r="AB207" s="200"/>
      <c r="AC207" s="200"/>
      <c r="AD207" s="200"/>
      <c r="AE207" s="200"/>
    </row>
    <row r="208" spans="1:31" ht="18.75" customHeight="1">
      <c r="A208" s="200"/>
      <c r="B208" s="200"/>
      <c r="C208" s="200"/>
      <c r="D208" s="200"/>
      <c r="E208" s="200"/>
      <c r="F208" s="200"/>
      <c r="G208" s="200"/>
      <c r="H208" s="200"/>
      <c r="I208" s="200"/>
      <c r="J208" s="200"/>
      <c r="K208" s="1676"/>
      <c r="L208" s="1676"/>
      <c r="M208" s="200"/>
      <c r="N208" s="200"/>
      <c r="O208" s="200"/>
      <c r="P208" s="200"/>
      <c r="Q208" s="200"/>
      <c r="R208" s="200"/>
      <c r="S208" s="200"/>
      <c r="T208" s="200"/>
      <c r="U208" s="201"/>
      <c r="V208" s="200"/>
      <c r="W208" s="200"/>
      <c r="X208" s="200"/>
      <c r="Y208" s="200"/>
      <c r="Z208" s="200"/>
      <c r="AA208" s="200"/>
      <c r="AB208" s="200"/>
      <c r="AC208" s="200"/>
      <c r="AD208" s="200"/>
      <c r="AE208" s="200"/>
    </row>
    <row r="209" spans="1:31" ht="18.75" customHeight="1">
      <c r="A209" s="200"/>
      <c r="B209" s="200"/>
      <c r="C209" s="200"/>
      <c r="D209" s="200"/>
      <c r="E209" s="200"/>
      <c r="F209" s="200"/>
      <c r="G209" s="200"/>
      <c r="H209" s="200"/>
      <c r="I209" s="200"/>
      <c r="J209" s="200"/>
      <c r="K209" s="1676"/>
      <c r="L209" s="1676"/>
      <c r="M209" s="200"/>
      <c r="N209" s="200"/>
      <c r="O209" s="200"/>
      <c r="P209" s="200"/>
      <c r="Q209" s="200"/>
      <c r="R209" s="200"/>
      <c r="S209" s="200"/>
      <c r="T209" s="200"/>
      <c r="U209" s="201"/>
      <c r="V209" s="200"/>
      <c r="W209" s="200"/>
      <c r="X209" s="200"/>
      <c r="Y209" s="200"/>
      <c r="Z209" s="200"/>
      <c r="AA209" s="200"/>
      <c r="AB209" s="200"/>
      <c r="AC209" s="200"/>
      <c r="AD209" s="200"/>
      <c r="AE209" s="200"/>
    </row>
    <row r="210" spans="1:31" ht="18.75" customHeight="1">
      <c r="A210" s="200"/>
      <c r="B210" s="200"/>
      <c r="C210" s="200"/>
      <c r="D210" s="200"/>
      <c r="E210" s="200"/>
      <c r="F210" s="200"/>
      <c r="G210" s="200"/>
      <c r="H210" s="200"/>
      <c r="I210" s="200"/>
      <c r="J210" s="200"/>
      <c r="K210" s="1676"/>
      <c r="L210" s="1676"/>
      <c r="M210" s="200"/>
      <c r="N210" s="200"/>
      <c r="O210" s="200"/>
      <c r="P210" s="200"/>
      <c r="Q210" s="200"/>
      <c r="R210" s="200"/>
      <c r="S210" s="200"/>
      <c r="T210" s="200"/>
      <c r="U210" s="201"/>
      <c r="V210" s="200"/>
      <c r="W210" s="200"/>
      <c r="X210" s="200"/>
      <c r="Y210" s="200"/>
      <c r="Z210" s="200"/>
      <c r="AA210" s="200"/>
      <c r="AB210" s="200"/>
      <c r="AC210" s="200"/>
      <c r="AD210" s="200"/>
      <c r="AE210" s="200"/>
    </row>
    <row r="211" spans="1:31" ht="18.75" customHeight="1">
      <c r="A211" s="200"/>
      <c r="B211" s="200"/>
      <c r="C211" s="200"/>
      <c r="D211" s="200"/>
      <c r="E211" s="200"/>
      <c r="F211" s="200"/>
      <c r="G211" s="200"/>
      <c r="H211" s="200"/>
      <c r="I211" s="200"/>
      <c r="J211" s="200"/>
      <c r="K211" s="1676"/>
      <c r="L211" s="1676"/>
      <c r="M211" s="200"/>
      <c r="N211" s="200"/>
      <c r="O211" s="200"/>
      <c r="P211" s="200"/>
      <c r="Q211" s="200"/>
      <c r="R211" s="200"/>
      <c r="S211" s="200"/>
      <c r="T211" s="200"/>
      <c r="U211" s="201"/>
      <c r="V211" s="200"/>
      <c r="W211" s="200"/>
      <c r="X211" s="200"/>
      <c r="Y211" s="200"/>
      <c r="Z211" s="200"/>
      <c r="AA211" s="200"/>
      <c r="AB211" s="200"/>
      <c r="AC211" s="200"/>
      <c r="AD211" s="200"/>
      <c r="AE211" s="200"/>
    </row>
    <row r="212" spans="1:31" ht="18.75" customHeight="1">
      <c r="A212" s="200"/>
      <c r="B212" s="200"/>
      <c r="C212" s="200"/>
      <c r="D212" s="200"/>
      <c r="E212" s="200"/>
      <c r="F212" s="200"/>
      <c r="G212" s="200"/>
      <c r="H212" s="200"/>
      <c r="I212" s="200"/>
      <c r="J212" s="200"/>
      <c r="K212" s="1676"/>
      <c r="L212" s="1676"/>
      <c r="M212" s="200"/>
      <c r="N212" s="200"/>
      <c r="O212" s="200"/>
      <c r="P212" s="200"/>
      <c r="Q212" s="200"/>
      <c r="R212" s="200"/>
      <c r="S212" s="200"/>
      <c r="T212" s="200"/>
      <c r="U212" s="201"/>
      <c r="V212" s="200"/>
      <c r="W212" s="200"/>
      <c r="X212" s="200"/>
      <c r="Y212" s="200"/>
      <c r="Z212" s="200"/>
      <c r="AA212" s="200"/>
      <c r="AB212" s="200"/>
      <c r="AC212" s="200"/>
      <c r="AD212" s="200"/>
      <c r="AE212" s="200"/>
    </row>
    <row r="213" spans="1:31" ht="18.75" customHeight="1">
      <c r="A213" s="200"/>
      <c r="B213" s="200"/>
      <c r="C213" s="200"/>
      <c r="D213" s="200"/>
      <c r="E213" s="200"/>
      <c r="F213" s="200"/>
      <c r="G213" s="200"/>
      <c r="H213" s="200"/>
      <c r="I213" s="200"/>
      <c r="J213" s="200"/>
      <c r="K213" s="1676"/>
      <c r="L213" s="1676"/>
      <c r="M213" s="200"/>
      <c r="N213" s="200"/>
      <c r="O213" s="200"/>
      <c r="P213" s="200"/>
      <c r="Q213" s="200"/>
      <c r="R213" s="200"/>
      <c r="S213" s="200"/>
      <c r="T213" s="200"/>
      <c r="U213" s="201"/>
      <c r="V213" s="200"/>
      <c r="W213" s="200"/>
      <c r="X213" s="200"/>
      <c r="Y213" s="200"/>
      <c r="Z213" s="200"/>
      <c r="AA213" s="200"/>
      <c r="AB213" s="200"/>
      <c r="AC213" s="200"/>
      <c r="AD213" s="200"/>
      <c r="AE213" s="200"/>
    </row>
    <row r="214" spans="1:31" ht="18.75" customHeight="1">
      <c r="A214" s="200"/>
      <c r="B214" s="200"/>
      <c r="C214" s="200"/>
      <c r="D214" s="200"/>
      <c r="E214" s="200"/>
      <c r="F214" s="200"/>
      <c r="G214" s="200"/>
      <c r="H214" s="200"/>
      <c r="I214" s="200"/>
      <c r="J214" s="200"/>
      <c r="K214" s="1676"/>
      <c r="L214" s="1676"/>
      <c r="M214" s="200"/>
      <c r="N214" s="200"/>
      <c r="O214" s="200"/>
      <c r="P214" s="200"/>
      <c r="Q214" s="200"/>
      <c r="R214" s="200"/>
      <c r="S214" s="200"/>
      <c r="T214" s="200"/>
      <c r="U214" s="201"/>
      <c r="V214" s="200"/>
      <c r="W214" s="200"/>
      <c r="X214" s="200"/>
      <c r="Y214" s="200"/>
      <c r="Z214" s="200"/>
      <c r="AA214" s="200"/>
      <c r="AB214" s="200"/>
      <c r="AC214" s="200"/>
      <c r="AD214" s="200"/>
      <c r="AE214" s="200"/>
    </row>
    <row r="215" spans="1:31" ht="18.75" customHeight="1">
      <c r="A215" s="200"/>
      <c r="B215" s="200"/>
      <c r="C215" s="200"/>
      <c r="D215" s="200"/>
      <c r="E215" s="200"/>
      <c r="F215" s="200"/>
      <c r="G215" s="200"/>
      <c r="H215" s="200"/>
      <c r="I215" s="200"/>
      <c r="J215" s="200"/>
      <c r="K215" s="1676"/>
      <c r="L215" s="1676"/>
      <c r="M215" s="200"/>
      <c r="N215" s="200"/>
      <c r="O215" s="200"/>
      <c r="P215" s="200"/>
      <c r="Q215" s="200"/>
      <c r="R215" s="200"/>
      <c r="S215" s="200"/>
      <c r="T215" s="200"/>
      <c r="U215" s="201"/>
      <c r="V215" s="200"/>
      <c r="W215" s="200"/>
      <c r="X215" s="200"/>
      <c r="Y215" s="200"/>
      <c r="Z215" s="200"/>
      <c r="AA215" s="200"/>
      <c r="AB215" s="200"/>
      <c r="AC215" s="200"/>
      <c r="AD215" s="200"/>
      <c r="AE215" s="200"/>
    </row>
    <row r="216" spans="1:31" ht="18.75" customHeight="1">
      <c r="A216" s="200"/>
      <c r="B216" s="200"/>
      <c r="C216" s="200"/>
      <c r="D216" s="200"/>
      <c r="E216" s="200"/>
      <c r="F216" s="200"/>
      <c r="G216" s="200"/>
      <c r="H216" s="200"/>
      <c r="I216" s="200"/>
      <c r="J216" s="200"/>
      <c r="K216" s="1676"/>
      <c r="L216" s="1676"/>
      <c r="M216" s="200"/>
      <c r="N216" s="200"/>
      <c r="O216" s="200"/>
      <c r="P216" s="200"/>
      <c r="Q216" s="200"/>
      <c r="R216" s="200"/>
      <c r="S216" s="200"/>
      <c r="T216" s="200"/>
      <c r="U216" s="201"/>
      <c r="V216" s="200"/>
      <c r="W216" s="200"/>
      <c r="X216" s="200"/>
      <c r="Y216" s="200"/>
      <c r="Z216" s="200"/>
      <c r="AA216" s="200"/>
      <c r="AB216" s="200"/>
      <c r="AC216" s="200"/>
      <c r="AD216" s="200"/>
      <c r="AE216" s="200"/>
    </row>
    <row r="217" spans="1:31" ht="18.75" customHeight="1">
      <c r="A217" s="200"/>
      <c r="B217" s="200"/>
      <c r="C217" s="200"/>
      <c r="D217" s="200"/>
      <c r="E217" s="200"/>
      <c r="F217" s="200"/>
      <c r="G217" s="200"/>
      <c r="H217" s="200"/>
      <c r="I217" s="200"/>
      <c r="J217" s="200"/>
      <c r="K217" s="1676"/>
      <c r="L217" s="1676"/>
      <c r="M217" s="200"/>
      <c r="N217" s="200"/>
      <c r="O217" s="200"/>
      <c r="P217" s="200"/>
      <c r="Q217" s="200"/>
      <c r="R217" s="200"/>
      <c r="S217" s="200"/>
      <c r="T217" s="200"/>
      <c r="U217" s="201"/>
      <c r="V217" s="200"/>
      <c r="W217" s="200"/>
      <c r="X217" s="200"/>
      <c r="Y217" s="200"/>
      <c r="Z217" s="200"/>
      <c r="AA217" s="200"/>
      <c r="AB217" s="200"/>
      <c r="AC217" s="200"/>
      <c r="AD217" s="200"/>
      <c r="AE217" s="200"/>
    </row>
    <row r="218" spans="1:31" ht="18.75" customHeight="1">
      <c r="A218" s="200"/>
      <c r="B218" s="200"/>
      <c r="C218" s="200"/>
      <c r="D218" s="200"/>
      <c r="E218" s="200"/>
      <c r="F218" s="200"/>
      <c r="G218" s="200"/>
      <c r="H218" s="200"/>
      <c r="I218" s="200"/>
      <c r="J218" s="200"/>
      <c r="K218" s="1676"/>
      <c r="L218" s="1676"/>
      <c r="M218" s="200"/>
      <c r="N218" s="200"/>
      <c r="O218" s="200"/>
      <c r="P218" s="200"/>
      <c r="Q218" s="200"/>
      <c r="R218" s="200"/>
      <c r="S218" s="200"/>
      <c r="T218" s="200"/>
      <c r="U218" s="201"/>
      <c r="V218" s="200"/>
      <c r="W218" s="200"/>
      <c r="X218" s="200"/>
      <c r="Y218" s="200"/>
      <c r="Z218" s="200"/>
      <c r="AA218" s="200"/>
      <c r="AB218" s="200"/>
      <c r="AC218" s="200"/>
      <c r="AD218" s="200"/>
      <c r="AE218" s="200"/>
    </row>
    <row r="219" spans="1:31" ht="18.75" customHeight="1">
      <c r="A219" s="200"/>
      <c r="B219" s="200"/>
      <c r="C219" s="200"/>
      <c r="D219" s="200"/>
      <c r="E219" s="200"/>
      <c r="F219" s="200"/>
      <c r="G219" s="200"/>
      <c r="H219" s="200"/>
      <c r="I219" s="200"/>
      <c r="J219" s="200"/>
      <c r="K219" s="1676"/>
      <c r="L219" s="1676"/>
      <c r="M219" s="200"/>
      <c r="N219" s="200"/>
      <c r="O219" s="200"/>
      <c r="P219" s="200"/>
      <c r="Q219" s="200"/>
      <c r="R219" s="200"/>
      <c r="S219" s="200"/>
      <c r="T219" s="200"/>
      <c r="U219" s="201"/>
      <c r="V219" s="200"/>
      <c r="W219" s="200"/>
      <c r="X219" s="200"/>
      <c r="Y219" s="200"/>
      <c r="Z219" s="200"/>
      <c r="AA219" s="200"/>
      <c r="AB219" s="200"/>
      <c r="AC219" s="200"/>
      <c r="AD219" s="200"/>
      <c r="AE219" s="200"/>
    </row>
    <row r="220" spans="1:31" ht="18.75" customHeight="1">
      <c r="A220" s="200"/>
      <c r="B220" s="200"/>
      <c r="C220" s="200"/>
      <c r="D220" s="200"/>
      <c r="E220" s="200"/>
      <c r="F220" s="200"/>
      <c r="G220" s="200"/>
      <c r="H220" s="200"/>
      <c r="I220" s="200"/>
      <c r="J220" s="200"/>
      <c r="K220" s="1676"/>
      <c r="L220" s="1676"/>
      <c r="M220" s="200"/>
      <c r="N220" s="200"/>
      <c r="O220" s="200"/>
      <c r="P220" s="200"/>
      <c r="Q220" s="200"/>
      <c r="R220" s="200"/>
      <c r="S220" s="200"/>
      <c r="T220" s="200"/>
      <c r="U220" s="201"/>
      <c r="V220" s="200"/>
      <c r="W220" s="200"/>
      <c r="X220" s="200"/>
      <c r="Y220" s="200"/>
      <c r="Z220" s="200"/>
      <c r="AA220" s="200"/>
      <c r="AB220" s="200"/>
      <c r="AC220" s="200"/>
      <c r="AD220" s="200"/>
      <c r="AE220" s="200"/>
    </row>
    <row r="221" spans="1:31" ht="18.75" customHeight="1">
      <c r="A221" s="200"/>
      <c r="B221" s="200"/>
      <c r="C221" s="200"/>
      <c r="D221" s="200"/>
      <c r="E221" s="200"/>
      <c r="F221" s="200"/>
      <c r="G221" s="200"/>
      <c r="H221" s="200"/>
      <c r="I221" s="200"/>
      <c r="J221" s="200"/>
      <c r="K221" s="1676"/>
      <c r="L221" s="1676"/>
      <c r="M221" s="200"/>
      <c r="N221" s="200"/>
      <c r="O221" s="200"/>
      <c r="P221" s="200"/>
      <c r="Q221" s="200"/>
      <c r="R221" s="200"/>
      <c r="S221" s="200"/>
      <c r="T221" s="200"/>
      <c r="U221" s="201"/>
      <c r="V221" s="200"/>
      <c r="W221" s="200"/>
      <c r="X221" s="200"/>
      <c r="Y221" s="200"/>
      <c r="Z221" s="200"/>
      <c r="AA221" s="200"/>
      <c r="AB221" s="200"/>
      <c r="AC221" s="200"/>
      <c r="AD221" s="200"/>
      <c r="AE221" s="200"/>
    </row>
    <row r="222" spans="1:31" ht="18.75" customHeight="1">
      <c r="A222" s="200"/>
      <c r="B222" s="200"/>
      <c r="C222" s="200"/>
      <c r="D222" s="200"/>
      <c r="E222" s="200"/>
      <c r="F222" s="200"/>
      <c r="G222" s="200"/>
      <c r="H222" s="200"/>
      <c r="I222" s="200"/>
      <c r="J222" s="200"/>
      <c r="K222" s="1676"/>
      <c r="L222" s="1676"/>
      <c r="M222" s="200"/>
      <c r="N222" s="200"/>
      <c r="O222" s="200"/>
      <c r="P222" s="200"/>
      <c r="Q222" s="200"/>
      <c r="R222" s="200"/>
      <c r="S222" s="200"/>
      <c r="T222" s="200"/>
      <c r="U222" s="201"/>
      <c r="V222" s="200"/>
      <c r="W222" s="200"/>
      <c r="X222" s="200"/>
      <c r="Y222" s="200"/>
      <c r="Z222" s="200"/>
      <c r="AA222" s="200"/>
      <c r="AB222" s="200"/>
      <c r="AC222" s="200"/>
      <c r="AD222" s="200"/>
      <c r="AE222" s="200"/>
    </row>
    <row r="223" spans="1:31" ht="18.75" customHeight="1">
      <c r="A223" s="200"/>
      <c r="B223" s="200"/>
      <c r="C223" s="200"/>
      <c r="D223" s="200"/>
      <c r="E223" s="200"/>
      <c r="F223" s="200"/>
      <c r="G223" s="200"/>
      <c r="H223" s="200"/>
      <c r="I223" s="200"/>
      <c r="J223" s="200"/>
      <c r="K223" s="1676"/>
      <c r="L223" s="1676"/>
      <c r="M223" s="200"/>
      <c r="N223" s="200"/>
      <c r="O223" s="200"/>
      <c r="P223" s="200"/>
      <c r="Q223" s="200"/>
      <c r="R223" s="200"/>
      <c r="S223" s="200"/>
      <c r="T223" s="200"/>
      <c r="U223" s="201"/>
      <c r="V223" s="200"/>
      <c r="W223" s="200"/>
      <c r="X223" s="200"/>
      <c r="Y223" s="200"/>
      <c r="Z223" s="200"/>
      <c r="AA223" s="200"/>
      <c r="AB223" s="200"/>
      <c r="AC223" s="200"/>
      <c r="AD223" s="200"/>
      <c r="AE223" s="200"/>
    </row>
    <row r="224" spans="1:31" ht="18.75" customHeight="1">
      <c r="A224" s="200"/>
      <c r="B224" s="200"/>
      <c r="C224" s="200"/>
      <c r="D224" s="200"/>
      <c r="E224" s="200"/>
      <c r="F224" s="200"/>
      <c r="G224" s="200"/>
      <c r="H224" s="200"/>
      <c r="I224" s="200"/>
      <c r="J224" s="200"/>
      <c r="K224" s="1676"/>
      <c r="L224" s="1676"/>
      <c r="M224" s="200"/>
      <c r="N224" s="200"/>
      <c r="O224" s="200"/>
      <c r="P224" s="200"/>
      <c r="Q224" s="200"/>
      <c r="R224" s="200"/>
      <c r="S224" s="200"/>
      <c r="T224" s="200"/>
      <c r="U224" s="201"/>
      <c r="V224" s="200"/>
      <c r="W224" s="200"/>
      <c r="X224" s="200"/>
      <c r="Y224" s="200"/>
      <c r="Z224" s="200"/>
      <c r="AA224" s="200"/>
      <c r="AB224" s="200"/>
      <c r="AC224" s="200"/>
      <c r="AD224" s="200"/>
      <c r="AE224" s="200"/>
    </row>
    <row r="225" spans="1:31" ht="18.75" customHeight="1">
      <c r="A225" s="200"/>
      <c r="B225" s="200"/>
      <c r="C225" s="200"/>
      <c r="D225" s="200"/>
      <c r="E225" s="200"/>
      <c r="F225" s="200"/>
      <c r="G225" s="200"/>
      <c r="H225" s="200"/>
      <c r="I225" s="200"/>
      <c r="J225" s="200"/>
      <c r="K225" s="1676"/>
      <c r="L225" s="1676"/>
      <c r="M225" s="200"/>
      <c r="N225" s="200"/>
      <c r="O225" s="200"/>
      <c r="P225" s="200"/>
      <c r="Q225" s="200"/>
      <c r="R225" s="200"/>
      <c r="S225" s="200"/>
      <c r="T225" s="200"/>
      <c r="U225" s="201"/>
      <c r="V225" s="200"/>
      <c r="W225" s="200"/>
      <c r="X225" s="200"/>
      <c r="Y225" s="200"/>
      <c r="Z225" s="200"/>
      <c r="AA225" s="200"/>
      <c r="AB225" s="200"/>
      <c r="AC225" s="200"/>
      <c r="AD225" s="200"/>
      <c r="AE225" s="200"/>
    </row>
    <row r="226" spans="1:31" ht="18.75" customHeight="1">
      <c r="A226" s="200"/>
      <c r="B226" s="200"/>
      <c r="C226" s="200"/>
      <c r="D226" s="200"/>
      <c r="E226" s="200"/>
      <c r="F226" s="200"/>
      <c r="G226" s="200"/>
      <c r="H226" s="200"/>
      <c r="I226" s="200"/>
      <c r="J226" s="200"/>
      <c r="K226" s="1676"/>
      <c r="L226" s="1676"/>
      <c r="M226" s="200"/>
      <c r="N226" s="200"/>
      <c r="O226" s="200"/>
      <c r="P226" s="200"/>
      <c r="Q226" s="200"/>
      <c r="R226" s="200"/>
      <c r="S226" s="200"/>
      <c r="T226" s="200"/>
      <c r="U226" s="201"/>
      <c r="V226" s="200"/>
      <c r="W226" s="200"/>
      <c r="X226" s="200"/>
      <c r="Y226" s="200"/>
      <c r="Z226" s="200"/>
      <c r="AA226" s="200"/>
      <c r="AB226" s="200"/>
      <c r="AC226" s="200"/>
      <c r="AD226" s="200"/>
      <c r="AE226" s="200"/>
    </row>
    <row r="227" spans="1:31" ht="18.75" customHeight="1">
      <c r="A227" s="200"/>
      <c r="B227" s="200"/>
      <c r="C227" s="200"/>
      <c r="D227" s="200"/>
      <c r="E227" s="200"/>
      <c r="F227" s="200"/>
      <c r="G227" s="200"/>
      <c r="H227" s="200"/>
      <c r="I227" s="200"/>
      <c r="J227" s="200"/>
      <c r="K227" s="1676"/>
      <c r="L227" s="1676"/>
      <c r="M227" s="200"/>
      <c r="N227" s="200"/>
      <c r="O227" s="200"/>
      <c r="P227" s="200"/>
      <c r="Q227" s="200"/>
      <c r="R227" s="200"/>
      <c r="S227" s="200"/>
      <c r="T227" s="200"/>
      <c r="U227" s="201"/>
      <c r="V227" s="200"/>
      <c r="W227" s="200"/>
      <c r="X227" s="200"/>
      <c r="Y227" s="200"/>
      <c r="Z227" s="200"/>
      <c r="AA227" s="200"/>
      <c r="AB227" s="200"/>
      <c r="AC227" s="200"/>
      <c r="AD227" s="200"/>
      <c r="AE227" s="200"/>
    </row>
    <row r="228" spans="1:31" ht="18.75" customHeight="1">
      <c r="A228" s="200"/>
      <c r="B228" s="200"/>
      <c r="C228" s="200"/>
      <c r="D228" s="200"/>
      <c r="E228" s="200"/>
      <c r="F228" s="200"/>
      <c r="G228" s="200"/>
      <c r="H228" s="200"/>
      <c r="I228" s="200"/>
      <c r="J228" s="200"/>
      <c r="K228" s="1676"/>
      <c r="L228" s="1676"/>
      <c r="M228" s="200"/>
      <c r="N228" s="200"/>
      <c r="O228" s="200"/>
      <c r="P228" s="200"/>
      <c r="Q228" s="200"/>
      <c r="R228" s="200"/>
      <c r="S228" s="200"/>
      <c r="T228" s="200"/>
      <c r="U228" s="201"/>
      <c r="V228" s="200"/>
      <c r="W228" s="200"/>
      <c r="X228" s="200"/>
      <c r="Y228" s="200"/>
      <c r="Z228" s="200"/>
      <c r="AA228" s="200"/>
      <c r="AB228" s="200"/>
      <c r="AC228" s="200"/>
      <c r="AD228" s="200"/>
      <c r="AE228" s="200"/>
    </row>
    <row r="229" spans="1:31" ht="18.75" customHeight="1">
      <c r="A229" s="200"/>
      <c r="B229" s="200"/>
      <c r="C229" s="200"/>
      <c r="D229" s="200"/>
      <c r="E229" s="200"/>
      <c r="F229" s="200"/>
      <c r="G229" s="200"/>
      <c r="H229" s="200"/>
      <c r="I229" s="200"/>
      <c r="J229" s="200"/>
      <c r="K229" s="1676"/>
      <c r="L229" s="1676"/>
      <c r="M229" s="200"/>
      <c r="N229" s="200"/>
      <c r="O229" s="200"/>
      <c r="P229" s="200"/>
      <c r="Q229" s="200"/>
      <c r="R229" s="200"/>
      <c r="S229" s="200"/>
      <c r="T229" s="200"/>
      <c r="U229" s="201"/>
      <c r="V229" s="200"/>
      <c r="W229" s="200"/>
      <c r="X229" s="200"/>
      <c r="Y229" s="200"/>
      <c r="Z229" s="200"/>
      <c r="AA229" s="200"/>
      <c r="AB229" s="200"/>
      <c r="AC229" s="200"/>
      <c r="AD229" s="200"/>
      <c r="AE229" s="200"/>
    </row>
    <row r="230" spans="1:31" ht="18.75" customHeight="1">
      <c r="A230" s="200"/>
      <c r="B230" s="200"/>
      <c r="C230" s="200"/>
      <c r="D230" s="200"/>
      <c r="E230" s="200"/>
      <c r="F230" s="200"/>
      <c r="G230" s="200"/>
      <c r="H230" s="200"/>
      <c r="I230" s="200"/>
      <c r="J230" s="200"/>
      <c r="K230" s="1676"/>
      <c r="L230" s="1676"/>
      <c r="M230" s="200"/>
      <c r="N230" s="200"/>
      <c r="O230" s="200"/>
      <c r="P230" s="200"/>
      <c r="Q230" s="200"/>
      <c r="R230" s="200"/>
      <c r="S230" s="200"/>
      <c r="T230" s="200"/>
      <c r="U230" s="201"/>
      <c r="V230" s="200"/>
      <c r="W230" s="200"/>
      <c r="X230" s="200"/>
      <c r="Y230" s="200"/>
      <c r="Z230" s="200"/>
      <c r="AA230" s="200"/>
      <c r="AB230" s="200"/>
      <c r="AC230" s="200"/>
      <c r="AD230" s="200"/>
      <c r="AE230" s="200"/>
    </row>
    <row r="231" spans="1:31" ht="18.75" customHeight="1">
      <c r="A231" s="200"/>
      <c r="B231" s="200"/>
      <c r="C231" s="200"/>
      <c r="D231" s="200"/>
      <c r="E231" s="200"/>
      <c r="F231" s="200"/>
      <c r="G231" s="200"/>
      <c r="H231" s="200"/>
      <c r="I231" s="200"/>
      <c r="J231" s="200"/>
      <c r="K231" s="1676"/>
      <c r="L231" s="1676"/>
      <c r="M231" s="200"/>
      <c r="N231" s="200"/>
      <c r="O231" s="200"/>
      <c r="P231" s="200"/>
      <c r="Q231" s="200"/>
      <c r="R231" s="200"/>
      <c r="S231" s="200"/>
      <c r="T231" s="200"/>
      <c r="U231" s="201"/>
      <c r="V231" s="200"/>
      <c r="W231" s="200"/>
      <c r="X231" s="200"/>
      <c r="Y231" s="200"/>
      <c r="Z231" s="200"/>
      <c r="AA231" s="200"/>
      <c r="AB231" s="200"/>
      <c r="AC231" s="200"/>
      <c r="AD231" s="200"/>
      <c r="AE231" s="200"/>
    </row>
    <row r="232" spans="1:31" ht="18.75" customHeight="1">
      <c r="A232" s="200"/>
      <c r="B232" s="200"/>
      <c r="C232" s="200"/>
      <c r="D232" s="200"/>
      <c r="E232" s="200"/>
      <c r="F232" s="200"/>
      <c r="G232" s="200"/>
      <c r="H232" s="200"/>
      <c r="I232" s="200"/>
      <c r="J232" s="200"/>
      <c r="K232" s="1676"/>
      <c r="L232" s="1676"/>
      <c r="M232" s="200"/>
      <c r="N232" s="200"/>
      <c r="O232" s="200"/>
      <c r="P232" s="200"/>
      <c r="Q232" s="200"/>
      <c r="R232" s="200"/>
      <c r="S232" s="200"/>
      <c r="T232" s="200"/>
      <c r="U232" s="201"/>
      <c r="V232" s="200"/>
      <c r="W232" s="200"/>
      <c r="X232" s="200"/>
      <c r="Y232" s="200"/>
      <c r="Z232" s="200"/>
      <c r="AA232" s="200"/>
      <c r="AB232" s="200"/>
      <c r="AC232" s="200"/>
      <c r="AD232" s="200"/>
      <c r="AE232" s="200"/>
    </row>
    <row r="233" spans="1:31" ht="18.75" customHeight="1">
      <c r="A233" s="200"/>
      <c r="B233" s="200"/>
      <c r="C233" s="200"/>
      <c r="D233" s="200"/>
      <c r="E233" s="200"/>
      <c r="F233" s="200"/>
      <c r="G233" s="200"/>
      <c r="H233" s="200"/>
      <c r="I233" s="200"/>
      <c r="J233" s="200"/>
      <c r="K233" s="1676"/>
      <c r="L233" s="1676"/>
      <c r="M233" s="200"/>
      <c r="N233" s="200"/>
      <c r="O233" s="200"/>
      <c r="P233" s="200"/>
      <c r="Q233" s="200"/>
      <c r="R233" s="200"/>
      <c r="S233" s="200"/>
      <c r="T233" s="200"/>
      <c r="U233" s="201"/>
      <c r="V233" s="200"/>
      <c r="W233" s="200"/>
      <c r="X233" s="200"/>
      <c r="Y233" s="200"/>
      <c r="Z233" s="200"/>
      <c r="AA233" s="200"/>
      <c r="AB233" s="200"/>
      <c r="AC233" s="200"/>
      <c r="AD233" s="200"/>
      <c r="AE233" s="200"/>
    </row>
    <row r="234" spans="1:31" ht="18.75" customHeight="1">
      <c r="A234" s="200"/>
      <c r="B234" s="200"/>
      <c r="C234" s="200"/>
      <c r="D234" s="200"/>
      <c r="E234" s="200"/>
      <c r="F234" s="200"/>
      <c r="G234" s="200"/>
      <c r="H234" s="200"/>
      <c r="I234" s="200"/>
      <c r="J234" s="200"/>
      <c r="K234" s="1676"/>
      <c r="L234" s="1676"/>
      <c r="M234" s="200"/>
      <c r="N234" s="200"/>
      <c r="O234" s="200"/>
      <c r="P234" s="200"/>
      <c r="Q234" s="200"/>
      <c r="R234" s="200"/>
      <c r="S234" s="200"/>
      <c r="T234" s="200"/>
      <c r="U234" s="201"/>
      <c r="V234" s="200"/>
      <c r="W234" s="200"/>
      <c r="X234" s="200"/>
      <c r="Y234" s="200"/>
      <c r="Z234" s="200"/>
      <c r="AA234" s="200"/>
      <c r="AB234" s="200"/>
      <c r="AC234" s="200"/>
      <c r="AD234" s="200"/>
      <c r="AE234" s="200"/>
    </row>
    <row r="235" spans="1:31" ht="18.75" customHeight="1">
      <c r="A235" s="200"/>
      <c r="B235" s="200"/>
      <c r="C235" s="200"/>
      <c r="D235" s="200"/>
      <c r="E235" s="200"/>
      <c r="F235" s="200"/>
      <c r="G235" s="200"/>
      <c r="H235" s="200"/>
      <c r="I235" s="200"/>
      <c r="J235" s="200"/>
      <c r="K235" s="1676"/>
      <c r="L235" s="1676"/>
      <c r="M235" s="200"/>
      <c r="N235" s="200"/>
      <c r="O235" s="200"/>
      <c r="P235" s="200"/>
      <c r="Q235" s="200"/>
      <c r="R235" s="200"/>
      <c r="S235" s="200"/>
      <c r="T235" s="200"/>
      <c r="U235" s="201"/>
      <c r="V235" s="200"/>
      <c r="W235" s="200"/>
      <c r="X235" s="200"/>
      <c r="Y235" s="200"/>
      <c r="Z235" s="200"/>
      <c r="AA235" s="200"/>
      <c r="AB235" s="200"/>
      <c r="AC235" s="200"/>
      <c r="AD235" s="200"/>
      <c r="AE235" s="200"/>
    </row>
    <row r="236" spans="1:31" ht="18.75" customHeight="1">
      <c r="A236" s="200"/>
      <c r="B236" s="200"/>
      <c r="C236" s="200"/>
      <c r="D236" s="200"/>
      <c r="E236" s="200"/>
      <c r="F236" s="200"/>
      <c r="G236" s="200"/>
      <c r="H236" s="200"/>
      <c r="I236" s="200"/>
      <c r="J236" s="200"/>
      <c r="K236" s="1676"/>
      <c r="L236" s="1676"/>
      <c r="M236" s="200"/>
      <c r="N236" s="200"/>
      <c r="O236" s="200"/>
      <c r="P236" s="200"/>
      <c r="Q236" s="200"/>
      <c r="R236" s="200"/>
      <c r="S236" s="200"/>
      <c r="T236" s="200"/>
      <c r="U236" s="201"/>
      <c r="V236" s="200"/>
      <c r="W236" s="200"/>
      <c r="X236" s="200"/>
      <c r="Y236" s="200"/>
      <c r="Z236" s="200"/>
      <c r="AA236" s="200"/>
      <c r="AB236" s="200"/>
      <c r="AC236" s="200"/>
      <c r="AD236" s="200"/>
      <c r="AE236" s="200"/>
    </row>
    <row r="237" spans="1:31" ht="18.75" customHeight="1">
      <c r="A237" s="200"/>
      <c r="B237" s="200"/>
      <c r="C237" s="200"/>
      <c r="D237" s="200"/>
      <c r="E237" s="200"/>
      <c r="F237" s="200"/>
      <c r="G237" s="200"/>
      <c r="H237" s="200"/>
      <c r="I237" s="200"/>
      <c r="J237" s="200"/>
      <c r="K237" s="1676"/>
      <c r="L237" s="1676"/>
      <c r="M237" s="200"/>
      <c r="N237" s="200"/>
      <c r="O237" s="200"/>
      <c r="P237" s="200"/>
      <c r="Q237" s="200"/>
      <c r="R237" s="200"/>
      <c r="S237" s="200"/>
      <c r="T237" s="200"/>
      <c r="U237" s="201"/>
      <c r="V237" s="200"/>
      <c r="W237" s="200"/>
      <c r="X237" s="200"/>
      <c r="Y237" s="200"/>
      <c r="Z237" s="200"/>
      <c r="AA237" s="200"/>
      <c r="AB237" s="200"/>
      <c r="AC237" s="200"/>
      <c r="AD237" s="200"/>
      <c r="AE237" s="200"/>
    </row>
    <row r="238" spans="1:31" ht="18.75" customHeight="1">
      <c r="A238" s="200"/>
      <c r="B238" s="200"/>
      <c r="C238" s="200"/>
      <c r="D238" s="200"/>
      <c r="E238" s="200"/>
      <c r="F238" s="200"/>
      <c r="G238" s="200"/>
      <c r="H238" s="200"/>
      <c r="I238" s="200"/>
      <c r="J238" s="200"/>
      <c r="K238" s="1676"/>
      <c r="L238" s="1676"/>
      <c r="M238" s="200"/>
      <c r="N238" s="200"/>
      <c r="O238" s="200"/>
      <c r="P238" s="200"/>
      <c r="Q238" s="200"/>
      <c r="R238" s="200"/>
      <c r="S238" s="200"/>
      <c r="T238" s="200"/>
      <c r="U238" s="201"/>
      <c r="V238" s="200"/>
      <c r="W238" s="200"/>
      <c r="X238" s="200"/>
      <c r="Y238" s="200"/>
      <c r="Z238" s="200"/>
      <c r="AA238" s="200"/>
      <c r="AB238" s="200"/>
      <c r="AC238" s="200"/>
      <c r="AD238" s="200"/>
      <c r="AE238" s="200"/>
    </row>
    <row r="239" spans="1:31" ht="18.75" customHeight="1">
      <c r="A239" s="200"/>
      <c r="B239" s="200"/>
      <c r="C239" s="200"/>
      <c r="D239" s="200"/>
      <c r="E239" s="200"/>
      <c r="F239" s="200"/>
      <c r="G239" s="200"/>
      <c r="H239" s="200"/>
      <c r="I239" s="200"/>
      <c r="J239" s="200"/>
      <c r="K239" s="1676"/>
      <c r="L239" s="1676"/>
      <c r="M239" s="200"/>
      <c r="N239" s="200"/>
      <c r="O239" s="200"/>
      <c r="P239" s="200"/>
      <c r="Q239" s="200"/>
      <c r="R239" s="200"/>
      <c r="S239" s="200"/>
      <c r="T239" s="200"/>
      <c r="U239" s="201"/>
      <c r="V239" s="200"/>
      <c r="W239" s="200"/>
      <c r="X239" s="200"/>
      <c r="Y239" s="200"/>
      <c r="Z239" s="200"/>
      <c r="AA239" s="200"/>
      <c r="AB239" s="200"/>
      <c r="AC239" s="200"/>
      <c r="AD239" s="200"/>
      <c r="AE239" s="200"/>
    </row>
    <row r="240" spans="1:31" ht="18.75" customHeight="1">
      <c r="A240" s="200"/>
      <c r="B240" s="200"/>
      <c r="C240" s="200"/>
      <c r="D240" s="200"/>
      <c r="E240" s="200"/>
      <c r="F240" s="200"/>
      <c r="G240" s="200"/>
      <c r="H240" s="200"/>
      <c r="I240" s="200"/>
      <c r="J240" s="200"/>
      <c r="K240" s="1676"/>
      <c r="L240" s="1676"/>
      <c r="M240" s="200"/>
      <c r="N240" s="200"/>
      <c r="O240" s="200"/>
      <c r="P240" s="200"/>
      <c r="Q240" s="200"/>
      <c r="R240" s="200"/>
      <c r="S240" s="200"/>
      <c r="T240" s="200"/>
      <c r="U240" s="201"/>
      <c r="V240" s="200"/>
      <c r="W240" s="200"/>
      <c r="X240" s="200"/>
      <c r="Y240" s="200"/>
      <c r="Z240" s="200"/>
      <c r="AA240" s="200"/>
      <c r="AB240" s="200"/>
      <c r="AC240" s="200"/>
      <c r="AD240" s="200"/>
      <c r="AE240" s="200"/>
    </row>
    <row r="241" spans="1:31" ht="18.75" customHeight="1">
      <c r="A241" s="200"/>
      <c r="B241" s="200"/>
      <c r="C241" s="200"/>
      <c r="D241" s="200"/>
      <c r="E241" s="200"/>
      <c r="F241" s="200"/>
      <c r="G241" s="200"/>
      <c r="H241" s="200"/>
      <c r="I241" s="200"/>
      <c r="J241" s="200"/>
      <c r="K241" s="1676"/>
      <c r="L241" s="1676"/>
      <c r="M241" s="200"/>
      <c r="N241" s="200"/>
      <c r="O241" s="200"/>
      <c r="P241" s="200"/>
      <c r="Q241" s="200"/>
      <c r="R241" s="200"/>
      <c r="S241" s="200"/>
      <c r="T241" s="200"/>
      <c r="U241" s="201"/>
      <c r="V241" s="200"/>
      <c r="W241" s="200"/>
      <c r="X241" s="200"/>
      <c r="Y241" s="200"/>
      <c r="Z241" s="200"/>
      <c r="AA241" s="200"/>
      <c r="AB241" s="200"/>
      <c r="AC241" s="200"/>
      <c r="AD241" s="200"/>
      <c r="AE241" s="200"/>
    </row>
    <row r="242" spans="1:31" ht="18.75" customHeight="1">
      <c r="A242" s="200"/>
      <c r="B242" s="200"/>
      <c r="C242" s="200"/>
      <c r="D242" s="200"/>
      <c r="E242" s="200"/>
      <c r="F242" s="200"/>
      <c r="G242" s="200"/>
      <c r="H242" s="200"/>
      <c r="I242" s="200"/>
      <c r="J242" s="200"/>
      <c r="K242" s="1676"/>
      <c r="L242" s="1676"/>
      <c r="M242" s="200"/>
      <c r="N242" s="200"/>
      <c r="O242" s="200"/>
      <c r="P242" s="200"/>
      <c r="Q242" s="200"/>
      <c r="R242" s="200"/>
      <c r="S242" s="200"/>
      <c r="T242" s="200"/>
      <c r="U242" s="201"/>
      <c r="V242" s="200"/>
      <c r="W242" s="200"/>
      <c r="X242" s="200"/>
      <c r="Y242" s="200"/>
      <c r="Z242" s="200"/>
      <c r="AA242" s="200"/>
      <c r="AB242" s="200"/>
      <c r="AC242" s="200"/>
      <c r="AD242" s="200"/>
      <c r="AE242" s="200"/>
    </row>
    <row r="243" spans="1:31" ht="18.75" customHeight="1">
      <c r="A243" s="200"/>
      <c r="B243" s="200"/>
      <c r="C243" s="200"/>
      <c r="D243" s="200"/>
      <c r="E243" s="200"/>
      <c r="F243" s="200"/>
      <c r="G243" s="200"/>
      <c r="H243" s="200"/>
      <c r="I243" s="200"/>
      <c r="J243" s="200"/>
      <c r="K243" s="1676"/>
      <c r="L243" s="1676"/>
      <c r="M243" s="200"/>
      <c r="N243" s="200"/>
      <c r="O243" s="200"/>
      <c r="P243" s="200"/>
      <c r="Q243" s="200"/>
      <c r="R243" s="200"/>
      <c r="S243" s="200"/>
      <c r="T243" s="200"/>
      <c r="U243" s="201"/>
      <c r="V243" s="200"/>
      <c r="W243" s="200"/>
      <c r="X243" s="200"/>
      <c r="Y243" s="200"/>
      <c r="Z243" s="200"/>
      <c r="AA243" s="200"/>
      <c r="AB243" s="200"/>
      <c r="AC243" s="200"/>
      <c r="AD243" s="200"/>
      <c r="AE243" s="200"/>
    </row>
    <row r="244" spans="1:31" ht="18.75" customHeight="1">
      <c r="A244" s="200"/>
      <c r="B244" s="200"/>
      <c r="C244" s="200"/>
      <c r="D244" s="200"/>
      <c r="E244" s="200"/>
      <c r="F244" s="200"/>
      <c r="G244" s="200"/>
      <c r="H244" s="200"/>
      <c r="I244" s="200"/>
      <c r="J244" s="200"/>
      <c r="K244" s="1676"/>
      <c r="L244" s="1676"/>
      <c r="M244" s="200"/>
      <c r="N244" s="200"/>
      <c r="O244" s="200"/>
      <c r="P244" s="200"/>
      <c r="Q244" s="200"/>
      <c r="R244" s="200"/>
      <c r="S244" s="200"/>
      <c r="T244" s="200"/>
      <c r="U244" s="201"/>
      <c r="V244" s="200"/>
      <c r="W244" s="200"/>
      <c r="X244" s="200"/>
      <c r="Y244" s="200"/>
      <c r="Z244" s="200"/>
      <c r="AA244" s="200"/>
      <c r="AB244" s="200"/>
      <c r="AC244" s="200"/>
      <c r="AD244" s="200"/>
      <c r="AE244" s="200"/>
    </row>
    <row r="245" spans="1:31" ht="18.75" customHeight="1">
      <c r="A245" s="200"/>
      <c r="B245" s="200"/>
      <c r="C245" s="200"/>
      <c r="D245" s="200"/>
      <c r="E245" s="200"/>
      <c r="F245" s="200"/>
      <c r="G245" s="200"/>
      <c r="H245" s="200"/>
      <c r="I245" s="200"/>
      <c r="J245" s="200"/>
      <c r="K245" s="1676"/>
      <c r="L245" s="1676"/>
      <c r="M245" s="200"/>
      <c r="N245" s="200"/>
      <c r="O245" s="200"/>
      <c r="P245" s="200"/>
      <c r="Q245" s="200"/>
      <c r="R245" s="200"/>
      <c r="S245" s="200"/>
      <c r="T245" s="200"/>
      <c r="U245" s="201"/>
      <c r="V245" s="200"/>
      <c r="W245" s="200"/>
      <c r="X245" s="200"/>
      <c r="Y245" s="200"/>
      <c r="Z245" s="200"/>
      <c r="AA245" s="200"/>
      <c r="AB245" s="200"/>
      <c r="AC245" s="200"/>
      <c r="AD245" s="200"/>
      <c r="AE245" s="200"/>
    </row>
    <row r="246" spans="1:31" ht="18.75" customHeight="1">
      <c r="A246" s="200"/>
      <c r="B246" s="200"/>
      <c r="C246" s="200"/>
      <c r="D246" s="200"/>
      <c r="E246" s="200"/>
      <c r="F246" s="200"/>
      <c r="G246" s="200"/>
      <c r="H246" s="200"/>
      <c r="I246" s="200"/>
      <c r="J246" s="200"/>
      <c r="K246" s="1676"/>
      <c r="L246" s="1676"/>
      <c r="M246" s="200"/>
      <c r="N246" s="200"/>
      <c r="O246" s="200"/>
      <c r="P246" s="200"/>
      <c r="Q246" s="200"/>
      <c r="R246" s="200"/>
      <c r="S246" s="200"/>
      <c r="T246" s="200"/>
      <c r="U246" s="201"/>
      <c r="V246" s="200"/>
      <c r="W246" s="200"/>
      <c r="X246" s="200"/>
      <c r="Y246" s="200"/>
      <c r="Z246" s="200"/>
      <c r="AA246" s="200"/>
      <c r="AB246" s="200"/>
      <c r="AC246" s="200"/>
      <c r="AD246" s="200"/>
      <c r="AE246" s="200"/>
    </row>
    <row r="247" spans="1:31" ht="18.75" customHeight="1">
      <c r="A247" s="200"/>
      <c r="B247" s="200"/>
      <c r="C247" s="200"/>
      <c r="D247" s="200"/>
      <c r="E247" s="200"/>
      <c r="F247" s="200"/>
      <c r="G247" s="200"/>
      <c r="H247" s="200"/>
      <c r="I247" s="200"/>
      <c r="J247" s="200"/>
      <c r="K247" s="1676"/>
      <c r="L247" s="1676"/>
      <c r="M247" s="200"/>
      <c r="N247" s="200"/>
      <c r="O247" s="200"/>
      <c r="P247" s="200"/>
      <c r="Q247" s="200"/>
      <c r="R247" s="200"/>
      <c r="S247" s="200"/>
      <c r="T247" s="200"/>
      <c r="U247" s="201"/>
      <c r="V247" s="200"/>
      <c r="W247" s="200"/>
      <c r="X247" s="200"/>
      <c r="Y247" s="200"/>
      <c r="Z247" s="200"/>
      <c r="AA247" s="200"/>
      <c r="AB247" s="200"/>
      <c r="AC247" s="200"/>
      <c r="AD247" s="200"/>
      <c r="AE247" s="200"/>
    </row>
    <row r="248" spans="1:31" ht="18.75" customHeight="1">
      <c r="A248" s="200"/>
      <c r="B248" s="200"/>
      <c r="C248" s="200"/>
      <c r="D248" s="200"/>
      <c r="E248" s="200"/>
      <c r="F248" s="200"/>
      <c r="G248" s="200"/>
      <c r="H248" s="200"/>
      <c r="I248" s="200"/>
      <c r="J248" s="200"/>
      <c r="K248" s="1676"/>
      <c r="L248" s="1676"/>
      <c r="M248" s="200"/>
      <c r="N248" s="200"/>
      <c r="O248" s="200"/>
      <c r="P248" s="200"/>
      <c r="Q248" s="200"/>
      <c r="R248" s="200"/>
      <c r="S248" s="200"/>
      <c r="T248" s="200"/>
      <c r="U248" s="201"/>
      <c r="V248" s="200"/>
      <c r="W248" s="200"/>
      <c r="X248" s="200"/>
      <c r="Y248" s="200"/>
      <c r="Z248" s="200"/>
      <c r="AA248" s="200"/>
      <c r="AB248" s="200"/>
      <c r="AC248" s="200"/>
      <c r="AD248" s="200"/>
      <c r="AE248" s="200"/>
    </row>
    <row r="249" spans="1:31" ht="18.75" customHeight="1">
      <c r="A249" s="200"/>
      <c r="B249" s="200"/>
      <c r="C249" s="200"/>
      <c r="D249" s="200"/>
      <c r="E249" s="200"/>
      <c r="F249" s="200"/>
      <c r="G249" s="200"/>
      <c r="H249" s="200"/>
      <c r="I249" s="200"/>
      <c r="J249" s="200"/>
      <c r="K249" s="1676"/>
      <c r="L249" s="1676"/>
      <c r="M249" s="200"/>
      <c r="N249" s="200"/>
      <c r="O249" s="200"/>
      <c r="P249" s="200"/>
      <c r="Q249" s="200"/>
      <c r="R249" s="200"/>
      <c r="S249" s="200"/>
      <c r="T249" s="200"/>
      <c r="U249" s="201"/>
      <c r="V249" s="200"/>
      <c r="W249" s="200"/>
      <c r="X249" s="200"/>
      <c r="Y249" s="200"/>
      <c r="Z249" s="200"/>
      <c r="AA249" s="200"/>
      <c r="AB249" s="200"/>
      <c r="AC249" s="200"/>
      <c r="AD249" s="200"/>
      <c r="AE249" s="200"/>
    </row>
    <row r="250" spans="1:31" ht="18.75" customHeight="1">
      <c r="A250" s="200"/>
      <c r="B250" s="200"/>
      <c r="C250" s="200"/>
      <c r="D250" s="200"/>
      <c r="E250" s="200"/>
      <c r="F250" s="200"/>
      <c r="G250" s="200"/>
      <c r="H250" s="200"/>
      <c r="I250" s="200"/>
      <c r="J250" s="200"/>
      <c r="K250" s="1676"/>
      <c r="L250" s="1676"/>
      <c r="M250" s="200"/>
      <c r="N250" s="200"/>
      <c r="O250" s="200"/>
      <c r="P250" s="200"/>
      <c r="Q250" s="200"/>
      <c r="R250" s="200"/>
      <c r="S250" s="200"/>
      <c r="T250" s="200"/>
      <c r="U250" s="201"/>
      <c r="V250" s="200"/>
      <c r="W250" s="200"/>
      <c r="X250" s="200"/>
      <c r="Y250" s="200"/>
      <c r="Z250" s="200"/>
      <c r="AA250" s="200"/>
      <c r="AB250" s="200"/>
      <c r="AC250" s="200"/>
      <c r="AD250" s="200"/>
      <c r="AE250" s="200"/>
    </row>
    <row r="251" spans="1:31" ht="18.75" customHeight="1">
      <c r="A251" s="200"/>
      <c r="B251" s="200"/>
      <c r="C251" s="200"/>
      <c r="D251" s="200"/>
      <c r="E251" s="200"/>
      <c r="F251" s="200"/>
      <c r="G251" s="200"/>
      <c r="H251" s="200"/>
      <c r="I251" s="200"/>
      <c r="J251" s="200"/>
      <c r="K251" s="1676"/>
      <c r="L251" s="1676"/>
      <c r="M251" s="200"/>
      <c r="N251" s="200"/>
      <c r="O251" s="200"/>
      <c r="P251" s="200"/>
      <c r="Q251" s="200"/>
      <c r="R251" s="200"/>
      <c r="S251" s="200"/>
      <c r="T251" s="200"/>
      <c r="U251" s="201"/>
      <c r="V251" s="200"/>
      <c r="W251" s="200"/>
      <c r="X251" s="200"/>
      <c r="Y251" s="200"/>
      <c r="Z251" s="200"/>
      <c r="AA251" s="200"/>
      <c r="AB251" s="200"/>
      <c r="AC251" s="200"/>
      <c r="AD251" s="200"/>
      <c r="AE251" s="200"/>
    </row>
    <row r="252" spans="1:31" ht="18.75" customHeight="1">
      <c r="A252" s="200"/>
      <c r="B252" s="200"/>
      <c r="C252" s="200"/>
      <c r="D252" s="200"/>
      <c r="E252" s="200"/>
      <c r="F252" s="200"/>
      <c r="G252" s="200"/>
      <c r="H252" s="200"/>
      <c r="I252" s="200"/>
      <c r="J252" s="200"/>
      <c r="K252" s="1676"/>
      <c r="L252" s="1676"/>
      <c r="M252" s="200"/>
      <c r="N252" s="200"/>
      <c r="O252" s="200"/>
      <c r="P252" s="200"/>
      <c r="Q252" s="200"/>
      <c r="R252" s="200"/>
      <c r="S252" s="200"/>
      <c r="T252" s="200"/>
      <c r="U252" s="201"/>
      <c r="V252" s="200"/>
      <c r="W252" s="200"/>
      <c r="X252" s="200"/>
      <c r="Y252" s="200"/>
      <c r="Z252" s="200"/>
      <c r="AA252" s="200"/>
      <c r="AB252" s="200"/>
      <c r="AC252" s="200"/>
      <c r="AD252" s="200"/>
      <c r="AE252" s="200"/>
    </row>
    <row r="253" spans="1:31" ht="18.75" customHeight="1">
      <c r="A253" s="200"/>
      <c r="B253" s="200"/>
      <c r="C253" s="200"/>
      <c r="D253" s="200"/>
      <c r="E253" s="200"/>
      <c r="F253" s="200"/>
      <c r="G253" s="200"/>
      <c r="H253" s="200"/>
      <c r="I253" s="200"/>
      <c r="J253" s="200"/>
      <c r="K253" s="1676"/>
      <c r="L253" s="1676"/>
      <c r="M253" s="200"/>
      <c r="N253" s="200"/>
      <c r="O253" s="200"/>
      <c r="P253" s="200"/>
      <c r="Q253" s="200"/>
      <c r="R253" s="200"/>
      <c r="S253" s="200"/>
      <c r="T253" s="200"/>
      <c r="U253" s="201"/>
      <c r="V253" s="200"/>
      <c r="W253" s="200"/>
      <c r="X253" s="200"/>
      <c r="Y253" s="200"/>
      <c r="Z253" s="200"/>
      <c r="AA253" s="200"/>
      <c r="AB253" s="200"/>
      <c r="AC253" s="200"/>
      <c r="AD253" s="200"/>
      <c r="AE253" s="200"/>
    </row>
    <row r="254" spans="1:31" ht="18.75" customHeight="1">
      <c r="A254" s="200"/>
      <c r="B254" s="200"/>
      <c r="C254" s="200"/>
      <c r="D254" s="200"/>
      <c r="E254" s="200"/>
      <c r="F254" s="200"/>
      <c r="G254" s="200"/>
      <c r="H254" s="200"/>
      <c r="I254" s="200"/>
      <c r="J254" s="200"/>
      <c r="K254" s="1676"/>
      <c r="L254" s="1676"/>
      <c r="M254" s="200"/>
      <c r="N254" s="200"/>
      <c r="O254" s="200"/>
      <c r="P254" s="200"/>
      <c r="Q254" s="200"/>
      <c r="R254" s="200"/>
      <c r="S254" s="200"/>
      <c r="T254" s="200"/>
      <c r="U254" s="201"/>
      <c r="V254" s="200"/>
      <c r="W254" s="200"/>
      <c r="X254" s="200"/>
      <c r="Y254" s="200"/>
      <c r="Z254" s="200"/>
      <c r="AA254" s="200"/>
      <c r="AB254" s="200"/>
      <c r="AC254" s="200"/>
      <c r="AD254" s="200"/>
      <c r="AE254" s="200"/>
    </row>
    <row r="255" spans="1:31" ht="18.75" customHeight="1">
      <c r="A255" s="200"/>
      <c r="B255" s="200"/>
      <c r="C255" s="200"/>
      <c r="D255" s="200"/>
      <c r="E255" s="200"/>
      <c r="F255" s="200"/>
      <c r="G255" s="200"/>
      <c r="H255" s="200"/>
      <c r="I255" s="200"/>
      <c r="J255" s="200"/>
      <c r="K255" s="1676"/>
      <c r="L255" s="1676"/>
      <c r="M255" s="200"/>
      <c r="N255" s="200"/>
      <c r="O255" s="200"/>
      <c r="P255" s="200"/>
      <c r="Q255" s="200"/>
      <c r="R255" s="200"/>
      <c r="S255" s="200"/>
      <c r="T255" s="200"/>
      <c r="U255" s="201"/>
      <c r="V255" s="200"/>
      <c r="W255" s="200"/>
      <c r="X255" s="200"/>
      <c r="Y255" s="200"/>
      <c r="Z255" s="200"/>
      <c r="AA255" s="200"/>
      <c r="AB255" s="200"/>
      <c r="AC255" s="200"/>
      <c r="AD255" s="200"/>
      <c r="AE255" s="200"/>
    </row>
    <row r="256" spans="1:31" ht="18.75" customHeight="1">
      <c r="A256" s="200"/>
      <c r="B256" s="200"/>
      <c r="C256" s="200"/>
      <c r="D256" s="200"/>
      <c r="E256" s="200"/>
      <c r="F256" s="200"/>
      <c r="G256" s="200"/>
      <c r="H256" s="200"/>
      <c r="I256" s="200"/>
      <c r="J256" s="200"/>
      <c r="K256" s="1676"/>
      <c r="L256" s="1676"/>
      <c r="M256" s="200"/>
      <c r="N256" s="200"/>
      <c r="O256" s="200"/>
      <c r="P256" s="200"/>
      <c r="Q256" s="200"/>
      <c r="R256" s="200"/>
      <c r="S256" s="200"/>
      <c r="T256" s="200"/>
      <c r="U256" s="201"/>
      <c r="V256" s="200"/>
      <c r="W256" s="200"/>
      <c r="X256" s="200"/>
      <c r="Y256" s="200"/>
      <c r="Z256" s="200"/>
      <c r="AA256" s="200"/>
      <c r="AB256" s="200"/>
      <c r="AC256" s="200"/>
      <c r="AD256" s="200"/>
      <c r="AE256" s="200"/>
    </row>
    <row r="257" spans="1:31" ht="18.75" customHeight="1">
      <c r="A257" s="200"/>
      <c r="B257" s="200"/>
      <c r="C257" s="200"/>
      <c r="D257" s="200"/>
      <c r="E257" s="200"/>
      <c r="F257" s="200"/>
      <c r="G257" s="200"/>
      <c r="H257" s="200"/>
      <c r="I257" s="200"/>
      <c r="J257" s="200"/>
      <c r="K257" s="1676"/>
      <c r="L257" s="1676"/>
      <c r="M257" s="200"/>
      <c r="N257" s="200"/>
      <c r="O257" s="200"/>
      <c r="P257" s="200"/>
      <c r="Q257" s="200"/>
      <c r="R257" s="200"/>
      <c r="S257" s="200"/>
      <c r="T257" s="200"/>
      <c r="U257" s="201"/>
      <c r="V257" s="200"/>
      <c r="W257" s="200"/>
      <c r="X257" s="200"/>
      <c r="Y257" s="200"/>
      <c r="Z257" s="200"/>
      <c r="AA257" s="200"/>
      <c r="AB257" s="200"/>
      <c r="AC257" s="200"/>
      <c r="AD257" s="200"/>
      <c r="AE257" s="200"/>
    </row>
    <row r="258" spans="1:31" ht="18.75" customHeight="1">
      <c r="A258" s="200"/>
      <c r="B258" s="200"/>
      <c r="C258" s="200"/>
      <c r="D258" s="200"/>
      <c r="E258" s="200"/>
      <c r="F258" s="200"/>
      <c r="G258" s="200"/>
      <c r="H258" s="200"/>
      <c r="I258" s="200"/>
      <c r="J258" s="200"/>
      <c r="K258" s="1676"/>
      <c r="L258" s="1676"/>
      <c r="M258" s="200"/>
      <c r="N258" s="200"/>
      <c r="O258" s="200"/>
      <c r="P258" s="200"/>
      <c r="Q258" s="200"/>
      <c r="R258" s="200"/>
      <c r="S258" s="200"/>
      <c r="T258" s="200"/>
      <c r="U258" s="201"/>
      <c r="V258" s="200"/>
      <c r="W258" s="200"/>
      <c r="X258" s="200"/>
      <c r="Y258" s="200"/>
      <c r="Z258" s="200"/>
      <c r="AA258" s="200"/>
      <c r="AB258" s="200"/>
      <c r="AC258" s="200"/>
      <c r="AD258" s="200"/>
      <c r="AE258" s="200"/>
    </row>
    <row r="259" spans="1:31" ht="18.75" customHeight="1">
      <c r="A259" s="200"/>
      <c r="B259" s="200"/>
      <c r="C259" s="200"/>
      <c r="D259" s="200"/>
      <c r="E259" s="200"/>
      <c r="F259" s="200"/>
      <c r="G259" s="200"/>
      <c r="H259" s="200"/>
      <c r="I259" s="200"/>
      <c r="J259" s="200"/>
      <c r="K259" s="1676"/>
      <c r="L259" s="1676"/>
      <c r="M259" s="200"/>
      <c r="N259" s="200"/>
      <c r="O259" s="200"/>
      <c r="P259" s="200"/>
      <c r="Q259" s="200"/>
      <c r="R259" s="200"/>
      <c r="S259" s="200"/>
      <c r="T259" s="200"/>
      <c r="U259" s="201"/>
      <c r="V259" s="200"/>
      <c r="W259" s="200"/>
      <c r="X259" s="200"/>
      <c r="Y259" s="200"/>
      <c r="Z259" s="200"/>
      <c r="AA259" s="200"/>
      <c r="AB259" s="200"/>
      <c r="AC259" s="200"/>
      <c r="AD259" s="200"/>
      <c r="AE259" s="200"/>
    </row>
    <row r="260" spans="1:31" ht="18.75" customHeight="1">
      <c r="A260" s="200"/>
      <c r="B260" s="200"/>
      <c r="C260" s="200"/>
      <c r="D260" s="200"/>
      <c r="E260" s="200"/>
      <c r="F260" s="200"/>
      <c r="G260" s="200"/>
      <c r="H260" s="200"/>
      <c r="I260" s="200"/>
      <c r="J260" s="200"/>
      <c r="K260" s="1676"/>
      <c r="L260" s="1676"/>
      <c r="M260" s="200"/>
      <c r="N260" s="200"/>
      <c r="O260" s="200"/>
      <c r="P260" s="200"/>
      <c r="Q260" s="200"/>
      <c r="R260" s="200"/>
      <c r="S260" s="200"/>
      <c r="T260" s="200"/>
      <c r="U260" s="201"/>
      <c r="V260" s="200"/>
      <c r="W260" s="200"/>
      <c r="X260" s="200"/>
      <c r="Y260" s="200"/>
      <c r="Z260" s="200"/>
      <c r="AA260" s="200"/>
      <c r="AB260" s="200"/>
      <c r="AC260" s="200"/>
      <c r="AD260" s="200"/>
      <c r="AE260" s="200"/>
    </row>
    <row r="261" spans="1:31" ht="18.75" customHeight="1">
      <c r="A261" s="200"/>
      <c r="B261" s="200"/>
      <c r="C261" s="200"/>
      <c r="D261" s="200"/>
      <c r="E261" s="200"/>
      <c r="F261" s="200"/>
      <c r="G261" s="200"/>
      <c r="H261" s="200"/>
      <c r="I261" s="200"/>
      <c r="J261" s="200"/>
      <c r="K261" s="1676"/>
      <c r="L261" s="1676"/>
      <c r="M261" s="200"/>
      <c r="N261" s="200"/>
      <c r="O261" s="200"/>
      <c r="P261" s="200"/>
      <c r="Q261" s="200"/>
      <c r="R261" s="200"/>
      <c r="S261" s="200"/>
      <c r="T261" s="200"/>
      <c r="U261" s="201"/>
      <c r="V261" s="200"/>
      <c r="W261" s="200"/>
      <c r="X261" s="200"/>
      <c r="Y261" s="200"/>
      <c r="Z261" s="200"/>
      <c r="AA261" s="200"/>
      <c r="AB261" s="200"/>
      <c r="AC261" s="200"/>
      <c r="AD261" s="200"/>
      <c r="AE261" s="200"/>
    </row>
    <row r="262" spans="1:31" ht="18.75" customHeight="1">
      <c r="A262" s="200"/>
      <c r="B262" s="200"/>
      <c r="C262" s="200"/>
      <c r="D262" s="200"/>
      <c r="E262" s="200"/>
      <c r="F262" s="200"/>
      <c r="G262" s="200"/>
      <c r="H262" s="200"/>
      <c r="I262" s="200"/>
      <c r="J262" s="200"/>
      <c r="K262" s="1676"/>
      <c r="L262" s="1676"/>
      <c r="M262" s="200"/>
      <c r="N262" s="200"/>
      <c r="O262" s="200"/>
      <c r="P262" s="200"/>
      <c r="Q262" s="200"/>
      <c r="R262" s="200"/>
      <c r="S262" s="200"/>
      <c r="T262" s="200"/>
      <c r="U262" s="201"/>
      <c r="V262" s="200"/>
      <c r="W262" s="200"/>
      <c r="X262" s="200"/>
      <c r="Y262" s="200"/>
      <c r="Z262" s="200"/>
      <c r="AA262" s="200"/>
      <c r="AB262" s="200"/>
      <c r="AC262" s="200"/>
      <c r="AD262" s="200"/>
      <c r="AE262" s="200"/>
    </row>
    <row r="263" spans="1:31" ht="18.75" customHeight="1">
      <c r="A263" s="200"/>
      <c r="B263" s="200"/>
      <c r="C263" s="200"/>
      <c r="D263" s="200"/>
      <c r="E263" s="200"/>
      <c r="F263" s="200"/>
      <c r="G263" s="200"/>
      <c r="H263" s="200"/>
      <c r="I263" s="200"/>
      <c r="J263" s="200"/>
      <c r="K263" s="1676"/>
      <c r="L263" s="1676"/>
      <c r="M263" s="200"/>
      <c r="N263" s="200"/>
      <c r="O263" s="200"/>
      <c r="P263" s="200"/>
      <c r="Q263" s="200"/>
      <c r="R263" s="200"/>
      <c r="S263" s="200"/>
      <c r="T263" s="200"/>
      <c r="U263" s="201"/>
      <c r="V263" s="200"/>
      <c r="W263" s="200"/>
      <c r="X263" s="200"/>
      <c r="Y263" s="200"/>
      <c r="Z263" s="200"/>
      <c r="AA263" s="200"/>
      <c r="AB263" s="200"/>
      <c r="AC263" s="200"/>
      <c r="AD263" s="200"/>
      <c r="AE263" s="200"/>
    </row>
    <row r="264" spans="1:31" ht="18.75" customHeight="1">
      <c r="A264" s="200"/>
      <c r="B264" s="200"/>
      <c r="C264" s="200"/>
      <c r="D264" s="200"/>
      <c r="E264" s="200"/>
      <c r="F264" s="200"/>
      <c r="G264" s="200"/>
      <c r="H264" s="200"/>
      <c r="I264" s="200"/>
      <c r="J264" s="200"/>
      <c r="K264" s="1676"/>
      <c r="L264" s="1676"/>
      <c r="M264" s="200"/>
      <c r="N264" s="200"/>
      <c r="O264" s="200"/>
      <c r="P264" s="200"/>
      <c r="Q264" s="200"/>
      <c r="R264" s="200"/>
      <c r="S264" s="200"/>
      <c r="T264" s="200"/>
      <c r="U264" s="201"/>
      <c r="V264" s="200"/>
      <c r="W264" s="200"/>
      <c r="X264" s="200"/>
      <c r="Y264" s="200"/>
      <c r="Z264" s="200"/>
      <c r="AA264" s="200"/>
      <c r="AB264" s="200"/>
      <c r="AC264" s="200"/>
      <c r="AD264" s="200"/>
      <c r="AE264" s="200"/>
    </row>
    <row r="265" spans="1:31" ht="18.75" customHeight="1">
      <c r="A265" s="200"/>
      <c r="B265" s="200"/>
      <c r="C265" s="200"/>
      <c r="D265" s="200"/>
      <c r="E265" s="200"/>
      <c r="F265" s="200"/>
      <c r="G265" s="200"/>
      <c r="H265" s="200"/>
      <c r="I265" s="200"/>
      <c r="J265" s="200"/>
      <c r="K265" s="1676"/>
      <c r="L265" s="1676"/>
      <c r="M265" s="200"/>
      <c r="N265" s="200"/>
      <c r="O265" s="200"/>
      <c r="P265" s="200"/>
      <c r="Q265" s="200"/>
      <c r="R265" s="200"/>
      <c r="S265" s="200"/>
      <c r="T265" s="200"/>
      <c r="U265" s="201"/>
      <c r="V265" s="200"/>
      <c r="W265" s="200"/>
      <c r="X265" s="200"/>
      <c r="Y265" s="200"/>
      <c r="Z265" s="200"/>
      <c r="AA265" s="200"/>
      <c r="AB265" s="200"/>
      <c r="AC265" s="200"/>
      <c r="AD265" s="200"/>
      <c r="AE265" s="200"/>
    </row>
    <row r="266" spans="1:31" ht="18.75" customHeight="1">
      <c r="A266" s="200"/>
      <c r="B266" s="200"/>
      <c r="C266" s="200"/>
      <c r="D266" s="200"/>
      <c r="E266" s="200"/>
      <c r="F266" s="200"/>
      <c r="G266" s="200"/>
      <c r="H266" s="200"/>
      <c r="I266" s="200"/>
      <c r="J266" s="200"/>
      <c r="K266" s="1676"/>
      <c r="L266" s="1676"/>
      <c r="M266" s="200"/>
      <c r="N266" s="200"/>
      <c r="O266" s="200"/>
      <c r="P266" s="200"/>
      <c r="Q266" s="200"/>
      <c r="R266" s="200"/>
      <c r="S266" s="200"/>
      <c r="T266" s="200"/>
      <c r="U266" s="201"/>
      <c r="V266" s="200"/>
      <c r="W266" s="200"/>
      <c r="X266" s="200"/>
      <c r="Y266" s="200"/>
      <c r="Z266" s="200"/>
      <c r="AA266" s="200"/>
      <c r="AB266" s="200"/>
      <c r="AC266" s="200"/>
      <c r="AD266" s="200"/>
      <c r="AE266" s="200"/>
    </row>
    <row r="267" spans="1:31" ht="18.75" customHeight="1">
      <c r="A267" s="200"/>
      <c r="B267" s="200"/>
      <c r="C267" s="200"/>
      <c r="D267" s="200"/>
      <c r="E267" s="200"/>
      <c r="F267" s="200"/>
      <c r="G267" s="200"/>
      <c r="H267" s="200"/>
      <c r="I267" s="200"/>
      <c r="J267" s="200"/>
      <c r="K267" s="1676"/>
      <c r="L267" s="1676"/>
      <c r="M267" s="200"/>
      <c r="N267" s="200"/>
      <c r="O267" s="200"/>
      <c r="P267" s="200"/>
      <c r="Q267" s="200"/>
      <c r="R267" s="200"/>
      <c r="S267" s="200"/>
      <c r="T267" s="200"/>
      <c r="U267" s="201"/>
      <c r="V267" s="200"/>
      <c r="W267" s="200"/>
      <c r="X267" s="200"/>
      <c r="Y267" s="200"/>
      <c r="Z267" s="200"/>
      <c r="AA267" s="200"/>
      <c r="AB267" s="200"/>
      <c r="AC267" s="200"/>
      <c r="AD267" s="200"/>
      <c r="AE267" s="200"/>
    </row>
    <row r="268" spans="1:31" ht="18.75" customHeight="1">
      <c r="A268" s="200"/>
      <c r="B268" s="200"/>
      <c r="C268" s="200"/>
      <c r="D268" s="200"/>
      <c r="E268" s="200"/>
      <c r="F268" s="200"/>
      <c r="G268" s="200"/>
      <c r="H268" s="200"/>
      <c r="I268" s="200"/>
      <c r="J268" s="200"/>
      <c r="K268" s="1676"/>
      <c r="L268" s="1676"/>
      <c r="M268" s="200"/>
      <c r="N268" s="200"/>
      <c r="O268" s="200"/>
      <c r="P268" s="200"/>
      <c r="Q268" s="200"/>
      <c r="R268" s="200"/>
      <c r="S268" s="200"/>
      <c r="T268" s="200"/>
      <c r="U268" s="201"/>
      <c r="V268" s="200"/>
      <c r="W268" s="200"/>
      <c r="X268" s="200"/>
      <c r="Y268" s="200"/>
      <c r="Z268" s="200"/>
      <c r="AA268" s="200"/>
      <c r="AB268" s="200"/>
      <c r="AC268" s="200"/>
      <c r="AD268" s="200"/>
      <c r="AE268" s="200"/>
    </row>
    <row r="269" spans="1:31" ht="18.75" customHeight="1">
      <c r="A269" s="200"/>
      <c r="B269" s="200"/>
      <c r="C269" s="200"/>
      <c r="D269" s="200"/>
      <c r="E269" s="200"/>
      <c r="F269" s="200"/>
      <c r="G269" s="200"/>
      <c r="H269" s="200"/>
      <c r="I269" s="200"/>
      <c r="J269" s="200"/>
      <c r="K269" s="1676"/>
      <c r="L269" s="1676"/>
      <c r="M269" s="200"/>
      <c r="N269" s="200"/>
      <c r="O269" s="200"/>
      <c r="P269" s="200"/>
      <c r="Q269" s="200"/>
      <c r="R269" s="200"/>
      <c r="S269" s="200"/>
      <c r="T269" s="200"/>
      <c r="U269" s="201"/>
      <c r="V269" s="200"/>
      <c r="W269" s="200"/>
      <c r="X269" s="200"/>
      <c r="Y269" s="200"/>
      <c r="Z269" s="200"/>
      <c r="AA269" s="200"/>
      <c r="AB269" s="200"/>
      <c r="AC269" s="200"/>
      <c r="AD269" s="200"/>
      <c r="AE269" s="200"/>
    </row>
    <row r="270" spans="1:31" ht="18.75" customHeight="1">
      <c r="A270" s="200"/>
      <c r="B270" s="200"/>
      <c r="C270" s="200"/>
      <c r="D270" s="200"/>
      <c r="E270" s="200"/>
      <c r="F270" s="200"/>
      <c r="G270" s="200"/>
      <c r="H270" s="200"/>
      <c r="I270" s="200"/>
      <c r="J270" s="200"/>
      <c r="K270" s="1676"/>
      <c r="L270" s="1676"/>
      <c r="M270" s="200"/>
      <c r="N270" s="200"/>
      <c r="O270" s="200"/>
      <c r="P270" s="200"/>
      <c r="Q270" s="200"/>
      <c r="R270" s="200"/>
      <c r="S270" s="200"/>
      <c r="T270" s="200"/>
      <c r="U270" s="201"/>
      <c r="V270" s="200"/>
      <c r="W270" s="200"/>
      <c r="X270" s="200"/>
      <c r="Y270" s="200"/>
      <c r="Z270" s="200"/>
      <c r="AA270" s="200"/>
      <c r="AB270" s="200"/>
      <c r="AC270" s="200"/>
      <c r="AD270" s="200"/>
      <c r="AE270" s="200"/>
    </row>
    <row r="271" spans="1:31" ht="18.75" customHeight="1">
      <c r="A271" s="200"/>
      <c r="B271" s="200"/>
      <c r="C271" s="200"/>
      <c r="D271" s="200"/>
      <c r="E271" s="200"/>
      <c r="F271" s="200"/>
      <c r="G271" s="200"/>
      <c r="H271" s="200"/>
      <c r="I271" s="200"/>
      <c r="J271" s="200"/>
      <c r="K271" s="1676"/>
      <c r="L271" s="1676"/>
      <c r="M271" s="200"/>
      <c r="N271" s="200"/>
      <c r="O271" s="200"/>
      <c r="P271" s="200"/>
      <c r="Q271" s="200"/>
      <c r="R271" s="200"/>
      <c r="S271" s="200"/>
      <c r="T271" s="200"/>
      <c r="U271" s="201"/>
      <c r="V271" s="200"/>
      <c r="W271" s="200"/>
      <c r="X271" s="200"/>
      <c r="Y271" s="200"/>
      <c r="Z271" s="200"/>
      <c r="AA271" s="200"/>
      <c r="AB271" s="200"/>
      <c r="AC271" s="200"/>
      <c r="AD271" s="200"/>
      <c r="AE271" s="200"/>
    </row>
    <row r="272" spans="1:31" ht="18.75" customHeight="1">
      <c r="A272" s="200"/>
      <c r="B272" s="200"/>
      <c r="C272" s="200"/>
      <c r="D272" s="200"/>
      <c r="E272" s="200"/>
      <c r="F272" s="200"/>
      <c r="G272" s="200"/>
      <c r="H272" s="200"/>
      <c r="I272" s="200"/>
      <c r="J272" s="200"/>
      <c r="K272" s="1676"/>
      <c r="L272" s="1676"/>
      <c r="M272" s="200"/>
      <c r="N272" s="200"/>
      <c r="O272" s="200"/>
      <c r="P272" s="200"/>
      <c r="Q272" s="200"/>
      <c r="R272" s="200"/>
      <c r="S272" s="200"/>
      <c r="T272" s="200"/>
      <c r="U272" s="201"/>
      <c r="V272" s="200"/>
      <c r="W272" s="200"/>
      <c r="X272" s="200"/>
      <c r="Y272" s="200"/>
      <c r="Z272" s="200"/>
      <c r="AA272" s="200"/>
      <c r="AB272" s="200"/>
      <c r="AC272" s="200"/>
      <c r="AD272" s="200"/>
      <c r="AE272" s="200"/>
    </row>
    <row r="273" spans="1:31" ht="18.75" customHeight="1">
      <c r="A273" s="200"/>
      <c r="B273" s="200"/>
      <c r="C273" s="200"/>
      <c r="D273" s="200"/>
      <c r="E273" s="200"/>
      <c r="F273" s="200"/>
      <c r="G273" s="200"/>
      <c r="H273" s="200"/>
      <c r="I273" s="200"/>
      <c r="J273" s="200"/>
      <c r="K273" s="1676"/>
      <c r="L273" s="1676"/>
      <c r="M273" s="200"/>
      <c r="N273" s="200"/>
      <c r="O273" s="200"/>
      <c r="P273" s="200"/>
      <c r="Q273" s="200"/>
      <c r="R273" s="200"/>
      <c r="S273" s="200"/>
      <c r="T273" s="200"/>
      <c r="U273" s="201"/>
      <c r="V273" s="200"/>
      <c r="W273" s="200"/>
      <c r="X273" s="200"/>
      <c r="Y273" s="200"/>
      <c r="Z273" s="200"/>
      <c r="AA273" s="200"/>
      <c r="AB273" s="200"/>
      <c r="AC273" s="200"/>
      <c r="AD273" s="200"/>
      <c r="AE273" s="200"/>
    </row>
    <row r="274" spans="1:31" ht="18.75" customHeight="1">
      <c r="A274" s="200"/>
      <c r="B274" s="200"/>
      <c r="C274" s="200"/>
      <c r="D274" s="200"/>
      <c r="E274" s="200"/>
      <c r="F274" s="200"/>
      <c r="G274" s="200"/>
      <c r="H274" s="200"/>
      <c r="I274" s="200"/>
      <c r="J274" s="200"/>
      <c r="K274" s="1676"/>
      <c r="L274" s="1676"/>
      <c r="M274" s="200"/>
      <c r="N274" s="200"/>
      <c r="O274" s="200"/>
      <c r="P274" s="200"/>
      <c r="Q274" s="200"/>
      <c r="R274" s="200"/>
      <c r="S274" s="200"/>
      <c r="T274" s="200"/>
      <c r="U274" s="201"/>
      <c r="V274" s="200"/>
      <c r="W274" s="200"/>
      <c r="X274" s="200"/>
      <c r="Y274" s="200"/>
      <c r="Z274" s="200"/>
      <c r="AA274" s="200"/>
      <c r="AB274" s="200"/>
      <c r="AC274" s="200"/>
      <c r="AD274" s="200"/>
      <c r="AE274" s="200"/>
    </row>
    <row r="275" spans="1:31" ht="18.75" customHeight="1">
      <c r="A275" s="200"/>
      <c r="B275" s="200"/>
      <c r="C275" s="200"/>
      <c r="D275" s="200"/>
      <c r="E275" s="200"/>
      <c r="F275" s="200"/>
      <c r="G275" s="200"/>
      <c r="H275" s="200"/>
      <c r="I275" s="200"/>
      <c r="J275" s="200"/>
      <c r="K275" s="1676"/>
      <c r="L275" s="1676"/>
      <c r="M275" s="200"/>
      <c r="N275" s="200"/>
      <c r="O275" s="200"/>
      <c r="P275" s="200"/>
      <c r="Q275" s="200"/>
      <c r="R275" s="200"/>
      <c r="S275" s="200"/>
      <c r="T275" s="200"/>
      <c r="U275" s="201"/>
      <c r="V275" s="200"/>
      <c r="W275" s="200"/>
      <c r="X275" s="200"/>
      <c r="Y275" s="200"/>
      <c r="Z275" s="200"/>
      <c r="AA275" s="200"/>
      <c r="AB275" s="200"/>
      <c r="AC275" s="200"/>
      <c r="AD275" s="200"/>
      <c r="AE275" s="200"/>
    </row>
    <row r="276" spans="1:31" ht="18.75" customHeight="1">
      <c r="A276" s="200"/>
      <c r="B276" s="200"/>
      <c r="C276" s="200"/>
      <c r="D276" s="200"/>
      <c r="E276" s="200"/>
      <c r="F276" s="200"/>
      <c r="G276" s="200"/>
      <c r="H276" s="200"/>
      <c r="I276" s="200"/>
      <c r="J276" s="200"/>
      <c r="K276" s="1676"/>
      <c r="L276" s="1676"/>
      <c r="M276" s="200"/>
      <c r="N276" s="200"/>
      <c r="O276" s="200"/>
      <c r="P276" s="200"/>
      <c r="Q276" s="200"/>
      <c r="R276" s="200"/>
      <c r="S276" s="200"/>
      <c r="T276" s="200"/>
      <c r="U276" s="201"/>
      <c r="V276" s="200"/>
      <c r="W276" s="200"/>
      <c r="X276" s="200"/>
      <c r="Y276" s="200"/>
      <c r="Z276" s="200"/>
      <c r="AA276" s="200"/>
      <c r="AB276" s="200"/>
      <c r="AC276" s="200"/>
      <c r="AD276" s="200"/>
      <c r="AE276" s="200"/>
    </row>
    <row r="277" spans="1:31" ht="18.75" customHeight="1">
      <c r="A277" s="200"/>
      <c r="B277" s="200"/>
      <c r="C277" s="200"/>
      <c r="D277" s="200"/>
      <c r="E277" s="200"/>
      <c r="F277" s="200"/>
      <c r="G277" s="200"/>
      <c r="H277" s="200"/>
      <c r="I277" s="200"/>
      <c r="J277" s="200"/>
      <c r="K277" s="1676"/>
      <c r="L277" s="1676"/>
      <c r="M277" s="200"/>
      <c r="N277" s="200"/>
      <c r="O277" s="200"/>
      <c r="P277" s="200"/>
      <c r="Q277" s="200"/>
      <c r="R277" s="200"/>
      <c r="S277" s="200"/>
      <c r="T277" s="200"/>
      <c r="U277" s="201"/>
      <c r="V277" s="200"/>
      <c r="W277" s="200"/>
      <c r="X277" s="200"/>
      <c r="Y277" s="200"/>
      <c r="Z277" s="200"/>
      <c r="AA277" s="200"/>
      <c r="AB277" s="200"/>
      <c r="AC277" s="200"/>
      <c r="AD277" s="200"/>
      <c r="AE277" s="200"/>
    </row>
    <row r="278" spans="1:31" ht="18.75" customHeight="1">
      <c r="A278" s="200"/>
      <c r="B278" s="200"/>
      <c r="C278" s="200"/>
      <c r="D278" s="200"/>
      <c r="E278" s="200"/>
      <c r="F278" s="200"/>
      <c r="G278" s="200"/>
      <c r="H278" s="200"/>
      <c r="I278" s="200"/>
      <c r="J278" s="200"/>
      <c r="K278" s="1676"/>
      <c r="L278" s="1676"/>
      <c r="M278" s="200"/>
      <c r="N278" s="200"/>
      <c r="O278" s="200"/>
      <c r="P278" s="200"/>
      <c r="Q278" s="200"/>
      <c r="R278" s="200"/>
      <c r="S278" s="200"/>
      <c r="T278" s="200"/>
      <c r="U278" s="201"/>
      <c r="V278" s="200"/>
      <c r="W278" s="200"/>
      <c r="X278" s="200"/>
      <c r="Y278" s="200"/>
      <c r="Z278" s="200"/>
      <c r="AA278" s="200"/>
      <c r="AB278" s="200"/>
      <c r="AC278" s="200"/>
      <c r="AD278" s="200"/>
      <c r="AE278" s="200"/>
    </row>
    <row r="279" spans="1:31" ht="18.75" customHeight="1">
      <c r="A279" s="200"/>
      <c r="B279" s="200"/>
      <c r="C279" s="200"/>
      <c r="D279" s="200"/>
      <c r="E279" s="200"/>
      <c r="F279" s="200"/>
      <c r="G279" s="200"/>
      <c r="H279" s="200"/>
      <c r="I279" s="200"/>
      <c r="J279" s="200"/>
      <c r="K279" s="1676"/>
      <c r="L279" s="1676"/>
      <c r="M279" s="200"/>
      <c r="N279" s="200"/>
      <c r="O279" s="200"/>
      <c r="P279" s="200"/>
      <c r="Q279" s="200"/>
      <c r="R279" s="200"/>
      <c r="S279" s="200"/>
      <c r="T279" s="200"/>
      <c r="U279" s="201"/>
      <c r="V279" s="200"/>
      <c r="W279" s="200"/>
      <c r="X279" s="200"/>
      <c r="Y279" s="200"/>
      <c r="Z279" s="200"/>
      <c r="AA279" s="200"/>
      <c r="AB279" s="200"/>
      <c r="AC279" s="200"/>
      <c r="AD279" s="200"/>
      <c r="AE279" s="200"/>
    </row>
    <row r="280" spans="1:31" ht="18.75" customHeight="1">
      <c r="A280" s="200"/>
      <c r="B280" s="200"/>
      <c r="C280" s="200"/>
      <c r="D280" s="200"/>
      <c r="E280" s="200"/>
      <c r="F280" s="200"/>
      <c r="G280" s="200"/>
      <c r="H280" s="200"/>
      <c r="I280" s="200"/>
      <c r="J280" s="200"/>
      <c r="K280" s="1676"/>
      <c r="L280" s="1676"/>
      <c r="M280" s="200"/>
      <c r="N280" s="200"/>
      <c r="O280" s="200"/>
      <c r="P280" s="200"/>
      <c r="Q280" s="200"/>
      <c r="R280" s="200"/>
      <c r="S280" s="200"/>
      <c r="T280" s="200"/>
      <c r="U280" s="201"/>
      <c r="V280" s="200"/>
      <c r="W280" s="200"/>
      <c r="X280" s="200"/>
      <c r="Y280" s="200"/>
      <c r="Z280" s="200"/>
      <c r="AA280" s="200"/>
      <c r="AB280" s="200"/>
      <c r="AC280" s="200"/>
      <c r="AD280" s="200"/>
      <c r="AE280" s="200"/>
    </row>
    <row r="281" spans="1:31" ht="18.75" customHeight="1">
      <c r="A281" s="200"/>
      <c r="B281" s="200"/>
      <c r="C281" s="200"/>
      <c r="D281" s="200"/>
      <c r="E281" s="200"/>
      <c r="F281" s="200"/>
      <c r="G281" s="200"/>
      <c r="H281" s="200"/>
      <c r="I281" s="200"/>
      <c r="J281" s="200"/>
      <c r="K281" s="1676"/>
      <c r="L281" s="1676"/>
      <c r="M281" s="200"/>
      <c r="N281" s="200"/>
      <c r="O281" s="200"/>
      <c r="P281" s="200"/>
      <c r="Q281" s="200"/>
      <c r="R281" s="200"/>
      <c r="S281" s="200"/>
      <c r="T281" s="200"/>
      <c r="U281" s="201"/>
      <c r="V281" s="200"/>
      <c r="W281" s="200"/>
      <c r="X281" s="200"/>
      <c r="Y281" s="200"/>
      <c r="Z281" s="200"/>
      <c r="AA281" s="200"/>
      <c r="AB281" s="200"/>
      <c r="AC281" s="200"/>
      <c r="AD281" s="200"/>
      <c r="AE281" s="200"/>
    </row>
    <row r="282" spans="1:31" ht="18.75" customHeight="1">
      <c r="A282" s="200"/>
      <c r="B282" s="200"/>
      <c r="C282" s="200"/>
      <c r="D282" s="200"/>
      <c r="E282" s="200"/>
      <c r="F282" s="200"/>
      <c r="G282" s="200"/>
      <c r="H282" s="200"/>
      <c r="I282" s="200"/>
      <c r="J282" s="200"/>
      <c r="K282" s="1676"/>
      <c r="L282" s="1676"/>
      <c r="M282" s="200"/>
      <c r="N282" s="200"/>
      <c r="O282" s="200"/>
      <c r="P282" s="200"/>
      <c r="Q282" s="200"/>
      <c r="R282" s="200"/>
      <c r="S282" s="200"/>
      <c r="T282" s="200"/>
      <c r="U282" s="201"/>
      <c r="V282" s="200"/>
      <c r="W282" s="200"/>
      <c r="X282" s="200"/>
      <c r="Y282" s="200"/>
      <c r="Z282" s="200"/>
      <c r="AA282" s="200"/>
      <c r="AB282" s="200"/>
      <c r="AC282" s="200"/>
      <c r="AD282" s="200"/>
      <c r="AE282" s="200"/>
    </row>
    <row r="283" spans="1:31" ht="18.75" customHeight="1">
      <c r="A283" s="200"/>
      <c r="B283" s="200"/>
      <c r="C283" s="200"/>
      <c r="D283" s="200"/>
      <c r="E283" s="200"/>
      <c r="F283" s="200"/>
      <c r="G283" s="200"/>
      <c r="H283" s="200"/>
      <c r="I283" s="200"/>
      <c r="J283" s="200"/>
      <c r="K283" s="1676"/>
      <c r="L283" s="1676"/>
      <c r="M283" s="200"/>
      <c r="N283" s="200"/>
      <c r="O283" s="200"/>
      <c r="P283" s="200"/>
      <c r="Q283" s="200"/>
      <c r="R283" s="200"/>
      <c r="S283" s="200"/>
      <c r="T283" s="200"/>
      <c r="U283" s="201"/>
      <c r="V283" s="200"/>
      <c r="W283" s="200"/>
      <c r="X283" s="200"/>
      <c r="Y283" s="200"/>
      <c r="Z283" s="200"/>
      <c r="AA283" s="200"/>
      <c r="AB283" s="200"/>
      <c r="AC283" s="200"/>
      <c r="AD283" s="200"/>
      <c r="AE283" s="200"/>
    </row>
    <row r="284" spans="1:31" ht="18.75" customHeight="1">
      <c r="A284" s="200"/>
      <c r="B284" s="200"/>
      <c r="C284" s="200"/>
      <c r="D284" s="200"/>
      <c r="E284" s="200"/>
      <c r="F284" s="200"/>
      <c r="G284" s="200"/>
      <c r="H284" s="200"/>
      <c r="I284" s="200"/>
      <c r="J284" s="200"/>
      <c r="K284" s="1676"/>
      <c r="L284" s="1676"/>
      <c r="M284" s="200"/>
      <c r="N284" s="200"/>
      <c r="O284" s="200"/>
      <c r="P284" s="200"/>
      <c r="Q284" s="200"/>
      <c r="R284" s="200"/>
      <c r="S284" s="200"/>
      <c r="T284" s="200"/>
      <c r="U284" s="201"/>
      <c r="V284" s="200"/>
      <c r="W284" s="200"/>
      <c r="X284" s="200"/>
      <c r="Y284" s="200"/>
      <c r="Z284" s="200"/>
      <c r="AA284" s="200"/>
      <c r="AB284" s="200"/>
      <c r="AC284" s="200"/>
      <c r="AD284" s="200"/>
      <c r="AE284" s="200"/>
    </row>
    <row r="285" spans="1:31" ht="18.75" customHeight="1">
      <c r="A285" s="200"/>
      <c r="B285" s="200"/>
      <c r="C285" s="200"/>
      <c r="D285" s="200"/>
      <c r="E285" s="200"/>
      <c r="F285" s="200"/>
      <c r="G285" s="200"/>
      <c r="H285" s="200"/>
      <c r="I285" s="200"/>
      <c r="J285" s="200"/>
      <c r="K285" s="1676"/>
      <c r="L285" s="1676"/>
      <c r="M285" s="200"/>
      <c r="N285" s="200"/>
      <c r="O285" s="200"/>
      <c r="P285" s="200"/>
      <c r="Q285" s="200"/>
      <c r="R285" s="200"/>
      <c r="S285" s="200"/>
      <c r="T285" s="200"/>
      <c r="U285" s="201"/>
      <c r="V285" s="200"/>
      <c r="W285" s="200"/>
      <c r="X285" s="200"/>
      <c r="Y285" s="200"/>
      <c r="Z285" s="200"/>
      <c r="AA285" s="200"/>
      <c r="AB285" s="200"/>
      <c r="AC285" s="200"/>
      <c r="AD285" s="200"/>
      <c r="AE285" s="200"/>
    </row>
    <row r="286" spans="1:31" ht="18.75" customHeight="1">
      <c r="A286" s="200"/>
      <c r="B286" s="200"/>
      <c r="C286" s="200"/>
      <c r="D286" s="200"/>
      <c r="E286" s="200"/>
      <c r="F286" s="200"/>
      <c r="G286" s="200"/>
      <c r="H286" s="200"/>
      <c r="I286" s="200"/>
      <c r="J286" s="200"/>
      <c r="K286" s="1676"/>
      <c r="L286" s="1676"/>
      <c r="M286" s="200"/>
      <c r="N286" s="200"/>
      <c r="O286" s="200"/>
      <c r="P286" s="200"/>
      <c r="Q286" s="200"/>
      <c r="R286" s="200"/>
      <c r="S286" s="200"/>
      <c r="T286" s="200"/>
      <c r="U286" s="201"/>
      <c r="V286" s="200"/>
      <c r="W286" s="200"/>
      <c r="X286" s="200"/>
      <c r="Y286" s="200"/>
      <c r="Z286" s="200"/>
      <c r="AA286" s="200"/>
      <c r="AB286" s="200"/>
      <c r="AC286" s="200"/>
      <c r="AD286" s="200"/>
      <c r="AE286" s="200"/>
    </row>
    <row r="287" spans="1:31" ht="18.75" customHeight="1">
      <c r="A287" s="200"/>
      <c r="B287" s="200"/>
      <c r="C287" s="200"/>
      <c r="D287" s="200"/>
      <c r="E287" s="200"/>
      <c r="F287" s="200"/>
      <c r="G287" s="200"/>
      <c r="H287" s="200"/>
      <c r="I287" s="200"/>
      <c r="J287" s="200"/>
      <c r="K287" s="1676"/>
      <c r="L287" s="1676"/>
      <c r="M287" s="200"/>
      <c r="N287" s="200"/>
      <c r="O287" s="200"/>
      <c r="P287" s="200"/>
      <c r="Q287" s="200"/>
      <c r="R287" s="200"/>
      <c r="S287" s="200"/>
      <c r="T287" s="200"/>
      <c r="U287" s="201"/>
      <c r="V287" s="200"/>
      <c r="W287" s="200"/>
      <c r="X287" s="200"/>
      <c r="Y287" s="200"/>
      <c r="Z287" s="200"/>
      <c r="AA287" s="200"/>
      <c r="AB287" s="200"/>
      <c r="AC287" s="200"/>
      <c r="AD287" s="200"/>
      <c r="AE287" s="200"/>
    </row>
    <row r="288" spans="1:31" ht="18.75" customHeight="1">
      <c r="A288" s="200"/>
      <c r="B288" s="200"/>
      <c r="C288" s="200"/>
      <c r="D288" s="200"/>
      <c r="E288" s="200"/>
      <c r="F288" s="200"/>
      <c r="G288" s="200"/>
      <c r="H288" s="200"/>
      <c r="I288" s="200"/>
      <c r="J288" s="200"/>
      <c r="K288" s="1676"/>
      <c r="L288" s="1676"/>
      <c r="M288" s="200"/>
      <c r="N288" s="200"/>
      <c r="O288" s="200"/>
      <c r="P288" s="200"/>
      <c r="Q288" s="200"/>
      <c r="R288" s="200"/>
      <c r="S288" s="200"/>
      <c r="T288" s="200"/>
      <c r="U288" s="201"/>
      <c r="V288" s="200"/>
      <c r="W288" s="200"/>
      <c r="X288" s="200"/>
      <c r="Y288" s="200"/>
      <c r="Z288" s="200"/>
      <c r="AA288" s="200"/>
      <c r="AB288" s="200"/>
      <c r="AC288" s="200"/>
      <c r="AD288" s="200"/>
      <c r="AE288" s="200"/>
    </row>
    <row r="289" spans="1:31" ht="18.75" customHeight="1">
      <c r="A289" s="200"/>
      <c r="B289" s="200"/>
      <c r="C289" s="200"/>
      <c r="D289" s="200"/>
      <c r="E289" s="200"/>
      <c r="F289" s="200"/>
      <c r="G289" s="200"/>
      <c r="H289" s="200"/>
      <c r="I289" s="200"/>
      <c r="J289" s="200"/>
      <c r="K289" s="1676"/>
      <c r="L289" s="1676"/>
      <c r="M289" s="200"/>
      <c r="N289" s="200"/>
      <c r="O289" s="200"/>
      <c r="P289" s="200"/>
      <c r="Q289" s="200"/>
      <c r="R289" s="200"/>
      <c r="S289" s="200"/>
      <c r="T289" s="200"/>
      <c r="U289" s="201"/>
      <c r="V289" s="200"/>
      <c r="W289" s="200"/>
      <c r="X289" s="200"/>
      <c r="Y289" s="200"/>
      <c r="Z289" s="200"/>
      <c r="AA289" s="200"/>
      <c r="AB289" s="200"/>
      <c r="AC289" s="200"/>
      <c r="AD289" s="200"/>
      <c r="AE289" s="200"/>
    </row>
    <row r="290" spans="1:31" ht="18.75" customHeight="1">
      <c r="A290" s="200"/>
      <c r="B290" s="200"/>
      <c r="C290" s="200"/>
      <c r="D290" s="200"/>
      <c r="E290" s="200"/>
      <c r="F290" s="200"/>
      <c r="G290" s="200"/>
      <c r="H290" s="200"/>
      <c r="I290" s="200"/>
      <c r="J290" s="200"/>
      <c r="K290" s="1676"/>
      <c r="L290" s="1676"/>
      <c r="M290" s="200"/>
      <c r="N290" s="200"/>
      <c r="O290" s="200"/>
      <c r="P290" s="200"/>
      <c r="Q290" s="200"/>
      <c r="R290" s="200"/>
      <c r="S290" s="200"/>
      <c r="T290" s="200"/>
      <c r="U290" s="201"/>
      <c r="V290" s="200"/>
      <c r="W290" s="200"/>
      <c r="X290" s="200"/>
      <c r="Y290" s="200"/>
      <c r="Z290" s="200"/>
      <c r="AA290" s="200"/>
      <c r="AB290" s="200"/>
      <c r="AC290" s="200"/>
      <c r="AD290" s="200"/>
      <c r="AE290" s="200"/>
    </row>
    <row r="291" spans="1:31" ht="18.75" customHeight="1">
      <c r="A291" s="200"/>
      <c r="B291" s="200"/>
      <c r="C291" s="200"/>
      <c r="D291" s="200"/>
      <c r="E291" s="200"/>
      <c r="F291" s="200"/>
      <c r="G291" s="200"/>
      <c r="H291" s="200"/>
      <c r="I291" s="200"/>
      <c r="J291" s="200"/>
      <c r="K291" s="1676"/>
      <c r="L291" s="1676"/>
      <c r="M291" s="200"/>
      <c r="N291" s="200"/>
      <c r="O291" s="200"/>
      <c r="P291" s="200"/>
      <c r="Q291" s="200"/>
      <c r="R291" s="200"/>
      <c r="S291" s="200"/>
      <c r="T291" s="200"/>
      <c r="U291" s="201"/>
      <c r="V291" s="200"/>
      <c r="W291" s="200"/>
      <c r="X291" s="200"/>
      <c r="Y291" s="200"/>
      <c r="Z291" s="200"/>
      <c r="AA291" s="200"/>
      <c r="AB291" s="200"/>
      <c r="AC291" s="200"/>
      <c r="AD291" s="200"/>
      <c r="AE291" s="200"/>
    </row>
    <row r="292" spans="1:31" ht="18.75" customHeight="1">
      <c r="A292" s="200"/>
      <c r="B292" s="200"/>
      <c r="C292" s="200"/>
      <c r="D292" s="200"/>
      <c r="E292" s="200"/>
      <c r="F292" s="200"/>
      <c r="G292" s="200"/>
      <c r="H292" s="200"/>
      <c r="I292" s="200"/>
      <c r="J292" s="200"/>
      <c r="K292" s="1676"/>
      <c r="L292" s="1676"/>
      <c r="M292" s="200"/>
      <c r="N292" s="200"/>
      <c r="O292" s="200"/>
      <c r="P292" s="200"/>
      <c r="Q292" s="200"/>
      <c r="R292" s="200"/>
      <c r="S292" s="200"/>
      <c r="T292" s="200"/>
      <c r="U292" s="201"/>
      <c r="V292" s="200"/>
      <c r="W292" s="200"/>
      <c r="X292" s="200"/>
      <c r="Y292" s="200"/>
      <c r="Z292" s="200"/>
      <c r="AA292" s="200"/>
      <c r="AB292" s="200"/>
      <c r="AC292" s="200"/>
      <c r="AD292" s="200"/>
      <c r="AE292" s="200"/>
    </row>
    <row r="293" spans="1:31" ht="18.75" customHeight="1">
      <c r="A293" s="200"/>
      <c r="B293" s="200"/>
      <c r="C293" s="200"/>
      <c r="D293" s="200"/>
      <c r="E293" s="200"/>
      <c r="F293" s="200"/>
      <c r="G293" s="200"/>
      <c r="H293" s="200"/>
      <c r="I293" s="200"/>
      <c r="J293" s="200"/>
      <c r="K293" s="1676"/>
      <c r="L293" s="1676"/>
      <c r="M293" s="200"/>
      <c r="N293" s="200"/>
      <c r="O293" s="200"/>
      <c r="P293" s="200"/>
      <c r="Q293" s="200"/>
      <c r="R293" s="200"/>
      <c r="S293" s="200"/>
      <c r="T293" s="200"/>
      <c r="U293" s="201"/>
      <c r="V293" s="200"/>
      <c r="W293" s="200"/>
      <c r="X293" s="200"/>
      <c r="Y293" s="200"/>
      <c r="Z293" s="200"/>
      <c r="AA293" s="200"/>
      <c r="AB293" s="200"/>
      <c r="AC293" s="200"/>
      <c r="AD293" s="200"/>
      <c r="AE293" s="200"/>
    </row>
    <row r="294" spans="1:31" ht="18.75" customHeight="1">
      <c r="A294" s="200"/>
      <c r="B294" s="200"/>
      <c r="C294" s="200"/>
      <c r="D294" s="200"/>
      <c r="E294" s="200"/>
      <c r="F294" s="200"/>
      <c r="G294" s="200"/>
      <c r="H294" s="200"/>
      <c r="I294" s="200"/>
      <c r="J294" s="200"/>
      <c r="K294" s="1676"/>
      <c r="L294" s="1676"/>
      <c r="M294" s="200"/>
      <c r="N294" s="200"/>
      <c r="O294" s="200"/>
      <c r="P294" s="200"/>
      <c r="Q294" s="200"/>
      <c r="R294" s="200"/>
      <c r="S294" s="200"/>
      <c r="T294" s="200"/>
      <c r="U294" s="201"/>
      <c r="V294" s="200"/>
      <c r="W294" s="200"/>
      <c r="X294" s="200"/>
      <c r="Y294" s="200"/>
      <c r="Z294" s="200"/>
      <c r="AA294" s="200"/>
      <c r="AB294" s="200"/>
      <c r="AC294" s="200"/>
      <c r="AD294" s="200"/>
      <c r="AE294" s="200"/>
    </row>
    <row r="295" spans="1:31" ht="18.75" customHeight="1">
      <c r="A295" s="200"/>
      <c r="B295" s="200"/>
      <c r="C295" s="200"/>
      <c r="D295" s="200"/>
      <c r="E295" s="200"/>
      <c r="F295" s="200"/>
      <c r="G295" s="200"/>
      <c r="H295" s="200"/>
      <c r="I295" s="200"/>
      <c r="J295" s="200"/>
      <c r="K295" s="1676"/>
      <c r="L295" s="1676"/>
      <c r="M295" s="200"/>
      <c r="N295" s="200"/>
      <c r="O295" s="200"/>
      <c r="P295" s="200"/>
      <c r="Q295" s="200"/>
      <c r="R295" s="200"/>
      <c r="S295" s="200"/>
      <c r="T295" s="200"/>
      <c r="U295" s="201"/>
      <c r="V295" s="200"/>
      <c r="W295" s="200"/>
      <c r="X295" s="200"/>
      <c r="Y295" s="200"/>
      <c r="Z295" s="200"/>
      <c r="AA295" s="200"/>
      <c r="AB295" s="200"/>
      <c r="AC295" s="200"/>
      <c r="AD295" s="200"/>
      <c r="AE295" s="200"/>
    </row>
    <row r="296" spans="1:31" ht="18.75" customHeight="1">
      <c r="A296" s="200"/>
      <c r="B296" s="200"/>
      <c r="C296" s="200"/>
      <c r="D296" s="200"/>
      <c r="E296" s="200"/>
      <c r="F296" s="200"/>
      <c r="G296" s="200"/>
      <c r="H296" s="200"/>
      <c r="I296" s="200"/>
      <c r="J296" s="200"/>
      <c r="K296" s="1676"/>
      <c r="L296" s="1676"/>
      <c r="M296" s="200"/>
      <c r="N296" s="200"/>
      <c r="O296" s="200"/>
      <c r="P296" s="200"/>
      <c r="Q296" s="200"/>
      <c r="R296" s="200"/>
      <c r="S296" s="200"/>
      <c r="T296" s="200"/>
      <c r="U296" s="201"/>
      <c r="V296" s="200"/>
      <c r="W296" s="200"/>
      <c r="X296" s="200"/>
      <c r="Y296" s="200"/>
      <c r="Z296" s="200"/>
      <c r="AA296" s="200"/>
      <c r="AB296" s="200"/>
      <c r="AC296" s="200"/>
      <c r="AD296" s="200"/>
      <c r="AE296" s="200"/>
    </row>
    <row r="297" spans="1:31" ht="18.75" customHeight="1">
      <c r="A297" s="200"/>
      <c r="B297" s="200"/>
      <c r="C297" s="200"/>
      <c r="D297" s="200"/>
      <c r="E297" s="200"/>
      <c r="F297" s="200"/>
      <c r="G297" s="200"/>
      <c r="H297" s="200"/>
      <c r="I297" s="200"/>
      <c r="J297" s="200"/>
      <c r="K297" s="1676"/>
      <c r="L297" s="1676"/>
      <c r="M297" s="200"/>
      <c r="N297" s="200"/>
      <c r="O297" s="200"/>
      <c r="P297" s="200"/>
      <c r="Q297" s="200"/>
      <c r="R297" s="200"/>
      <c r="S297" s="200"/>
      <c r="T297" s="200"/>
      <c r="U297" s="201"/>
      <c r="V297" s="200"/>
      <c r="W297" s="200"/>
      <c r="X297" s="200"/>
      <c r="Y297" s="200"/>
      <c r="Z297" s="200"/>
      <c r="AA297" s="200"/>
      <c r="AB297" s="200"/>
      <c r="AC297" s="200"/>
      <c r="AD297" s="200"/>
      <c r="AE297" s="200"/>
    </row>
    <row r="298" spans="1:31" ht="18.75" customHeight="1">
      <c r="A298" s="200"/>
      <c r="B298" s="200"/>
      <c r="C298" s="200"/>
      <c r="D298" s="200"/>
      <c r="E298" s="200"/>
      <c r="F298" s="200"/>
      <c r="G298" s="200"/>
      <c r="H298" s="200"/>
      <c r="I298" s="200"/>
      <c r="J298" s="200"/>
      <c r="K298" s="1676"/>
      <c r="L298" s="1676"/>
      <c r="M298" s="200"/>
      <c r="N298" s="200"/>
      <c r="O298" s="200"/>
      <c r="P298" s="200"/>
      <c r="Q298" s="200"/>
      <c r="R298" s="200"/>
      <c r="S298" s="200"/>
      <c r="T298" s="200"/>
      <c r="U298" s="201"/>
      <c r="V298" s="200"/>
      <c r="W298" s="200"/>
      <c r="X298" s="200"/>
      <c r="Y298" s="200"/>
      <c r="Z298" s="200"/>
      <c r="AA298" s="200"/>
      <c r="AB298" s="200"/>
      <c r="AC298" s="200"/>
      <c r="AD298" s="200"/>
      <c r="AE298" s="200"/>
    </row>
    <row r="299" spans="1:31" ht="18.75" customHeight="1">
      <c r="A299" s="200"/>
      <c r="B299" s="200"/>
      <c r="C299" s="200"/>
      <c r="D299" s="200"/>
      <c r="E299" s="200"/>
      <c r="F299" s="200"/>
      <c r="G299" s="200"/>
      <c r="H299" s="200"/>
      <c r="I299" s="200"/>
      <c r="J299" s="200"/>
      <c r="K299" s="1676"/>
      <c r="L299" s="1676"/>
      <c r="M299" s="200"/>
      <c r="N299" s="200"/>
      <c r="O299" s="200"/>
      <c r="P299" s="200"/>
      <c r="Q299" s="200"/>
      <c r="R299" s="200"/>
      <c r="S299" s="200"/>
      <c r="T299" s="200"/>
      <c r="U299" s="201"/>
      <c r="V299" s="200"/>
      <c r="W299" s="200"/>
      <c r="X299" s="200"/>
      <c r="Y299" s="200"/>
      <c r="Z299" s="200"/>
      <c r="AA299" s="200"/>
      <c r="AB299" s="200"/>
      <c r="AC299" s="200"/>
      <c r="AD299" s="200"/>
      <c r="AE299" s="200"/>
    </row>
    <row r="300" spans="1:31" ht="18.75" customHeight="1">
      <c r="A300" s="200"/>
      <c r="B300" s="200"/>
      <c r="C300" s="200"/>
      <c r="D300" s="200"/>
      <c r="E300" s="200"/>
      <c r="F300" s="200"/>
      <c r="G300" s="200"/>
      <c r="H300" s="200"/>
      <c r="I300" s="200"/>
      <c r="J300" s="200"/>
      <c r="K300" s="1676"/>
      <c r="L300" s="1676"/>
      <c r="M300" s="200"/>
      <c r="N300" s="200"/>
      <c r="O300" s="200"/>
      <c r="P300" s="200"/>
      <c r="Q300" s="200"/>
      <c r="R300" s="200"/>
      <c r="S300" s="200"/>
      <c r="T300" s="200"/>
      <c r="U300" s="201"/>
      <c r="V300" s="200"/>
      <c r="W300" s="200"/>
      <c r="X300" s="200"/>
      <c r="Y300" s="200"/>
      <c r="Z300" s="200"/>
      <c r="AA300" s="200"/>
      <c r="AB300" s="200"/>
      <c r="AC300" s="200"/>
      <c r="AD300" s="200"/>
      <c r="AE300" s="200"/>
    </row>
    <row r="301" spans="1:31" ht="18.75" customHeight="1">
      <c r="A301" s="200"/>
      <c r="B301" s="200"/>
      <c r="C301" s="200"/>
      <c r="D301" s="200"/>
      <c r="E301" s="200"/>
      <c r="F301" s="200"/>
      <c r="G301" s="200"/>
      <c r="H301" s="200"/>
      <c r="I301" s="200"/>
      <c r="J301" s="200"/>
      <c r="K301" s="1676"/>
      <c r="L301" s="1676"/>
      <c r="M301" s="200"/>
      <c r="N301" s="200"/>
      <c r="O301" s="200"/>
      <c r="P301" s="200"/>
      <c r="Q301" s="200"/>
      <c r="R301" s="200"/>
      <c r="S301" s="200"/>
      <c r="T301" s="200"/>
      <c r="U301" s="201"/>
      <c r="V301" s="200"/>
      <c r="W301" s="200"/>
      <c r="X301" s="200"/>
      <c r="Y301" s="200"/>
      <c r="Z301" s="200"/>
      <c r="AA301" s="200"/>
      <c r="AB301" s="200"/>
      <c r="AC301" s="200"/>
      <c r="AD301" s="200"/>
      <c r="AE301" s="200"/>
    </row>
    <row r="302" spans="1:31" ht="18.75" customHeight="1">
      <c r="A302" s="200"/>
      <c r="B302" s="200"/>
      <c r="C302" s="200"/>
      <c r="D302" s="200"/>
      <c r="E302" s="200"/>
      <c r="F302" s="200"/>
      <c r="G302" s="200"/>
      <c r="H302" s="200"/>
      <c r="I302" s="200"/>
      <c r="J302" s="200"/>
      <c r="K302" s="1676"/>
      <c r="L302" s="1676"/>
      <c r="M302" s="200"/>
      <c r="N302" s="200"/>
      <c r="O302" s="200"/>
      <c r="P302" s="200"/>
      <c r="Q302" s="200"/>
      <c r="R302" s="200"/>
      <c r="S302" s="200"/>
      <c r="T302" s="200"/>
      <c r="U302" s="201"/>
      <c r="V302" s="200"/>
      <c r="W302" s="200"/>
      <c r="X302" s="200"/>
      <c r="Y302" s="200"/>
      <c r="Z302" s="200"/>
      <c r="AA302" s="200"/>
      <c r="AB302" s="200"/>
      <c r="AC302" s="200"/>
      <c r="AD302" s="200"/>
      <c r="AE302" s="200"/>
    </row>
    <row r="303" spans="1:31" ht="18.75" customHeight="1">
      <c r="A303" s="200"/>
      <c r="B303" s="200"/>
      <c r="C303" s="200"/>
      <c r="D303" s="200"/>
      <c r="E303" s="200"/>
      <c r="F303" s="200"/>
      <c r="G303" s="200"/>
      <c r="H303" s="200"/>
      <c r="I303" s="200"/>
      <c r="J303" s="200"/>
      <c r="K303" s="1676"/>
      <c r="L303" s="1676"/>
      <c r="M303" s="200"/>
      <c r="N303" s="200"/>
      <c r="O303" s="200"/>
      <c r="P303" s="200"/>
      <c r="Q303" s="200"/>
      <c r="R303" s="200"/>
      <c r="S303" s="200"/>
      <c r="T303" s="200"/>
      <c r="U303" s="201"/>
      <c r="V303" s="200"/>
      <c r="W303" s="200"/>
      <c r="X303" s="200"/>
      <c r="Y303" s="200"/>
      <c r="Z303" s="200"/>
      <c r="AA303" s="200"/>
      <c r="AB303" s="200"/>
      <c r="AC303" s="200"/>
      <c r="AD303" s="200"/>
      <c r="AE303" s="200"/>
    </row>
    <row r="304" spans="1:31" ht="18.75" customHeight="1">
      <c r="A304" s="200"/>
      <c r="B304" s="200"/>
      <c r="C304" s="200"/>
      <c r="D304" s="200"/>
      <c r="E304" s="200"/>
      <c r="F304" s="200"/>
      <c r="G304" s="200"/>
      <c r="H304" s="200"/>
      <c r="I304" s="200"/>
      <c r="J304" s="200"/>
      <c r="K304" s="1676"/>
      <c r="L304" s="1676"/>
      <c r="M304" s="200"/>
      <c r="N304" s="200"/>
      <c r="O304" s="200"/>
      <c r="P304" s="200"/>
      <c r="Q304" s="200"/>
      <c r="R304" s="200"/>
      <c r="S304" s="200"/>
      <c r="T304" s="200"/>
      <c r="U304" s="201"/>
      <c r="V304" s="200"/>
      <c r="W304" s="200"/>
      <c r="X304" s="200"/>
      <c r="Y304" s="200"/>
      <c r="Z304" s="200"/>
      <c r="AA304" s="200"/>
      <c r="AB304" s="200"/>
      <c r="AC304" s="200"/>
      <c r="AD304" s="200"/>
      <c r="AE304" s="200"/>
    </row>
    <row r="305" spans="1:31" ht="18.75" customHeight="1">
      <c r="A305" s="200"/>
      <c r="B305" s="200"/>
      <c r="C305" s="200"/>
      <c r="D305" s="200"/>
      <c r="E305" s="200"/>
      <c r="F305" s="200"/>
      <c r="G305" s="200"/>
      <c r="H305" s="200"/>
      <c r="I305" s="200"/>
      <c r="J305" s="200"/>
      <c r="K305" s="1676"/>
      <c r="L305" s="1676"/>
      <c r="M305" s="200"/>
      <c r="N305" s="200"/>
      <c r="O305" s="200"/>
      <c r="P305" s="200"/>
      <c r="Q305" s="200"/>
      <c r="R305" s="200"/>
      <c r="S305" s="200"/>
      <c r="T305" s="200"/>
      <c r="U305" s="201"/>
      <c r="V305" s="200"/>
      <c r="W305" s="200"/>
      <c r="X305" s="200"/>
      <c r="Y305" s="200"/>
      <c r="Z305" s="200"/>
      <c r="AA305" s="200"/>
      <c r="AB305" s="200"/>
      <c r="AC305" s="200"/>
      <c r="AD305" s="200"/>
      <c r="AE305" s="200"/>
    </row>
    <row r="306" spans="1:31" ht="18.75" customHeight="1">
      <c r="A306" s="200"/>
      <c r="B306" s="200"/>
      <c r="C306" s="200"/>
      <c r="D306" s="200"/>
      <c r="E306" s="200"/>
      <c r="F306" s="200"/>
      <c r="G306" s="200"/>
      <c r="H306" s="200"/>
      <c r="I306" s="200"/>
      <c r="J306" s="200"/>
      <c r="K306" s="1676"/>
      <c r="L306" s="1676"/>
      <c r="M306" s="200"/>
      <c r="N306" s="200"/>
      <c r="O306" s="200"/>
      <c r="P306" s="200"/>
      <c r="Q306" s="200"/>
      <c r="R306" s="200"/>
      <c r="S306" s="200"/>
      <c r="T306" s="200"/>
      <c r="U306" s="201"/>
      <c r="V306" s="200"/>
      <c r="W306" s="200"/>
      <c r="X306" s="200"/>
      <c r="Y306" s="200"/>
      <c r="Z306" s="200"/>
      <c r="AA306" s="200"/>
      <c r="AB306" s="200"/>
      <c r="AC306" s="200"/>
      <c r="AD306" s="200"/>
      <c r="AE306" s="200"/>
    </row>
    <row r="307" spans="1:31" ht="18.75" customHeight="1">
      <c r="A307" s="200"/>
      <c r="B307" s="200"/>
      <c r="C307" s="200"/>
      <c r="D307" s="200"/>
      <c r="E307" s="200"/>
      <c r="F307" s="200"/>
      <c r="G307" s="200"/>
      <c r="H307" s="200"/>
      <c r="I307" s="200"/>
      <c r="J307" s="200"/>
      <c r="K307" s="1676"/>
      <c r="L307" s="1676"/>
      <c r="M307" s="200"/>
      <c r="N307" s="200"/>
      <c r="O307" s="200"/>
      <c r="P307" s="200"/>
      <c r="Q307" s="200"/>
      <c r="R307" s="200"/>
      <c r="S307" s="200"/>
      <c r="T307" s="200"/>
      <c r="U307" s="201"/>
      <c r="V307" s="200"/>
      <c r="W307" s="200"/>
      <c r="X307" s="200"/>
      <c r="Y307" s="200"/>
      <c r="Z307" s="200"/>
      <c r="AA307" s="200"/>
      <c r="AB307" s="200"/>
      <c r="AC307" s="200"/>
      <c r="AD307" s="200"/>
      <c r="AE307" s="200"/>
    </row>
    <row r="308" spans="1:31" ht="18.75" customHeight="1">
      <c r="A308" s="200"/>
      <c r="B308" s="200"/>
      <c r="C308" s="200"/>
      <c r="D308" s="200"/>
      <c r="E308" s="200"/>
      <c r="F308" s="200"/>
      <c r="G308" s="200"/>
      <c r="H308" s="200"/>
      <c r="I308" s="200"/>
      <c r="J308" s="200"/>
      <c r="K308" s="1676"/>
      <c r="L308" s="1676"/>
      <c r="M308" s="200"/>
      <c r="N308" s="200"/>
      <c r="O308" s="200"/>
      <c r="P308" s="200"/>
      <c r="Q308" s="200"/>
      <c r="R308" s="200"/>
      <c r="S308" s="200"/>
      <c r="T308" s="200"/>
      <c r="U308" s="201"/>
      <c r="V308" s="200"/>
      <c r="W308" s="200"/>
      <c r="X308" s="200"/>
      <c r="Y308" s="200"/>
      <c r="Z308" s="200"/>
      <c r="AA308" s="200"/>
      <c r="AB308" s="200"/>
      <c r="AC308" s="200"/>
      <c r="AD308" s="200"/>
      <c r="AE308" s="200"/>
    </row>
    <row r="309" spans="1:31" ht="18.75" customHeight="1">
      <c r="A309" s="200"/>
      <c r="B309" s="200"/>
      <c r="C309" s="200"/>
      <c r="D309" s="200"/>
      <c r="E309" s="200"/>
      <c r="F309" s="200"/>
      <c r="G309" s="200"/>
      <c r="H309" s="200"/>
      <c r="I309" s="200"/>
      <c r="J309" s="200"/>
      <c r="K309" s="1676"/>
      <c r="L309" s="1676"/>
      <c r="M309" s="200"/>
      <c r="N309" s="200"/>
      <c r="O309" s="200"/>
      <c r="P309" s="200"/>
      <c r="Q309" s="200"/>
      <c r="R309" s="200"/>
      <c r="S309" s="200"/>
      <c r="T309" s="200"/>
      <c r="U309" s="201"/>
      <c r="V309" s="200"/>
      <c r="W309" s="200"/>
      <c r="X309" s="200"/>
      <c r="Y309" s="200"/>
      <c r="Z309" s="200"/>
      <c r="AA309" s="200"/>
      <c r="AB309" s="200"/>
      <c r="AC309" s="200"/>
      <c r="AD309" s="200"/>
      <c r="AE309" s="200"/>
    </row>
    <row r="310" spans="1:31" ht="18.75" customHeight="1">
      <c r="A310" s="200"/>
      <c r="B310" s="200"/>
      <c r="C310" s="200"/>
      <c r="D310" s="200"/>
      <c r="E310" s="200"/>
      <c r="F310" s="200"/>
      <c r="G310" s="200"/>
      <c r="H310" s="200"/>
      <c r="I310" s="200"/>
      <c r="J310" s="200"/>
      <c r="K310" s="1676"/>
      <c r="L310" s="1676"/>
      <c r="M310" s="200"/>
      <c r="N310" s="200"/>
      <c r="O310" s="200"/>
      <c r="P310" s="200"/>
      <c r="Q310" s="200"/>
      <c r="R310" s="200"/>
      <c r="S310" s="200"/>
      <c r="T310" s="200"/>
      <c r="U310" s="201"/>
      <c r="V310" s="200"/>
      <c r="W310" s="200"/>
      <c r="X310" s="200"/>
      <c r="Y310" s="200"/>
      <c r="Z310" s="200"/>
      <c r="AA310" s="200"/>
      <c r="AB310" s="200"/>
      <c r="AC310" s="200"/>
      <c r="AD310" s="200"/>
      <c r="AE310" s="200"/>
    </row>
    <row r="311" spans="1:31" ht="18.75" customHeight="1">
      <c r="A311" s="200"/>
      <c r="B311" s="200"/>
      <c r="C311" s="200"/>
      <c r="D311" s="200"/>
      <c r="E311" s="200"/>
      <c r="F311" s="200"/>
      <c r="G311" s="200"/>
      <c r="H311" s="200"/>
      <c r="I311" s="200"/>
      <c r="J311" s="200"/>
      <c r="K311" s="1676"/>
      <c r="L311" s="1676"/>
      <c r="M311" s="200"/>
      <c r="N311" s="200"/>
      <c r="O311" s="200"/>
      <c r="P311" s="200"/>
      <c r="Q311" s="200"/>
      <c r="R311" s="200"/>
      <c r="S311" s="200"/>
      <c r="T311" s="200"/>
      <c r="U311" s="201"/>
      <c r="V311" s="200"/>
      <c r="W311" s="200"/>
      <c r="X311" s="200"/>
      <c r="Y311" s="200"/>
      <c r="Z311" s="200"/>
      <c r="AA311" s="200"/>
      <c r="AB311" s="200"/>
      <c r="AC311" s="200"/>
      <c r="AD311" s="200"/>
      <c r="AE311" s="200"/>
    </row>
    <row r="312" spans="1:31" ht="18.75" customHeight="1">
      <c r="A312" s="200"/>
      <c r="B312" s="200"/>
      <c r="C312" s="200"/>
      <c r="D312" s="200"/>
      <c r="E312" s="200"/>
      <c r="F312" s="200"/>
      <c r="G312" s="200"/>
      <c r="H312" s="200"/>
      <c r="I312" s="200"/>
      <c r="J312" s="200"/>
      <c r="K312" s="1676"/>
      <c r="L312" s="1676"/>
      <c r="M312" s="200"/>
      <c r="N312" s="200"/>
      <c r="O312" s="200"/>
      <c r="P312" s="200"/>
      <c r="Q312" s="200"/>
      <c r="R312" s="200"/>
      <c r="S312" s="200"/>
      <c r="T312" s="200"/>
      <c r="U312" s="201"/>
      <c r="V312" s="200"/>
      <c r="W312" s="200"/>
      <c r="X312" s="200"/>
      <c r="Y312" s="200"/>
      <c r="Z312" s="200"/>
      <c r="AA312" s="200"/>
      <c r="AB312" s="200"/>
      <c r="AC312" s="200"/>
      <c r="AD312" s="200"/>
      <c r="AE312" s="200"/>
    </row>
    <row r="313" spans="1:31" ht="18.75" customHeight="1">
      <c r="A313" s="200"/>
      <c r="B313" s="200"/>
      <c r="C313" s="200"/>
      <c r="D313" s="200"/>
      <c r="E313" s="200"/>
      <c r="F313" s="200"/>
      <c r="G313" s="200"/>
      <c r="H313" s="200"/>
      <c r="I313" s="200"/>
      <c r="J313" s="200"/>
      <c r="K313" s="1676"/>
      <c r="L313" s="1676"/>
      <c r="M313" s="200"/>
      <c r="N313" s="200"/>
      <c r="O313" s="200"/>
      <c r="P313" s="200"/>
      <c r="Q313" s="200"/>
      <c r="R313" s="200"/>
      <c r="S313" s="200"/>
      <c r="T313" s="200"/>
      <c r="U313" s="201"/>
      <c r="V313" s="200"/>
      <c r="W313" s="200"/>
      <c r="X313" s="200"/>
      <c r="Y313" s="200"/>
      <c r="Z313" s="200"/>
      <c r="AA313" s="200"/>
      <c r="AB313" s="200"/>
      <c r="AC313" s="200"/>
      <c r="AD313" s="200"/>
      <c r="AE313" s="200"/>
    </row>
    <row r="314" spans="1:31" ht="18.75" customHeight="1">
      <c r="A314" s="200"/>
      <c r="B314" s="200"/>
      <c r="C314" s="200"/>
      <c r="D314" s="200"/>
      <c r="E314" s="200"/>
      <c r="F314" s="200"/>
      <c r="G314" s="200"/>
      <c r="H314" s="200"/>
      <c r="I314" s="200"/>
      <c r="J314" s="200"/>
      <c r="K314" s="1676"/>
      <c r="L314" s="1676"/>
      <c r="M314" s="200"/>
      <c r="N314" s="200"/>
      <c r="O314" s="200"/>
      <c r="P314" s="200"/>
      <c r="Q314" s="200"/>
      <c r="R314" s="200"/>
      <c r="S314" s="200"/>
      <c r="T314" s="200"/>
      <c r="U314" s="201"/>
      <c r="V314" s="200"/>
      <c r="W314" s="200"/>
      <c r="X314" s="200"/>
      <c r="Y314" s="200"/>
      <c r="Z314" s="200"/>
      <c r="AA314" s="200"/>
      <c r="AB314" s="200"/>
      <c r="AC314" s="200"/>
      <c r="AD314" s="200"/>
      <c r="AE314" s="200"/>
    </row>
    <row r="315" spans="1:31" ht="18.75" customHeight="1">
      <c r="A315" s="200"/>
      <c r="B315" s="200"/>
      <c r="C315" s="200"/>
      <c r="D315" s="200"/>
      <c r="E315" s="200"/>
      <c r="F315" s="200"/>
      <c r="G315" s="200"/>
      <c r="H315" s="200"/>
      <c r="I315" s="200"/>
      <c r="J315" s="200"/>
      <c r="K315" s="1676"/>
      <c r="L315" s="1676"/>
      <c r="M315" s="200"/>
      <c r="N315" s="200"/>
      <c r="O315" s="200"/>
      <c r="P315" s="200"/>
      <c r="Q315" s="200"/>
      <c r="R315" s="200"/>
      <c r="S315" s="200"/>
      <c r="T315" s="200"/>
      <c r="U315" s="201"/>
      <c r="V315" s="200"/>
      <c r="W315" s="200"/>
      <c r="X315" s="200"/>
      <c r="Y315" s="200"/>
      <c r="Z315" s="200"/>
      <c r="AA315" s="200"/>
      <c r="AB315" s="200"/>
      <c r="AC315" s="200"/>
      <c r="AD315" s="200"/>
      <c r="AE315" s="200"/>
    </row>
    <row r="316" spans="1:31" ht="18.75" customHeight="1">
      <c r="A316" s="200"/>
      <c r="B316" s="200"/>
      <c r="C316" s="200"/>
      <c r="D316" s="200"/>
      <c r="E316" s="200"/>
      <c r="F316" s="200"/>
      <c r="G316" s="200"/>
      <c r="H316" s="200"/>
      <c r="I316" s="200"/>
      <c r="J316" s="200"/>
      <c r="K316" s="1676"/>
      <c r="L316" s="1676"/>
      <c r="M316" s="200"/>
      <c r="N316" s="200"/>
      <c r="O316" s="200"/>
      <c r="P316" s="200"/>
      <c r="Q316" s="200"/>
      <c r="R316" s="200"/>
      <c r="S316" s="200"/>
      <c r="T316" s="200"/>
      <c r="U316" s="201"/>
      <c r="V316" s="200"/>
      <c r="W316" s="200"/>
      <c r="X316" s="200"/>
      <c r="Y316" s="200"/>
      <c r="Z316" s="200"/>
      <c r="AA316" s="200"/>
      <c r="AB316" s="200"/>
      <c r="AC316" s="200"/>
      <c r="AD316" s="200"/>
      <c r="AE316" s="200"/>
    </row>
    <row r="317" spans="1:31" ht="18.75" customHeight="1">
      <c r="A317" s="200"/>
      <c r="B317" s="200"/>
      <c r="C317" s="200"/>
      <c r="D317" s="200"/>
      <c r="E317" s="200"/>
      <c r="F317" s="200"/>
      <c r="G317" s="200"/>
      <c r="H317" s="200"/>
      <c r="I317" s="200"/>
      <c r="J317" s="200"/>
      <c r="K317" s="1676"/>
      <c r="L317" s="1676"/>
      <c r="M317" s="200"/>
      <c r="N317" s="200"/>
      <c r="O317" s="200"/>
      <c r="P317" s="200"/>
      <c r="Q317" s="200"/>
      <c r="R317" s="200"/>
      <c r="S317" s="200"/>
      <c r="T317" s="200"/>
      <c r="U317" s="201"/>
      <c r="V317" s="200"/>
      <c r="W317" s="200"/>
      <c r="X317" s="200"/>
      <c r="Y317" s="200"/>
      <c r="Z317" s="200"/>
      <c r="AA317" s="200"/>
      <c r="AB317" s="200"/>
      <c r="AC317" s="200"/>
      <c r="AD317" s="200"/>
      <c r="AE317" s="200"/>
    </row>
    <row r="318" spans="1:31" ht="18.75" customHeight="1">
      <c r="A318" s="200"/>
      <c r="B318" s="200"/>
      <c r="C318" s="200"/>
      <c r="D318" s="200"/>
      <c r="E318" s="200"/>
      <c r="F318" s="200"/>
      <c r="G318" s="200"/>
      <c r="H318" s="200"/>
      <c r="I318" s="200"/>
      <c r="J318" s="200"/>
      <c r="K318" s="1676"/>
      <c r="L318" s="1676"/>
      <c r="M318" s="200"/>
      <c r="N318" s="200"/>
      <c r="O318" s="200"/>
      <c r="P318" s="200"/>
      <c r="Q318" s="200"/>
      <c r="R318" s="200"/>
      <c r="S318" s="200"/>
      <c r="T318" s="200"/>
      <c r="U318" s="201"/>
      <c r="V318" s="200"/>
      <c r="W318" s="200"/>
      <c r="X318" s="200"/>
      <c r="Y318" s="200"/>
      <c r="Z318" s="200"/>
      <c r="AA318" s="200"/>
      <c r="AB318" s="200"/>
      <c r="AC318" s="200"/>
      <c r="AD318" s="200"/>
      <c r="AE318" s="200"/>
    </row>
    <row r="319" spans="1:31" ht="18.75" customHeight="1">
      <c r="A319" s="200"/>
      <c r="B319" s="200"/>
      <c r="C319" s="200"/>
      <c r="D319" s="200"/>
      <c r="E319" s="200"/>
      <c r="F319" s="200"/>
      <c r="G319" s="200"/>
      <c r="H319" s="200"/>
      <c r="I319" s="200"/>
      <c r="J319" s="200"/>
      <c r="K319" s="1676"/>
      <c r="L319" s="1676"/>
      <c r="M319" s="200"/>
      <c r="N319" s="200"/>
      <c r="O319" s="200"/>
      <c r="P319" s="200"/>
      <c r="Q319" s="200"/>
      <c r="R319" s="200"/>
      <c r="S319" s="200"/>
      <c r="T319" s="200"/>
      <c r="U319" s="201"/>
      <c r="V319" s="200"/>
      <c r="W319" s="200"/>
      <c r="X319" s="200"/>
      <c r="Y319" s="200"/>
      <c r="Z319" s="200"/>
      <c r="AA319" s="200"/>
      <c r="AB319" s="200"/>
      <c r="AC319" s="200"/>
      <c r="AD319" s="200"/>
      <c r="AE319" s="200"/>
    </row>
    <row r="320" spans="1:31" ht="18.75" customHeight="1">
      <c r="A320" s="200"/>
      <c r="B320" s="200"/>
      <c r="C320" s="200"/>
      <c r="D320" s="200"/>
      <c r="E320" s="200"/>
      <c r="F320" s="200"/>
      <c r="G320" s="200"/>
      <c r="H320" s="200"/>
      <c r="I320" s="200"/>
      <c r="J320" s="200"/>
      <c r="K320" s="1676"/>
      <c r="L320" s="1676"/>
      <c r="M320" s="200"/>
      <c r="N320" s="200"/>
      <c r="O320" s="200"/>
      <c r="P320" s="200"/>
      <c r="Q320" s="200"/>
      <c r="R320" s="200"/>
      <c r="S320" s="200"/>
      <c r="T320" s="200"/>
      <c r="U320" s="201"/>
      <c r="V320" s="200"/>
      <c r="W320" s="200"/>
      <c r="X320" s="200"/>
      <c r="Y320" s="200"/>
      <c r="Z320" s="200"/>
      <c r="AA320" s="200"/>
      <c r="AB320" s="200"/>
      <c r="AC320" s="200"/>
      <c r="AD320" s="200"/>
      <c r="AE320" s="200"/>
    </row>
    <row r="321" spans="1:31" ht="18.75" customHeight="1">
      <c r="A321" s="200"/>
      <c r="B321" s="200"/>
      <c r="C321" s="200"/>
      <c r="D321" s="200"/>
      <c r="E321" s="200"/>
      <c r="F321" s="200"/>
      <c r="G321" s="200"/>
      <c r="H321" s="200"/>
      <c r="I321" s="200"/>
      <c r="J321" s="200"/>
      <c r="K321" s="1676"/>
      <c r="L321" s="1676"/>
      <c r="M321" s="200"/>
      <c r="N321" s="200"/>
      <c r="O321" s="200"/>
      <c r="P321" s="200"/>
      <c r="Q321" s="200"/>
      <c r="R321" s="200"/>
      <c r="S321" s="200"/>
      <c r="T321" s="200"/>
      <c r="U321" s="201"/>
      <c r="V321" s="200"/>
      <c r="W321" s="200"/>
      <c r="X321" s="200"/>
      <c r="Y321" s="200"/>
      <c r="Z321" s="200"/>
      <c r="AA321" s="200"/>
      <c r="AB321" s="200"/>
      <c r="AC321" s="200"/>
      <c r="AD321" s="200"/>
      <c r="AE321" s="200"/>
    </row>
    <row r="322" spans="1:31" ht="18.75" customHeight="1">
      <c r="A322" s="200"/>
      <c r="B322" s="200"/>
      <c r="C322" s="200"/>
      <c r="D322" s="200"/>
      <c r="E322" s="200"/>
      <c r="F322" s="200"/>
      <c r="G322" s="200"/>
      <c r="H322" s="200"/>
      <c r="I322" s="200"/>
      <c r="J322" s="200"/>
      <c r="K322" s="1676"/>
      <c r="L322" s="1676"/>
      <c r="M322" s="200"/>
      <c r="N322" s="200"/>
      <c r="O322" s="200"/>
      <c r="P322" s="200"/>
      <c r="Q322" s="200"/>
      <c r="R322" s="200"/>
      <c r="S322" s="200"/>
      <c r="T322" s="200"/>
      <c r="U322" s="201"/>
      <c r="V322" s="200"/>
      <c r="W322" s="200"/>
      <c r="X322" s="200"/>
      <c r="Y322" s="200"/>
      <c r="Z322" s="200"/>
      <c r="AA322" s="200"/>
      <c r="AB322" s="200"/>
      <c r="AC322" s="200"/>
      <c r="AD322" s="200"/>
      <c r="AE322" s="200"/>
    </row>
    <row r="323" spans="1:31" ht="18.75" customHeight="1">
      <c r="A323" s="200"/>
      <c r="B323" s="200"/>
      <c r="C323" s="200"/>
      <c r="D323" s="200"/>
      <c r="E323" s="200"/>
      <c r="F323" s="200"/>
      <c r="G323" s="200"/>
      <c r="H323" s="200"/>
      <c r="I323" s="200"/>
      <c r="J323" s="200"/>
      <c r="K323" s="1676"/>
      <c r="L323" s="1676"/>
      <c r="M323" s="200"/>
      <c r="N323" s="200"/>
      <c r="O323" s="200"/>
      <c r="P323" s="200"/>
      <c r="Q323" s="200"/>
      <c r="R323" s="200"/>
      <c r="S323" s="200"/>
      <c r="T323" s="200"/>
      <c r="U323" s="201"/>
      <c r="V323" s="200"/>
      <c r="W323" s="200"/>
      <c r="X323" s="200"/>
      <c r="Y323" s="200"/>
      <c r="Z323" s="200"/>
      <c r="AA323" s="200"/>
      <c r="AB323" s="200"/>
      <c r="AC323" s="200"/>
      <c r="AD323" s="200"/>
      <c r="AE323" s="200"/>
    </row>
    <row r="324" spans="1:31" ht="18.75" customHeight="1">
      <c r="A324" s="200"/>
      <c r="B324" s="200"/>
      <c r="C324" s="200"/>
      <c r="D324" s="200"/>
      <c r="E324" s="200"/>
      <c r="F324" s="200"/>
      <c r="G324" s="200"/>
      <c r="H324" s="200"/>
      <c r="I324" s="200"/>
      <c r="J324" s="200"/>
      <c r="K324" s="1676"/>
      <c r="L324" s="1676"/>
      <c r="M324" s="200"/>
      <c r="N324" s="200"/>
      <c r="O324" s="200"/>
      <c r="P324" s="200"/>
      <c r="Q324" s="200"/>
      <c r="R324" s="200"/>
      <c r="S324" s="200"/>
      <c r="T324" s="200"/>
      <c r="U324" s="201"/>
      <c r="V324" s="200"/>
      <c r="W324" s="200"/>
      <c r="X324" s="200"/>
      <c r="Y324" s="200"/>
      <c r="Z324" s="200"/>
      <c r="AA324" s="200"/>
      <c r="AB324" s="200"/>
      <c r="AC324" s="200"/>
      <c r="AD324" s="200"/>
      <c r="AE324" s="200"/>
    </row>
    <row r="325" spans="1:31" ht="18.75" customHeight="1">
      <c r="A325" s="200"/>
      <c r="B325" s="200"/>
      <c r="C325" s="200"/>
      <c r="D325" s="200"/>
      <c r="E325" s="200"/>
      <c r="F325" s="200"/>
      <c r="G325" s="200"/>
      <c r="H325" s="200"/>
      <c r="I325" s="200"/>
      <c r="J325" s="200"/>
      <c r="K325" s="1676"/>
      <c r="L325" s="1676"/>
      <c r="M325" s="200"/>
      <c r="N325" s="200"/>
      <c r="O325" s="200"/>
      <c r="P325" s="200"/>
      <c r="Q325" s="200"/>
      <c r="R325" s="200"/>
      <c r="S325" s="200"/>
      <c r="T325" s="200"/>
      <c r="U325" s="201"/>
      <c r="V325" s="200"/>
      <c r="W325" s="200"/>
      <c r="X325" s="200"/>
      <c r="Y325" s="200"/>
      <c r="Z325" s="200"/>
      <c r="AA325" s="200"/>
      <c r="AB325" s="200"/>
      <c r="AC325" s="200"/>
      <c r="AD325" s="200"/>
      <c r="AE325" s="200"/>
    </row>
    <row r="326" spans="1:31" ht="18.75" customHeight="1">
      <c r="A326" s="200"/>
      <c r="B326" s="200"/>
      <c r="C326" s="200"/>
      <c r="D326" s="200"/>
      <c r="E326" s="200"/>
      <c r="F326" s="200"/>
      <c r="G326" s="200"/>
      <c r="H326" s="200"/>
      <c r="I326" s="200"/>
      <c r="J326" s="200"/>
      <c r="K326" s="1676"/>
      <c r="L326" s="1676"/>
      <c r="M326" s="200"/>
      <c r="N326" s="200"/>
      <c r="O326" s="200"/>
      <c r="P326" s="200"/>
      <c r="Q326" s="200"/>
      <c r="R326" s="200"/>
      <c r="S326" s="200"/>
      <c r="T326" s="200"/>
      <c r="U326" s="201"/>
      <c r="V326" s="200"/>
      <c r="W326" s="200"/>
      <c r="X326" s="200"/>
      <c r="Y326" s="200"/>
      <c r="Z326" s="200"/>
      <c r="AA326" s="200"/>
      <c r="AB326" s="200"/>
      <c r="AC326" s="200"/>
      <c r="AD326" s="200"/>
      <c r="AE326" s="200"/>
    </row>
    <row r="327" spans="1:31" ht="18.75" customHeight="1">
      <c r="A327" s="200"/>
      <c r="B327" s="200"/>
      <c r="C327" s="200"/>
      <c r="D327" s="200"/>
      <c r="E327" s="200"/>
      <c r="F327" s="200"/>
      <c r="G327" s="200"/>
      <c r="H327" s="200"/>
      <c r="I327" s="200"/>
      <c r="J327" s="200"/>
      <c r="K327" s="1676"/>
      <c r="L327" s="1676"/>
      <c r="M327" s="200"/>
      <c r="N327" s="200"/>
      <c r="O327" s="200"/>
      <c r="P327" s="200"/>
      <c r="Q327" s="200"/>
      <c r="R327" s="200"/>
      <c r="S327" s="200"/>
      <c r="T327" s="200"/>
      <c r="U327" s="201"/>
      <c r="V327" s="200"/>
      <c r="W327" s="200"/>
      <c r="X327" s="200"/>
      <c r="Y327" s="200"/>
      <c r="Z327" s="200"/>
      <c r="AA327" s="200"/>
      <c r="AB327" s="200"/>
      <c r="AC327" s="200"/>
      <c r="AD327" s="200"/>
      <c r="AE327" s="200"/>
    </row>
    <row r="328" spans="1:31" ht="18.75" customHeight="1">
      <c r="A328" s="200"/>
      <c r="B328" s="200"/>
      <c r="C328" s="200"/>
      <c r="D328" s="200"/>
      <c r="E328" s="200"/>
      <c r="F328" s="200"/>
      <c r="G328" s="200"/>
      <c r="H328" s="200"/>
      <c r="I328" s="200"/>
      <c r="J328" s="200"/>
      <c r="K328" s="1676"/>
      <c r="L328" s="1676"/>
      <c r="M328" s="200"/>
      <c r="N328" s="200"/>
      <c r="O328" s="200"/>
      <c r="P328" s="200"/>
      <c r="Q328" s="200"/>
      <c r="R328" s="200"/>
      <c r="S328" s="200"/>
      <c r="T328" s="200"/>
      <c r="U328" s="201"/>
      <c r="V328" s="200"/>
      <c r="W328" s="200"/>
      <c r="X328" s="200"/>
      <c r="Y328" s="200"/>
      <c r="Z328" s="200"/>
      <c r="AA328" s="200"/>
      <c r="AB328" s="200"/>
      <c r="AC328" s="200"/>
      <c r="AD328" s="200"/>
      <c r="AE328" s="200"/>
    </row>
    <row r="329" spans="1:31" ht="18.75" customHeight="1">
      <c r="A329" s="200"/>
      <c r="B329" s="200"/>
      <c r="C329" s="200"/>
      <c r="D329" s="200"/>
      <c r="E329" s="200"/>
      <c r="F329" s="200"/>
      <c r="G329" s="200"/>
      <c r="H329" s="200"/>
      <c r="I329" s="200"/>
      <c r="J329" s="200"/>
      <c r="K329" s="1676"/>
      <c r="L329" s="1676"/>
      <c r="M329" s="200"/>
      <c r="N329" s="200"/>
      <c r="O329" s="200"/>
      <c r="P329" s="200"/>
      <c r="Q329" s="200"/>
      <c r="R329" s="200"/>
      <c r="S329" s="200"/>
      <c r="T329" s="200"/>
      <c r="U329" s="201"/>
      <c r="V329" s="200"/>
      <c r="W329" s="200"/>
      <c r="X329" s="200"/>
      <c r="Y329" s="200"/>
      <c r="Z329" s="200"/>
      <c r="AA329" s="200"/>
      <c r="AB329" s="200"/>
      <c r="AC329" s="200"/>
      <c r="AD329" s="200"/>
      <c r="AE329" s="200"/>
    </row>
    <row r="330" spans="1:31" ht="18.75" customHeight="1">
      <c r="A330" s="200"/>
      <c r="B330" s="200"/>
      <c r="C330" s="200"/>
      <c r="D330" s="200"/>
      <c r="E330" s="200"/>
      <c r="F330" s="200"/>
      <c r="G330" s="200"/>
      <c r="H330" s="200"/>
      <c r="I330" s="200"/>
      <c r="J330" s="200"/>
      <c r="K330" s="1676"/>
      <c r="L330" s="1676"/>
      <c r="M330" s="200"/>
      <c r="N330" s="200"/>
      <c r="O330" s="200"/>
      <c r="P330" s="200"/>
      <c r="Q330" s="200"/>
      <c r="R330" s="200"/>
      <c r="S330" s="200"/>
      <c r="T330" s="200"/>
      <c r="U330" s="201"/>
      <c r="V330" s="200"/>
      <c r="W330" s="200"/>
      <c r="X330" s="200"/>
      <c r="Y330" s="200"/>
      <c r="Z330" s="200"/>
      <c r="AA330" s="200"/>
      <c r="AB330" s="200"/>
      <c r="AC330" s="200"/>
      <c r="AD330" s="200"/>
      <c r="AE330" s="200"/>
    </row>
    <row r="331" spans="1:31" ht="18.75" customHeight="1">
      <c r="A331" s="200"/>
      <c r="P331" s="200"/>
      <c r="Q331" s="200"/>
      <c r="R331" s="200"/>
      <c r="S331" s="200"/>
      <c r="T331" s="200"/>
      <c r="U331" s="201"/>
      <c r="V331" s="200"/>
      <c r="W331" s="200"/>
      <c r="X331" s="200"/>
      <c r="Y331" s="200"/>
      <c r="Z331" s="200"/>
      <c r="AA331" s="200"/>
      <c r="AB331" s="200"/>
      <c r="AC331" s="200"/>
      <c r="AD331" s="200"/>
      <c r="AE331" s="200"/>
    </row>
    <row r="332" spans="1:31" ht="18.75" customHeight="1">
      <c r="A332" s="200"/>
      <c r="P332" s="200"/>
      <c r="Q332" s="200"/>
      <c r="R332" s="200"/>
      <c r="S332" s="200"/>
      <c r="T332" s="200"/>
      <c r="U332" s="201"/>
      <c r="V332" s="200"/>
      <c r="W332" s="200"/>
      <c r="X332" s="200"/>
      <c r="Y332" s="200"/>
      <c r="Z332" s="200"/>
      <c r="AA332" s="200"/>
      <c r="AB332" s="200"/>
      <c r="AC332" s="200"/>
      <c r="AD332" s="200"/>
      <c r="AE332" s="200"/>
    </row>
  </sheetData>
  <mergeCells count="134">
    <mergeCell ref="Q134:U134"/>
    <mergeCell ref="B51:F51"/>
    <mergeCell ref="C37:E38"/>
    <mergeCell ref="F37:H38"/>
    <mergeCell ref="K37:O37"/>
    <mergeCell ref="K38:O38"/>
    <mergeCell ref="B39:J40"/>
    <mergeCell ref="K39:O40"/>
    <mergeCell ref="B33:B38"/>
    <mergeCell ref="C33:E34"/>
    <mergeCell ref="F33:H34"/>
    <mergeCell ref="K33:O34"/>
    <mergeCell ref="C35:E36"/>
    <mergeCell ref="F35:H36"/>
    <mergeCell ref="K35:O36"/>
    <mergeCell ref="K41:O42"/>
    <mergeCell ref="B46:F46"/>
    <mergeCell ref="Q123:U123"/>
    <mergeCell ref="M27:M28"/>
    <mergeCell ref="N27:N28"/>
    <mergeCell ref="O27:O28"/>
    <mergeCell ref="B29:B30"/>
    <mergeCell ref="D29:D30"/>
    <mergeCell ref="M29:M30"/>
    <mergeCell ref="N29:N30"/>
    <mergeCell ref="O29:O30"/>
    <mergeCell ref="C32:E32"/>
    <mergeCell ref="F32:I32"/>
    <mergeCell ref="K32:O32"/>
    <mergeCell ref="A27:A28"/>
    <mergeCell ref="B27:B28"/>
    <mergeCell ref="D27:D28"/>
    <mergeCell ref="H27:H28"/>
    <mergeCell ref="I27:I28"/>
    <mergeCell ref="J27:J28"/>
    <mergeCell ref="J25:J26"/>
    <mergeCell ref="K25:K26"/>
    <mergeCell ref="L25:L26"/>
    <mergeCell ref="K27:K28"/>
    <mergeCell ref="L27:L28"/>
    <mergeCell ref="M25:M26"/>
    <mergeCell ref="N25:N26"/>
    <mergeCell ref="O25:O26"/>
    <mergeCell ref="K23:K24"/>
    <mergeCell ref="L23:L24"/>
    <mergeCell ref="M23:M24"/>
    <mergeCell ref="N23:N24"/>
    <mergeCell ref="O23:O24"/>
    <mergeCell ref="A25:A26"/>
    <mergeCell ref="B25:B26"/>
    <mergeCell ref="D25:D26"/>
    <mergeCell ref="H25:H26"/>
    <mergeCell ref="I25:I26"/>
    <mergeCell ref="A23:A24"/>
    <mergeCell ref="B23:B24"/>
    <mergeCell ref="D23:D24"/>
    <mergeCell ref="H23:H24"/>
    <mergeCell ref="I23:I24"/>
    <mergeCell ref="J23:J24"/>
    <mergeCell ref="J21:J22"/>
    <mergeCell ref="K21:K22"/>
    <mergeCell ref="L21:L22"/>
    <mergeCell ref="M21:M22"/>
    <mergeCell ref="N21:N22"/>
    <mergeCell ref="O21:O22"/>
    <mergeCell ref="K19:K20"/>
    <mergeCell ref="L19:L20"/>
    <mergeCell ref="M19:M20"/>
    <mergeCell ref="N19:N20"/>
    <mergeCell ref="O19:O20"/>
    <mergeCell ref="J19:J20"/>
    <mergeCell ref="A21:A22"/>
    <mergeCell ref="B21:B22"/>
    <mergeCell ref="D21:D22"/>
    <mergeCell ref="H21:H22"/>
    <mergeCell ref="I21:I22"/>
    <mergeCell ref="A19:A20"/>
    <mergeCell ref="B19:B20"/>
    <mergeCell ref="D19:D20"/>
    <mergeCell ref="H19:H20"/>
    <mergeCell ref="I19:I20"/>
    <mergeCell ref="K17:K18"/>
    <mergeCell ref="L17:L18"/>
    <mergeCell ref="M17:M18"/>
    <mergeCell ref="N17:N18"/>
    <mergeCell ref="O17:O18"/>
    <mergeCell ref="S17:T17"/>
    <mergeCell ref="A17:A18"/>
    <mergeCell ref="B17:B18"/>
    <mergeCell ref="D17:D18"/>
    <mergeCell ref="H17:H18"/>
    <mergeCell ref="I17:I18"/>
    <mergeCell ref="J17:J18"/>
    <mergeCell ref="R8:V8"/>
    <mergeCell ref="L9:N9"/>
    <mergeCell ref="C10:G10"/>
    <mergeCell ref="L10:N10"/>
    <mergeCell ref="C11:G11"/>
    <mergeCell ref="L11:N11"/>
    <mergeCell ref="S14:T14"/>
    <mergeCell ref="G15:J15"/>
    <mergeCell ref="K15:L15"/>
    <mergeCell ref="M15:M16"/>
    <mergeCell ref="N15:N16"/>
    <mergeCell ref="O15:O16"/>
    <mergeCell ref="S15:T15"/>
    <mergeCell ref="S16:T16"/>
    <mergeCell ref="S12:U12"/>
    <mergeCell ref="C13:G13"/>
    <mergeCell ref="L13:N13"/>
    <mergeCell ref="B6:O6"/>
    <mergeCell ref="C7:G7"/>
    <mergeCell ref="H7:O7"/>
    <mergeCell ref="C8:G9"/>
    <mergeCell ref="H8:J13"/>
    <mergeCell ref="K8:O8"/>
    <mergeCell ref="C12:G12"/>
    <mergeCell ref="L12:N12"/>
    <mergeCell ref="B14:B16"/>
    <mergeCell ref="C14:C16"/>
    <mergeCell ref="D14:D16"/>
    <mergeCell ref="E14:E16"/>
    <mergeCell ref="F14:F16"/>
    <mergeCell ref="G14:J14"/>
    <mergeCell ref="M14:O14"/>
    <mergeCell ref="B1:B4"/>
    <mergeCell ref="C1:I2"/>
    <mergeCell ref="J1:M1"/>
    <mergeCell ref="N1:O4"/>
    <mergeCell ref="J2:M2"/>
    <mergeCell ref="C3:I4"/>
    <mergeCell ref="J3:M3"/>
    <mergeCell ref="J4:M4"/>
    <mergeCell ref="B5:O5"/>
  </mergeCells>
  <pageMargins left="0.7" right="0.7" top="0.75" bottom="0.75" header="0.3" footer="0.3"/>
  <drawing r:id="rId1"/>
  <legacyDrawing r:id="rId2"/>
  <oleObjects>
    <mc:AlternateContent xmlns:mc="http://schemas.openxmlformats.org/markup-compatibility/2006">
      <mc:Choice Requires="x14">
        <oleObject shapeId="21505" r:id="rId3">
          <objectPr defaultSize="0" autoPict="0" r:id="rId4">
            <anchor moveWithCells="1" sizeWithCells="1">
              <from>
                <xdr:col>1</xdr:col>
                <xdr:colOff>466725</xdr:colOff>
                <xdr:row>0</xdr:row>
                <xdr:rowOff>152400</xdr:rowOff>
              </from>
              <to>
                <xdr:col>1</xdr:col>
                <xdr:colOff>3228975</xdr:colOff>
                <xdr:row>3</xdr:row>
                <xdr:rowOff>38100</xdr:rowOff>
              </to>
            </anchor>
          </objectPr>
        </oleObject>
      </mc:Choice>
      <mc:Fallback>
        <oleObject shapeId="21505" r:id="rId3"/>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F81"/>
  <sheetViews>
    <sheetView workbookViewId="0">
      <selection sqref="A1:XFD1048576"/>
    </sheetView>
  </sheetViews>
  <sheetFormatPr baseColWidth="10" defaultColWidth="12.7109375" defaultRowHeight="15" customHeight="1"/>
  <cols>
    <col min="1" max="1" width="5.7109375" style="1807" customWidth="1"/>
    <col min="2" max="2" width="58.7109375" style="1807" customWidth="1"/>
    <col min="3" max="3" width="10.28515625" style="1807" customWidth="1"/>
    <col min="4" max="4" width="14.85546875" style="1807" customWidth="1"/>
    <col min="5" max="5" width="13.7109375" style="1807" customWidth="1"/>
    <col min="6" max="6" width="18.85546875" style="1807" customWidth="1"/>
    <col min="7" max="7" width="18.28515625" style="1807" customWidth="1"/>
    <col min="8" max="10" width="14.85546875" style="1807" customWidth="1"/>
    <col min="11" max="12" width="15" style="1807" customWidth="1"/>
    <col min="13" max="13" width="12" style="1807" customWidth="1"/>
    <col min="14" max="14" width="11.85546875" style="1807" customWidth="1"/>
    <col min="15" max="15" width="14.28515625" style="1807" customWidth="1"/>
    <col min="16" max="17" width="4" style="1807" customWidth="1"/>
    <col min="18" max="18" width="18.85546875" style="1807" customWidth="1"/>
    <col min="19" max="19" width="16.140625" style="1807" customWidth="1"/>
    <col min="20" max="20" width="14.85546875" style="1807" customWidth="1"/>
    <col min="21" max="21" width="23.28515625" style="1807" customWidth="1"/>
    <col min="22" max="22" width="52" style="1807" customWidth="1"/>
    <col min="23" max="23" width="20.7109375" style="1807" customWidth="1"/>
    <col min="24" max="24" width="25.28515625" style="1807" customWidth="1"/>
    <col min="25" max="25" width="22.85546875" style="1807" customWidth="1"/>
    <col min="26" max="26" width="22.7109375" style="1807" customWidth="1"/>
    <col min="27" max="27" width="26.7109375" style="1807" customWidth="1"/>
    <col min="28" max="28" width="26.140625" style="1807" customWidth="1"/>
    <col min="29" max="29" width="30.85546875" style="1807" customWidth="1"/>
    <col min="30" max="30" width="30.140625" style="1807" customWidth="1"/>
    <col min="31" max="31" width="15.28515625" style="1807" customWidth="1"/>
    <col min="32" max="32" width="15.85546875" style="1807" customWidth="1"/>
    <col min="33" max="16384" width="12.7109375" style="1807"/>
  </cols>
  <sheetData>
    <row r="1" spans="1:32" ht="25.5" customHeight="1">
      <c r="A1" s="7"/>
      <c r="B1" s="1801"/>
      <c r="C1" s="1540" t="s">
        <v>208</v>
      </c>
      <c r="D1" s="1802"/>
      <c r="E1" s="1802"/>
      <c r="F1" s="1802"/>
      <c r="G1" s="1802"/>
      <c r="H1" s="1802"/>
      <c r="I1" s="1803"/>
      <c r="J1" s="1619" t="s">
        <v>209</v>
      </c>
      <c r="K1" s="1804"/>
      <c r="L1" s="1804"/>
      <c r="M1" s="1805"/>
      <c r="N1" s="1540"/>
      <c r="O1" s="1806"/>
      <c r="P1" s="7"/>
      <c r="Q1" s="7"/>
      <c r="R1" s="7"/>
      <c r="S1" s="7"/>
      <c r="T1" s="7"/>
      <c r="U1" s="7"/>
      <c r="V1" s="7"/>
      <c r="W1" s="7"/>
      <c r="X1" s="7"/>
      <c r="Y1" s="7"/>
      <c r="Z1" s="7"/>
      <c r="AA1" s="7"/>
      <c r="AB1" s="7"/>
      <c r="AC1" s="7"/>
      <c r="AD1" s="7"/>
      <c r="AE1" s="7"/>
      <c r="AF1" s="7"/>
    </row>
    <row r="2" spans="1:32" ht="24" customHeight="1">
      <c r="A2" s="7"/>
      <c r="B2" s="1808"/>
      <c r="C2" s="1809"/>
      <c r="D2" s="1810"/>
      <c r="E2" s="1810"/>
      <c r="F2" s="1810"/>
      <c r="G2" s="1810"/>
      <c r="H2" s="1810"/>
      <c r="I2" s="1811"/>
      <c r="J2" s="1812" t="s">
        <v>210</v>
      </c>
      <c r="K2" s="1813"/>
      <c r="L2" s="1813"/>
      <c r="M2" s="1814"/>
      <c r="N2" s="1815"/>
      <c r="O2" s="1816"/>
      <c r="P2" s="7"/>
      <c r="Q2" s="7"/>
      <c r="R2" s="7"/>
      <c r="S2" s="7"/>
      <c r="T2" s="7"/>
      <c r="U2" s="7"/>
      <c r="V2" s="7"/>
      <c r="W2" s="7"/>
      <c r="X2" s="7"/>
      <c r="Y2" s="7"/>
      <c r="Z2" s="7"/>
      <c r="AA2" s="7"/>
      <c r="AB2" s="7"/>
      <c r="AC2" s="7"/>
      <c r="AD2" s="7"/>
      <c r="AE2" s="7"/>
      <c r="AF2" s="7"/>
    </row>
    <row r="3" spans="1:32" ht="24" customHeight="1">
      <c r="A3" s="7"/>
      <c r="B3" s="1808"/>
      <c r="C3" s="1558" t="s">
        <v>211</v>
      </c>
      <c r="D3" s="1817"/>
      <c r="E3" s="1817"/>
      <c r="F3" s="1817"/>
      <c r="G3" s="1817"/>
      <c r="H3" s="1817"/>
      <c r="I3" s="1818"/>
      <c r="J3" s="1812" t="s">
        <v>212</v>
      </c>
      <c r="K3" s="1813"/>
      <c r="L3" s="1813"/>
      <c r="M3" s="1814"/>
      <c r="N3" s="1815"/>
      <c r="O3" s="1816"/>
      <c r="P3" s="7"/>
      <c r="Q3" s="7"/>
      <c r="R3" s="7"/>
      <c r="S3" s="7"/>
      <c r="T3" s="7"/>
      <c r="U3" s="7"/>
      <c r="V3" s="7"/>
      <c r="W3" s="7"/>
      <c r="X3" s="7"/>
      <c r="Y3" s="7"/>
      <c r="Z3" s="7"/>
      <c r="AA3" s="7"/>
      <c r="AB3" s="7"/>
      <c r="AC3" s="7"/>
      <c r="AD3" s="7"/>
      <c r="AE3" s="7"/>
      <c r="AF3" s="7"/>
    </row>
    <row r="4" spans="1:32" ht="24" customHeight="1" thickBot="1">
      <c r="A4" s="7"/>
      <c r="B4" s="1819"/>
      <c r="C4" s="1820"/>
      <c r="D4" s="1821"/>
      <c r="E4" s="1821"/>
      <c r="F4" s="1821"/>
      <c r="G4" s="1821"/>
      <c r="H4" s="1821"/>
      <c r="I4" s="1822"/>
      <c r="J4" s="1823" t="s">
        <v>213</v>
      </c>
      <c r="K4" s="1824"/>
      <c r="L4" s="1824"/>
      <c r="M4" s="1825"/>
      <c r="N4" s="1820"/>
      <c r="O4" s="1826"/>
      <c r="P4" s="7"/>
      <c r="Q4" s="7"/>
      <c r="R4" s="7"/>
      <c r="S4" s="7"/>
      <c r="T4" s="7"/>
      <c r="U4" s="7"/>
      <c r="V4" s="7"/>
      <c r="W4" s="7"/>
      <c r="X4" s="7"/>
      <c r="Y4" s="7"/>
      <c r="Z4" s="7"/>
      <c r="AA4" s="7"/>
      <c r="AB4" s="7"/>
      <c r="AC4" s="7"/>
      <c r="AD4" s="7"/>
      <c r="AE4" s="7"/>
      <c r="AF4" s="7"/>
    </row>
    <row r="5" spans="1:32" ht="12.75" customHeight="1" thickBot="1">
      <c r="A5" s="7"/>
      <c r="B5" s="1827"/>
      <c r="C5" s="1828"/>
      <c r="D5" s="1828"/>
      <c r="E5" s="1828"/>
      <c r="F5" s="1828"/>
      <c r="G5" s="1828"/>
      <c r="H5" s="1828"/>
      <c r="I5" s="1828"/>
      <c r="J5" s="1828"/>
      <c r="K5" s="1828"/>
      <c r="L5" s="1828"/>
      <c r="M5" s="1828"/>
      <c r="N5" s="1828"/>
      <c r="O5" s="1828"/>
      <c r="P5" s="7"/>
      <c r="Q5" s="7"/>
      <c r="R5" s="7"/>
      <c r="S5" s="7"/>
      <c r="T5" s="7"/>
      <c r="U5" s="7"/>
      <c r="V5" s="7"/>
      <c r="W5" s="7"/>
      <c r="X5" s="7"/>
      <c r="Y5" s="7"/>
      <c r="Z5" s="7"/>
      <c r="AA5" s="7"/>
      <c r="AB5" s="7"/>
      <c r="AC5" s="7"/>
      <c r="AD5" s="7"/>
      <c r="AE5" s="7"/>
      <c r="AF5" s="7"/>
    </row>
    <row r="6" spans="1:32" ht="26.25" customHeight="1">
      <c r="A6" s="7"/>
      <c r="B6" s="1829" t="s">
        <v>240</v>
      </c>
      <c r="C6" s="1804"/>
      <c r="D6" s="1804"/>
      <c r="E6" s="1804"/>
      <c r="F6" s="1804"/>
      <c r="G6" s="1804"/>
      <c r="H6" s="1804"/>
      <c r="I6" s="1804"/>
      <c r="J6" s="1804"/>
      <c r="K6" s="1804"/>
      <c r="L6" s="1804"/>
      <c r="M6" s="1804"/>
      <c r="N6" s="1804"/>
      <c r="O6" s="1830"/>
      <c r="P6" s="490"/>
      <c r="Q6" s="490"/>
      <c r="R6" s="7"/>
      <c r="S6" s="7"/>
      <c r="T6" s="7"/>
      <c r="U6" s="7"/>
      <c r="V6" s="7"/>
      <c r="W6" s="7"/>
      <c r="X6" s="7"/>
      <c r="Y6" s="7"/>
      <c r="Z6" s="7"/>
      <c r="AA6" s="7"/>
      <c r="AB6" s="7"/>
      <c r="AC6" s="7"/>
      <c r="AD6" s="7"/>
      <c r="AE6" s="7"/>
      <c r="AF6" s="7"/>
    </row>
    <row r="7" spans="1:32" ht="21.75" customHeight="1" thickBot="1">
      <c r="A7" s="7"/>
      <c r="B7" s="1831" t="s">
        <v>767</v>
      </c>
      <c r="C7" s="1574" t="s">
        <v>768</v>
      </c>
      <c r="D7" s="1832"/>
      <c r="E7" s="1832"/>
      <c r="F7" s="1832"/>
      <c r="G7" s="1833"/>
      <c r="H7" s="1834"/>
      <c r="I7" s="1824"/>
      <c r="J7" s="1824"/>
      <c r="K7" s="1824"/>
      <c r="L7" s="1824"/>
      <c r="M7" s="1824"/>
      <c r="N7" s="1824"/>
      <c r="O7" s="1835"/>
      <c r="P7" s="7"/>
      <c r="Q7" s="7"/>
      <c r="R7" s="7"/>
      <c r="S7" s="7"/>
      <c r="T7" s="7"/>
      <c r="U7" s="7"/>
      <c r="V7" s="7"/>
      <c r="W7" s="7"/>
      <c r="X7" s="7"/>
      <c r="Y7" s="7"/>
      <c r="Z7" s="7"/>
      <c r="AA7" s="7"/>
      <c r="AB7" s="7"/>
      <c r="AC7" s="7"/>
      <c r="AD7" s="7"/>
      <c r="AE7" s="7"/>
      <c r="AF7" s="7"/>
    </row>
    <row r="8" spans="1:32" ht="27" customHeight="1">
      <c r="A8" s="7"/>
      <c r="B8" s="1836" t="s">
        <v>769</v>
      </c>
      <c r="C8" s="1578"/>
      <c r="D8" s="1802"/>
      <c r="E8" s="1802"/>
      <c r="F8" s="1802"/>
      <c r="G8" s="1803"/>
      <c r="H8" s="1579" t="s">
        <v>759</v>
      </c>
      <c r="I8" s="1837"/>
      <c r="J8" s="1838"/>
      <c r="K8" s="1582" t="s">
        <v>9</v>
      </c>
      <c r="L8" s="1804"/>
      <c r="M8" s="1804"/>
      <c r="N8" s="1804"/>
      <c r="O8" s="1830"/>
      <c r="P8" s="1599"/>
      <c r="Q8" s="1599"/>
      <c r="R8" s="7"/>
      <c r="S8" s="1584"/>
      <c r="T8" s="1839"/>
      <c r="U8" s="1839"/>
      <c r="V8" s="1839"/>
      <c r="W8" s="1839"/>
      <c r="X8" s="7"/>
      <c r="Y8" s="7"/>
      <c r="Z8" s="7"/>
      <c r="AA8" s="7"/>
      <c r="AB8" s="7"/>
      <c r="AC8" s="7"/>
      <c r="AD8" s="7"/>
      <c r="AE8" s="7"/>
      <c r="AF8" s="7"/>
    </row>
    <row r="9" spans="1:32" ht="27" customHeight="1">
      <c r="A9" s="7"/>
      <c r="B9" s="1602" t="s">
        <v>770</v>
      </c>
      <c r="C9" s="1809"/>
      <c r="D9" s="1810"/>
      <c r="E9" s="1810"/>
      <c r="F9" s="1810"/>
      <c r="G9" s="1811"/>
      <c r="H9" s="1840"/>
      <c r="I9" s="1841"/>
      <c r="J9" s="1842"/>
      <c r="K9" s="1590" t="s">
        <v>11</v>
      </c>
      <c r="L9" s="1591" t="s">
        <v>12</v>
      </c>
      <c r="M9" s="1813"/>
      <c r="N9" s="1814"/>
      <c r="O9" s="1592" t="s">
        <v>13</v>
      </c>
      <c r="P9" s="1599"/>
      <c r="Q9" s="1599"/>
      <c r="R9" s="7"/>
      <c r="S9" s="1593"/>
      <c r="T9" s="1593"/>
      <c r="U9" s="1593"/>
      <c r="V9" s="1593"/>
      <c r="W9" s="1593"/>
      <c r="X9" s="7"/>
      <c r="Y9" s="7"/>
      <c r="Z9" s="7"/>
      <c r="AA9" s="7"/>
      <c r="AB9" s="7"/>
      <c r="AC9" s="7"/>
      <c r="AD9" s="7"/>
      <c r="AE9" s="7"/>
      <c r="AF9" s="7"/>
    </row>
    <row r="10" spans="1:32" ht="47.25" customHeight="1">
      <c r="A10" s="7"/>
      <c r="B10" s="1843" t="s">
        <v>771</v>
      </c>
      <c r="C10" s="1844"/>
      <c r="D10" s="1813"/>
      <c r="E10" s="1813"/>
      <c r="F10" s="1813"/>
      <c r="G10" s="1814"/>
      <c r="H10" s="1840"/>
      <c r="I10" s="1841"/>
      <c r="J10" s="1842"/>
      <c r="K10" s="218">
        <v>552</v>
      </c>
      <c r="L10" s="1845" t="s">
        <v>568</v>
      </c>
      <c r="M10" s="1846"/>
      <c r="N10" s="1847"/>
      <c r="O10" s="1848">
        <v>24000000</v>
      </c>
      <c r="P10" s="1599"/>
      <c r="Q10" s="1599"/>
      <c r="R10" s="7"/>
      <c r="S10" s="1599"/>
      <c r="T10" s="1849"/>
      <c r="U10" s="1839"/>
      <c r="V10" s="1839"/>
      <c r="W10" s="1599"/>
      <c r="X10" s="7"/>
      <c r="Y10" s="7"/>
      <c r="Z10" s="7"/>
      <c r="AA10" s="7"/>
      <c r="AB10" s="7"/>
      <c r="AC10" s="7"/>
      <c r="AD10" s="7"/>
      <c r="AE10" s="7"/>
      <c r="AF10" s="7"/>
    </row>
    <row r="11" spans="1:32" ht="58.5" customHeight="1">
      <c r="A11" s="7"/>
      <c r="B11" s="1602" t="s">
        <v>772</v>
      </c>
      <c r="C11" s="1595"/>
      <c r="D11" s="1817"/>
      <c r="E11" s="1817"/>
      <c r="F11" s="1817"/>
      <c r="G11" s="1818"/>
      <c r="H11" s="1840"/>
      <c r="I11" s="1841"/>
      <c r="J11" s="1842"/>
      <c r="K11" s="1850">
        <v>548</v>
      </c>
      <c r="L11" s="1845" t="s">
        <v>569</v>
      </c>
      <c r="M11" s="1846"/>
      <c r="N11" s="1847"/>
      <c r="O11" s="1851">
        <v>24000000</v>
      </c>
      <c r="P11" s="1599"/>
      <c r="Q11" s="1599"/>
      <c r="R11" s="7"/>
      <c r="S11" s="1599"/>
      <c r="T11" s="1599"/>
      <c r="U11" s="1599"/>
      <c r="V11" s="1599"/>
      <c r="W11" s="1599"/>
      <c r="X11" s="7"/>
      <c r="Y11" s="7"/>
      <c r="Z11" s="7"/>
      <c r="AA11" s="7"/>
      <c r="AB11" s="7"/>
      <c r="AC11" s="7"/>
      <c r="AD11" s="7"/>
      <c r="AE11" s="7"/>
      <c r="AF11" s="7"/>
    </row>
    <row r="12" spans="1:32" ht="28.5" customHeight="1">
      <c r="A12" s="7"/>
      <c r="B12" s="1852" t="s">
        <v>281</v>
      </c>
      <c r="C12" s="1603" t="s">
        <v>762</v>
      </c>
      <c r="D12" s="1689"/>
      <c r="E12" s="1689"/>
      <c r="F12" s="1689"/>
      <c r="G12" s="1853"/>
      <c r="H12" s="1840"/>
      <c r="I12" s="1841"/>
      <c r="J12" s="1842"/>
      <c r="K12" s="7">
        <v>854</v>
      </c>
      <c r="L12" s="1854" t="s">
        <v>570</v>
      </c>
      <c r="M12" s="1846"/>
      <c r="N12" s="1847"/>
      <c r="O12" s="1855">
        <v>18000000</v>
      </c>
      <c r="P12" s="1599"/>
      <c r="Q12" s="1599"/>
      <c r="R12" s="7"/>
      <c r="S12" s="239"/>
      <c r="T12" s="1856"/>
      <c r="U12" s="1839"/>
      <c r="V12" s="1839"/>
      <c r="W12" s="14"/>
      <c r="X12" s="7"/>
      <c r="Y12" s="1857"/>
      <c r="Z12" s="14"/>
      <c r="AA12" s="14"/>
      <c r="AB12" s="17"/>
      <c r="AC12" s="7"/>
      <c r="AD12" s="7"/>
      <c r="AE12" s="7"/>
      <c r="AF12" s="7"/>
    </row>
    <row r="13" spans="1:32" ht="42" customHeight="1" thickBot="1">
      <c r="A13" s="7"/>
      <c r="B13" s="1602" t="s">
        <v>242</v>
      </c>
      <c r="C13" s="1603" t="s">
        <v>773</v>
      </c>
      <c r="D13" s="1689"/>
      <c r="E13" s="1689"/>
      <c r="F13" s="1689"/>
      <c r="G13" s="1853"/>
      <c r="H13" s="1858"/>
      <c r="I13" s="1859"/>
      <c r="J13" s="1860"/>
      <c r="K13" s="420"/>
      <c r="L13" s="1861"/>
      <c r="M13" s="1817"/>
      <c r="N13" s="1818"/>
      <c r="O13" s="1862"/>
      <c r="P13" s="1599"/>
      <c r="Q13" s="1599"/>
      <c r="R13" s="7"/>
      <c r="S13" s="239"/>
      <c r="T13" s="239"/>
      <c r="U13" s="239"/>
      <c r="V13" s="239"/>
      <c r="W13" s="14"/>
      <c r="X13" s="7"/>
      <c r="Y13" s="1857"/>
      <c r="Z13" s="14"/>
      <c r="AA13" s="14"/>
      <c r="AB13" s="17"/>
      <c r="AC13" s="7"/>
      <c r="AD13" s="7"/>
      <c r="AE13" s="7"/>
      <c r="AF13" s="7"/>
    </row>
    <row r="14" spans="1:32" ht="12.75" customHeight="1">
      <c r="A14" s="7"/>
      <c r="B14" s="1863" t="s">
        <v>18</v>
      </c>
      <c r="C14" s="1864" t="s">
        <v>243</v>
      </c>
      <c r="D14" s="1615" t="s">
        <v>19</v>
      </c>
      <c r="E14" s="1615" t="s">
        <v>58</v>
      </c>
      <c r="F14" s="1615" t="s">
        <v>159</v>
      </c>
      <c r="G14" s="1616" t="s">
        <v>244</v>
      </c>
      <c r="H14" s="1802"/>
      <c r="I14" s="1802"/>
      <c r="J14" s="1803"/>
      <c r="K14" s="1616" t="s">
        <v>282</v>
      </c>
      <c r="L14" s="1803"/>
      <c r="M14" s="1619" t="s">
        <v>24</v>
      </c>
      <c r="N14" s="1804"/>
      <c r="O14" s="1830"/>
      <c r="P14" s="7"/>
      <c r="Q14" s="7"/>
      <c r="R14" s="7"/>
      <c r="S14" s="487"/>
      <c r="T14" s="1856"/>
      <c r="U14" s="1839"/>
      <c r="V14" s="7"/>
      <c r="W14" s="14"/>
      <c r="X14" s="7"/>
      <c r="Y14" s="1857"/>
      <c r="Z14" s="14"/>
      <c r="AA14" s="14"/>
      <c r="AB14" s="17"/>
      <c r="AC14" s="7"/>
      <c r="AD14" s="7"/>
      <c r="AE14" s="7"/>
      <c r="AF14" s="7"/>
    </row>
    <row r="15" spans="1:32" ht="12.75" customHeight="1">
      <c r="A15" s="7"/>
      <c r="B15" s="1865"/>
      <c r="C15" s="1866"/>
      <c r="D15" s="1866"/>
      <c r="E15" s="1866"/>
      <c r="F15" s="1866"/>
      <c r="G15" s="1809"/>
      <c r="H15" s="1810"/>
      <c r="I15" s="1810"/>
      <c r="J15" s="1811"/>
      <c r="K15" s="1809"/>
      <c r="L15" s="1811"/>
      <c r="M15" s="1625" t="s">
        <v>25</v>
      </c>
      <c r="N15" s="1625" t="s">
        <v>26</v>
      </c>
      <c r="O15" s="1626" t="s">
        <v>27</v>
      </c>
      <c r="P15" s="7"/>
      <c r="Q15" s="7"/>
      <c r="R15" s="7"/>
      <c r="S15" s="487"/>
      <c r="T15" s="1856"/>
      <c r="U15" s="1839"/>
      <c r="V15" s="7"/>
      <c r="W15" s="14"/>
      <c r="X15" s="7"/>
      <c r="Y15" s="1857"/>
      <c r="Z15" s="14"/>
      <c r="AA15" s="14"/>
      <c r="AB15" s="17"/>
      <c r="AC15" s="7"/>
      <c r="AD15" s="7"/>
      <c r="AE15" s="7"/>
      <c r="AF15" s="7"/>
    </row>
    <row r="16" spans="1:32" ht="12.75" customHeight="1" thickBot="1">
      <c r="A16" s="7"/>
      <c r="B16" s="1865"/>
      <c r="C16" s="1866"/>
      <c r="D16" s="1866"/>
      <c r="E16" s="1866"/>
      <c r="F16" s="1866"/>
      <c r="G16" s="438" t="s">
        <v>28</v>
      </c>
      <c r="H16" s="438" t="s">
        <v>29</v>
      </c>
      <c r="I16" s="438" t="s">
        <v>30</v>
      </c>
      <c r="J16" s="1867" t="s">
        <v>31</v>
      </c>
      <c r="K16" s="438" t="s">
        <v>32</v>
      </c>
      <c r="L16" s="416" t="s">
        <v>33</v>
      </c>
      <c r="M16" s="1866"/>
      <c r="N16" s="1866"/>
      <c r="O16" s="1868"/>
      <c r="P16" s="7"/>
      <c r="Q16" s="7"/>
      <c r="R16" s="7"/>
      <c r="S16" s="487"/>
      <c r="T16" s="1856"/>
      <c r="U16" s="1839"/>
      <c r="V16" s="7"/>
      <c r="W16" s="14"/>
      <c r="X16" s="7"/>
      <c r="Y16" s="1857"/>
      <c r="Z16" s="14"/>
      <c r="AA16" s="14"/>
      <c r="AB16" s="17"/>
      <c r="AC16" s="7"/>
      <c r="AD16" s="7"/>
      <c r="AE16" s="7"/>
      <c r="AF16" s="7"/>
    </row>
    <row r="17" spans="1:32" ht="12.75" customHeight="1" thickBot="1">
      <c r="A17" s="1631"/>
      <c r="B17" s="1869" t="s">
        <v>283</v>
      </c>
      <c r="C17" s="1870" t="s">
        <v>35</v>
      </c>
      <c r="D17" s="1871" t="s">
        <v>247</v>
      </c>
      <c r="E17" s="1872">
        <v>3</v>
      </c>
      <c r="F17" s="1873">
        <f>Y48</f>
        <v>40000000</v>
      </c>
      <c r="G17" s="1874">
        <f>F17</f>
        <v>40000000</v>
      </c>
      <c r="H17" s="1875"/>
      <c r="I17" s="1875"/>
      <c r="J17" s="1875"/>
      <c r="K17" s="1876">
        <v>45292</v>
      </c>
      <c r="L17" s="1877">
        <v>45657</v>
      </c>
      <c r="M17" s="1878">
        <f>E18/E17</f>
        <v>0</v>
      </c>
      <c r="N17" s="1878">
        <f>F18/F17</f>
        <v>0.6</v>
      </c>
      <c r="O17" s="1879">
        <f>M17*M17/N17</f>
        <v>0</v>
      </c>
      <c r="P17" s="7"/>
      <c r="Q17" s="7"/>
      <c r="R17" s="7"/>
      <c r="S17" s="7"/>
      <c r="T17" s="7"/>
      <c r="U17" s="7"/>
      <c r="V17" s="7"/>
      <c r="W17" s="14"/>
      <c r="X17" s="7"/>
      <c r="Y17" s="7"/>
      <c r="Z17" s="7"/>
      <c r="AA17" s="7"/>
      <c r="AB17" s="7"/>
      <c r="AC17" s="7"/>
      <c r="AD17" s="7"/>
      <c r="AE17" s="7"/>
      <c r="AF17" s="7"/>
    </row>
    <row r="18" spans="1:32" ht="12.75" customHeight="1" thickBot="1">
      <c r="A18" s="1880"/>
      <c r="B18" s="1881"/>
      <c r="C18" s="1633" t="s">
        <v>37</v>
      </c>
      <c r="D18" s="1882"/>
      <c r="E18" s="1635">
        <v>0</v>
      </c>
      <c r="F18" s="1883">
        <f>Z48</f>
        <v>24000000</v>
      </c>
      <c r="G18" s="1874">
        <f t="shared" ref="G18:G22" si="0">F18</f>
        <v>24000000</v>
      </c>
      <c r="H18" s="1882"/>
      <c r="I18" s="1882"/>
      <c r="J18" s="1882"/>
      <c r="K18" s="1884"/>
      <c r="L18" s="1645"/>
      <c r="M18" s="1882"/>
      <c r="N18" s="1882"/>
      <c r="O18" s="1885"/>
      <c r="P18" s="7"/>
      <c r="Q18" s="7"/>
      <c r="R18" s="7"/>
      <c r="S18" s="7"/>
      <c r="T18" s="7"/>
      <c r="U18" s="7"/>
      <c r="V18" s="7"/>
      <c r="W18" s="7"/>
      <c r="X18" s="7"/>
      <c r="Y18" s="7"/>
      <c r="Z18" s="7"/>
      <c r="AA18" s="7"/>
      <c r="AB18" s="17"/>
      <c r="AC18" s="7"/>
      <c r="AD18" s="7"/>
      <c r="AE18" s="7"/>
      <c r="AF18" s="7"/>
    </row>
    <row r="19" spans="1:32" ht="12.75" customHeight="1" thickBot="1">
      <c r="A19" s="1631"/>
      <c r="B19" s="1886" t="s">
        <v>284</v>
      </c>
      <c r="C19" s="1633" t="s">
        <v>35</v>
      </c>
      <c r="D19" s="1634" t="s">
        <v>247</v>
      </c>
      <c r="E19" s="1635">
        <v>1</v>
      </c>
      <c r="F19" s="1887">
        <f>Y61</f>
        <v>67000000</v>
      </c>
      <c r="G19" s="1874">
        <f t="shared" si="0"/>
        <v>67000000</v>
      </c>
      <c r="H19" s="1638"/>
      <c r="I19" s="1638"/>
      <c r="J19" s="1638"/>
      <c r="K19" s="1876">
        <v>45292</v>
      </c>
      <c r="L19" s="1877">
        <v>45322</v>
      </c>
      <c r="M19" s="1888">
        <f>E20/E19</f>
        <v>0</v>
      </c>
      <c r="N19" s="1888">
        <f>F20/F19</f>
        <v>0.62686567164179108</v>
      </c>
      <c r="O19" s="1889">
        <f>M19*M19/N19</f>
        <v>0</v>
      </c>
      <c r="P19" s="7"/>
      <c r="Q19" s="7"/>
      <c r="R19" s="7"/>
      <c r="S19" s="7"/>
      <c r="T19" s="7"/>
      <c r="U19" s="7"/>
      <c r="V19" s="7"/>
      <c r="W19" s="7"/>
      <c r="X19" s="7"/>
      <c r="Y19" s="7"/>
      <c r="Z19" s="7"/>
      <c r="AA19" s="7"/>
      <c r="AB19" s="7"/>
      <c r="AC19" s="7"/>
      <c r="AD19" s="7"/>
      <c r="AE19" s="7"/>
      <c r="AF19" s="7"/>
    </row>
    <row r="20" spans="1:32" ht="12.75" customHeight="1" thickBot="1">
      <c r="A20" s="1880"/>
      <c r="B20" s="1881"/>
      <c r="C20" s="1633" t="s">
        <v>37</v>
      </c>
      <c r="D20" s="1882"/>
      <c r="E20" s="1635">
        <v>0</v>
      </c>
      <c r="F20" s="1883">
        <f>Z61</f>
        <v>42000000</v>
      </c>
      <c r="G20" s="1874">
        <f t="shared" si="0"/>
        <v>42000000</v>
      </c>
      <c r="H20" s="1882"/>
      <c r="I20" s="1882"/>
      <c r="J20" s="1882"/>
      <c r="K20" s="1884"/>
      <c r="L20" s="1645"/>
      <c r="M20" s="1882"/>
      <c r="N20" s="1882"/>
      <c r="O20" s="1885"/>
      <c r="P20" s="7"/>
      <c r="Q20" s="7"/>
      <c r="R20" s="7"/>
      <c r="S20" s="7"/>
      <c r="T20" s="7"/>
      <c r="U20" s="7"/>
      <c r="V20" s="7"/>
      <c r="W20" s="7"/>
      <c r="X20" s="7"/>
      <c r="Y20" s="7"/>
      <c r="Z20" s="7"/>
      <c r="AA20" s="7"/>
      <c r="AB20" s="7"/>
      <c r="AC20" s="7"/>
      <c r="AD20" s="7"/>
      <c r="AE20" s="7"/>
      <c r="AF20" s="7"/>
    </row>
    <row r="21" spans="1:32" ht="12.75" customHeight="1" thickBot="1">
      <c r="A21" s="7"/>
      <c r="B21" s="1890" t="s">
        <v>255</v>
      </c>
      <c r="C21" s="1633" t="s">
        <v>35</v>
      </c>
      <c r="D21" s="1634"/>
      <c r="E21" s="1891"/>
      <c r="F21" s="1892">
        <f>F17+F19</f>
        <v>107000000</v>
      </c>
      <c r="G21" s="1874">
        <f t="shared" si="0"/>
        <v>107000000</v>
      </c>
      <c r="H21" s="1893"/>
      <c r="I21" s="1893"/>
      <c r="J21" s="1893"/>
      <c r="K21" s="1894"/>
      <c r="L21" s="1895"/>
      <c r="M21" s="1888"/>
      <c r="N21" s="1640"/>
      <c r="O21" s="1896"/>
      <c r="P21" s="7"/>
      <c r="Q21" s="7"/>
      <c r="R21" s="7"/>
      <c r="S21" s="7"/>
      <c r="T21" s="7"/>
      <c r="U21" s="7"/>
      <c r="V21" s="7"/>
      <c r="W21" s="7"/>
      <c r="X21" s="7"/>
      <c r="Y21" s="7"/>
      <c r="Z21" s="7"/>
      <c r="AA21" s="7"/>
      <c r="AB21" s="7"/>
      <c r="AC21" s="7"/>
      <c r="AD21" s="7"/>
      <c r="AE21" s="7"/>
      <c r="AF21" s="7"/>
    </row>
    <row r="22" spans="1:32" ht="12.75" customHeight="1" thickBot="1">
      <c r="A22" s="7"/>
      <c r="B22" s="1897"/>
      <c r="C22" s="1898" t="s">
        <v>37</v>
      </c>
      <c r="D22" s="1899"/>
      <c r="E22" s="1900"/>
      <c r="F22" s="1901">
        <f>F18+F20</f>
        <v>66000000</v>
      </c>
      <c r="G22" s="1902">
        <f t="shared" si="0"/>
        <v>66000000</v>
      </c>
      <c r="H22" s="1903"/>
      <c r="I22" s="1903"/>
      <c r="J22" s="1903"/>
      <c r="K22" s="1903"/>
      <c r="L22" s="1904"/>
      <c r="M22" s="1899"/>
      <c r="N22" s="1899"/>
      <c r="O22" s="1905"/>
      <c r="P22" s="7"/>
      <c r="Q22" s="7"/>
      <c r="R22" s="7"/>
      <c r="S22" s="7"/>
      <c r="T22" s="7"/>
      <c r="U22" s="7"/>
      <c r="V22" s="7"/>
      <c r="W22" s="7"/>
      <c r="X22" s="7"/>
      <c r="Y22" s="7"/>
      <c r="Z22" s="7"/>
      <c r="AA22" s="7"/>
      <c r="AB22" s="7"/>
      <c r="AC22" s="7"/>
      <c r="AD22" s="7"/>
      <c r="AE22" s="7"/>
      <c r="AF22" s="7"/>
    </row>
    <row r="23" spans="1:32" ht="12.75" customHeight="1" thickBot="1">
      <c r="A23" s="7"/>
      <c r="B23" s="7"/>
      <c r="C23" s="7"/>
      <c r="D23" s="7"/>
      <c r="E23" s="7"/>
      <c r="F23" s="7"/>
      <c r="G23" s="1906"/>
      <c r="H23" s="1599"/>
      <c r="I23" s="1599"/>
      <c r="J23" s="1599"/>
      <c r="K23" s="1907"/>
      <c r="L23" s="1907"/>
      <c r="M23" s="1906"/>
      <c r="N23" s="1908"/>
      <c r="O23" s="1908"/>
      <c r="P23" s="1908"/>
      <c r="Q23" s="1908"/>
      <c r="R23" s="7"/>
      <c r="S23" s="7"/>
      <c r="T23" s="7"/>
      <c r="U23" s="7"/>
      <c r="V23" s="7"/>
      <c r="W23" s="7"/>
      <c r="X23" s="7"/>
      <c r="Y23" s="7"/>
      <c r="Z23" s="7"/>
      <c r="AA23" s="7"/>
      <c r="AB23" s="7"/>
      <c r="AC23" s="7"/>
      <c r="AD23" s="7"/>
      <c r="AE23" s="7"/>
      <c r="AF23" s="7"/>
    </row>
    <row r="24" spans="1:32" ht="12.75" customHeight="1" thickBot="1">
      <c r="A24" s="7"/>
      <c r="B24" s="1909" t="s">
        <v>46</v>
      </c>
      <c r="C24" s="1578" t="s">
        <v>47</v>
      </c>
      <c r="D24" s="1802"/>
      <c r="E24" s="1803"/>
      <c r="F24" s="1910" t="s">
        <v>48</v>
      </c>
      <c r="G24" s="1802"/>
      <c r="H24" s="1802"/>
      <c r="I24" s="1802"/>
      <c r="J24" s="1911"/>
      <c r="K24" s="1681" t="s">
        <v>597</v>
      </c>
      <c r="L24" s="1682"/>
      <c r="M24" s="1682"/>
      <c r="N24" s="1682"/>
      <c r="O24" s="1683"/>
      <c r="P24" s="7"/>
      <c r="Q24" s="7"/>
      <c r="R24" s="7"/>
      <c r="S24" s="7"/>
      <c r="T24" s="7"/>
      <c r="U24" s="7"/>
      <c r="V24" s="7"/>
      <c r="W24" s="7"/>
      <c r="X24" s="7"/>
      <c r="Y24" s="7"/>
      <c r="Z24" s="7"/>
      <c r="AA24" s="7"/>
      <c r="AB24" s="7"/>
      <c r="AC24" s="7"/>
      <c r="AD24" s="7"/>
      <c r="AE24" s="7"/>
      <c r="AF24" s="7"/>
    </row>
    <row r="25" spans="1:32" ht="25.5" customHeight="1">
      <c r="A25" s="7"/>
      <c r="B25" s="1684" t="s">
        <v>774</v>
      </c>
      <c r="C25" s="1595" t="s">
        <v>775</v>
      </c>
      <c r="D25" s="1817"/>
      <c r="E25" s="1818"/>
      <c r="F25" s="1912" t="s">
        <v>285</v>
      </c>
      <c r="G25" s="1817"/>
      <c r="H25" s="1818"/>
      <c r="I25" s="218" t="s">
        <v>35</v>
      </c>
      <c r="J25" s="1913">
        <v>4</v>
      </c>
      <c r="K25" s="1688" t="s">
        <v>598</v>
      </c>
      <c r="L25" s="1689"/>
      <c r="M25" s="1689"/>
      <c r="N25" s="1689"/>
      <c r="O25" s="1690"/>
      <c r="P25" s="7"/>
      <c r="Q25" s="7"/>
      <c r="R25" s="7"/>
      <c r="S25" s="7"/>
      <c r="T25" s="7"/>
      <c r="U25" s="7"/>
      <c r="V25" s="7"/>
      <c r="W25" s="7"/>
      <c r="X25" s="7"/>
      <c r="Y25" s="7"/>
      <c r="Z25" s="7"/>
      <c r="AA25" s="7"/>
      <c r="AB25" s="7"/>
      <c r="AC25" s="7"/>
      <c r="AD25" s="7"/>
      <c r="AE25" s="7"/>
      <c r="AF25" s="7"/>
    </row>
    <row r="26" spans="1:32" ht="27.75" customHeight="1">
      <c r="A26" s="7"/>
      <c r="B26" s="1808"/>
      <c r="C26" s="1809"/>
      <c r="D26" s="1810"/>
      <c r="E26" s="1811"/>
      <c r="F26" s="1809"/>
      <c r="G26" s="1810"/>
      <c r="H26" s="1811"/>
      <c r="I26" s="218" t="s">
        <v>37</v>
      </c>
      <c r="J26" s="1914"/>
      <c r="K26" s="1691"/>
      <c r="L26" s="1692"/>
      <c r="M26" s="1692"/>
      <c r="N26" s="1692"/>
      <c r="O26" s="1693"/>
      <c r="P26" s="7"/>
      <c r="Q26" s="7"/>
      <c r="R26" s="7"/>
      <c r="S26" s="7"/>
      <c r="T26" s="7"/>
      <c r="U26" s="7"/>
      <c r="V26" s="7"/>
      <c r="W26" s="7"/>
      <c r="X26" s="7"/>
      <c r="Y26" s="7"/>
      <c r="Z26" s="7"/>
      <c r="AA26" s="7"/>
      <c r="AB26" s="7"/>
      <c r="AC26" s="7"/>
      <c r="AD26" s="7"/>
      <c r="AE26" s="7"/>
      <c r="AF26" s="7"/>
    </row>
    <row r="27" spans="1:32" ht="12.75" customHeight="1">
      <c r="A27" s="7"/>
      <c r="B27" s="1808"/>
      <c r="C27" s="1915" t="s">
        <v>166</v>
      </c>
      <c r="D27" s="1817"/>
      <c r="E27" s="1818"/>
      <c r="F27" s="1912"/>
      <c r="G27" s="1817"/>
      <c r="H27" s="1818"/>
      <c r="I27" s="218" t="s">
        <v>35</v>
      </c>
      <c r="J27" s="1913"/>
      <c r="K27" s="1916"/>
      <c r="L27" s="1817"/>
      <c r="M27" s="1817"/>
      <c r="N27" s="1817"/>
      <c r="O27" s="1917"/>
      <c r="P27" s="7"/>
      <c r="Q27" s="7"/>
      <c r="R27" s="7"/>
      <c r="S27" s="7"/>
      <c r="T27" s="7"/>
      <c r="U27" s="7"/>
      <c r="V27" s="7"/>
      <c r="W27" s="7"/>
      <c r="X27" s="7"/>
      <c r="Y27" s="7"/>
      <c r="Z27" s="7"/>
      <c r="AA27" s="7"/>
      <c r="AB27" s="7"/>
      <c r="AC27" s="7"/>
      <c r="AD27" s="7"/>
      <c r="AE27" s="7"/>
      <c r="AF27" s="7"/>
    </row>
    <row r="28" spans="1:32" ht="12.75" customHeight="1" thickBot="1">
      <c r="A28" s="7"/>
      <c r="B28" s="1808"/>
      <c r="C28" s="1809"/>
      <c r="D28" s="1810"/>
      <c r="E28" s="1811"/>
      <c r="F28" s="1809"/>
      <c r="G28" s="1810"/>
      <c r="H28" s="1811"/>
      <c r="I28" s="218" t="s">
        <v>37</v>
      </c>
      <c r="J28" s="1914"/>
      <c r="K28" s="1809"/>
      <c r="L28" s="1810"/>
      <c r="M28" s="1810"/>
      <c r="N28" s="1810"/>
      <c r="O28" s="1918"/>
      <c r="P28" s="7"/>
      <c r="Q28" s="7"/>
      <c r="R28" s="7"/>
      <c r="S28" s="7"/>
      <c r="T28" s="7"/>
      <c r="U28" s="7"/>
      <c r="V28" s="7"/>
      <c r="W28" s="7"/>
      <c r="X28" s="7"/>
      <c r="Y28" s="7"/>
      <c r="Z28" s="7"/>
      <c r="AA28" s="7"/>
      <c r="AB28" s="7"/>
      <c r="AC28" s="7"/>
      <c r="AD28" s="7"/>
      <c r="AE28" s="7"/>
      <c r="AF28" s="7"/>
    </row>
    <row r="29" spans="1:32" ht="12.75" customHeight="1">
      <c r="A29" s="7"/>
      <c r="B29" s="1808"/>
      <c r="C29" s="1915" t="s">
        <v>168</v>
      </c>
      <c r="D29" s="1817"/>
      <c r="E29" s="1818"/>
      <c r="F29" s="1912"/>
      <c r="G29" s="1817"/>
      <c r="H29" s="1818"/>
      <c r="I29" s="218" t="s">
        <v>286</v>
      </c>
      <c r="J29" s="1919"/>
      <c r="K29" s="759" t="s">
        <v>486</v>
      </c>
      <c r="L29" s="1920"/>
      <c r="M29" s="1920"/>
      <c r="N29" s="1920"/>
      <c r="O29" s="1921"/>
      <c r="P29" s="7"/>
      <c r="Q29" s="7"/>
      <c r="R29" s="7"/>
      <c r="S29" s="7"/>
      <c r="T29" s="7"/>
      <c r="U29" s="7"/>
      <c r="V29" s="7"/>
      <c r="W29" s="7"/>
      <c r="X29" s="7"/>
      <c r="Y29" s="7"/>
      <c r="Z29" s="7"/>
      <c r="AA29" s="7"/>
      <c r="AB29" s="7"/>
      <c r="AC29" s="7"/>
      <c r="AD29" s="7"/>
      <c r="AE29" s="7"/>
      <c r="AF29" s="7"/>
    </row>
    <row r="30" spans="1:32" ht="27.75" customHeight="1">
      <c r="A30" s="7"/>
      <c r="B30" s="1808"/>
      <c r="C30" s="1809"/>
      <c r="D30" s="1810"/>
      <c r="E30" s="1811"/>
      <c r="F30" s="1809"/>
      <c r="G30" s="1810"/>
      <c r="H30" s="1811"/>
      <c r="I30" s="218" t="s">
        <v>37</v>
      </c>
      <c r="J30" s="1922"/>
      <c r="K30" s="1705" t="s">
        <v>766</v>
      </c>
      <c r="L30" s="1706"/>
      <c r="M30" s="1706"/>
      <c r="N30" s="1706"/>
      <c r="O30" s="1707"/>
      <c r="P30" s="7"/>
      <c r="Q30" s="7"/>
      <c r="R30" s="7"/>
      <c r="S30" s="7"/>
      <c r="T30" s="7"/>
      <c r="U30" s="7"/>
      <c r="V30" s="7"/>
      <c r="W30" s="7"/>
      <c r="X30" s="7"/>
      <c r="Y30" s="7"/>
      <c r="Z30" s="7"/>
      <c r="AA30" s="7"/>
      <c r="AB30" s="7"/>
      <c r="AC30" s="7"/>
      <c r="AD30" s="7"/>
      <c r="AE30" s="7"/>
      <c r="AF30" s="7"/>
    </row>
    <row r="31" spans="1:32" ht="17.25" customHeight="1">
      <c r="A31" s="7"/>
      <c r="B31" s="1708" t="s">
        <v>53</v>
      </c>
      <c r="C31" s="1923"/>
      <c r="D31" s="1923"/>
      <c r="E31" s="1923"/>
      <c r="F31" s="1923"/>
      <c r="G31" s="1923"/>
      <c r="H31" s="1923"/>
      <c r="I31" s="1923"/>
      <c r="J31" s="1924"/>
      <c r="K31" s="1709" t="s">
        <v>52</v>
      </c>
      <c r="L31" s="1559"/>
      <c r="M31" s="1559"/>
      <c r="N31" s="1559"/>
      <c r="O31" s="1710"/>
      <c r="P31" s="7"/>
      <c r="Q31" s="7"/>
      <c r="R31" s="7"/>
      <c r="S31" s="7"/>
      <c r="T31" s="7"/>
      <c r="U31" s="7"/>
      <c r="V31" s="7"/>
      <c r="W31" s="7"/>
      <c r="X31" s="7"/>
      <c r="Y31" s="7"/>
      <c r="Z31" s="7"/>
      <c r="AA31" s="7"/>
      <c r="AB31" s="7"/>
      <c r="AC31" s="7"/>
      <c r="AD31" s="7"/>
      <c r="AE31" s="7"/>
      <c r="AF31" s="7"/>
    </row>
    <row r="32" spans="1:32" ht="29.25" customHeight="1" thickBot="1">
      <c r="A32" s="7"/>
      <c r="B32" s="1925"/>
      <c r="C32" s="1926"/>
      <c r="D32" s="1926"/>
      <c r="E32" s="1926"/>
      <c r="F32" s="1926"/>
      <c r="G32" s="1926"/>
      <c r="H32" s="1926"/>
      <c r="I32" s="1926"/>
      <c r="J32" s="1927"/>
      <c r="K32" s="1711"/>
      <c r="L32" s="1563"/>
      <c r="M32" s="1563"/>
      <c r="N32" s="1563"/>
      <c r="O32" s="1568"/>
      <c r="P32" s="7"/>
      <c r="Q32" s="7"/>
      <c r="R32" s="7"/>
      <c r="S32" s="7"/>
      <c r="T32" s="7"/>
      <c r="U32" s="7"/>
      <c r="V32" s="7"/>
      <c r="W32" s="7"/>
      <c r="X32" s="7"/>
      <c r="Y32" s="7"/>
      <c r="Z32" s="7"/>
      <c r="AA32" s="7"/>
      <c r="AB32" s="7"/>
      <c r="AC32" s="7"/>
      <c r="AD32" s="7"/>
      <c r="AE32" s="7"/>
      <c r="AF32" s="7"/>
    </row>
    <row r="33" spans="1:32" ht="12.75" customHeight="1">
      <c r="A33" s="7"/>
      <c r="B33" s="7"/>
      <c r="C33" s="7"/>
      <c r="D33" s="7"/>
      <c r="E33" s="7"/>
      <c r="F33" s="7"/>
      <c r="G33" s="7"/>
      <c r="H33" s="7"/>
      <c r="I33" s="7"/>
      <c r="J33" s="7"/>
      <c r="K33" s="1928"/>
      <c r="L33" s="1839"/>
      <c r="M33" s="1839"/>
      <c r="N33" s="1839"/>
      <c r="O33" s="1839"/>
      <c r="P33" s="7"/>
      <c r="Q33" s="7"/>
      <c r="R33" s="7"/>
      <c r="S33" s="7"/>
      <c r="T33" s="7"/>
      <c r="U33" s="7"/>
      <c r="V33" s="7"/>
      <c r="W33" s="7"/>
      <c r="X33" s="7"/>
      <c r="Y33" s="7"/>
      <c r="Z33" s="7"/>
      <c r="AA33" s="7"/>
      <c r="AB33" s="7"/>
      <c r="AC33" s="7"/>
      <c r="AD33" s="7"/>
      <c r="AE33" s="7"/>
      <c r="AF33" s="7"/>
    </row>
    <row r="34" spans="1:32" ht="12.75" customHeight="1">
      <c r="A34" s="7"/>
      <c r="B34" s="7"/>
      <c r="C34" s="7"/>
      <c r="D34" s="7"/>
      <c r="E34" s="7"/>
      <c r="F34" s="7"/>
      <c r="G34" s="7"/>
      <c r="H34" s="7"/>
      <c r="I34" s="7"/>
      <c r="J34" s="7"/>
      <c r="K34" s="1839"/>
      <c r="L34" s="1839"/>
      <c r="M34" s="1839"/>
      <c r="N34" s="1839"/>
      <c r="O34" s="1839"/>
      <c r="P34" s="7"/>
      <c r="Q34" s="7"/>
      <c r="R34" s="7"/>
      <c r="S34" s="7"/>
      <c r="T34" s="7"/>
      <c r="U34" s="7"/>
      <c r="V34" s="7"/>
      <c r="W34" s="7"/>
      <c r="X34" s="7"/>
      <c r="Y34" s="7"/>
      <c r="Z34" s="7"/>
      <c r="AA34" s="7"/>
      <c r="AB34" s="7"/>
      <c r="AC34" s="7"/>
      <c r="AD34" s="7"/>
      <c r="AE34" s="7"/>
      <c r="AF34" s="7"/>
    </row>
    <row r="35" spans="1:32" ht="12.75" customHeight="1">
      <c r="A35" s="7"/>
      <c r="B35" s="7"/>
      <c r="C35" s="7"/>
      <c r="D35" s="7"/>
      <c r="E35" s="7"/>
      <c r="F35" s="7"/>
      <c r="G35" s="7"/>
      <c r="H35" s="7"/>
      <c r="I35" s="7"/>
      <c r="J35" s="7"/>
      <c r="K35" s="1907"/>
      <c r="L35" s="1907"/>
      <c r="M35" s="7"/>
      <c r="N35" s="7"/>
      <c r="O35" s="7"/>
      <c r="P35" s="7"/>
      <c r="Q35" s="7"/>
      <c r="R35" s="7"/>
      <c r="S35" s="7"/>
      <c r="T35" s="7"/>
      <c r="U35" s="7"/>
      <c r="V35" s="7"/>
      <c r="W35" s="7"/>
      <c r="X35" s="7"/>
      <c r="Y35" s="7"/>
      <c r="Z35" s="7"/>
      <c r="AA35" s="7"/>
      <c r="AB35" s="7"/>
      <c r="AC35" s="7"/>
      <c r="AD35" s="7"/>
      <c r="AE35" s="7"/>
      <c r="AF35" s="7"/>
    </row>
    <row r="36" spans="1:32" ht="12.75" customHeight="1">
      <c r="A36" s="7"/>
      <c r="B36" s="200" t="s">
        <v>259</v>
      </c>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row>
    <row r="37" spans="1:32" ht="12.75" customHeight="1">
      <c r="A37" s="7"/>
      <c r="B37" s="200" t="s">
        <v>260</v>
      </c>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row>
    <row r="38" spans="1:32" ht="12.75" customHeight="1">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row>
    <row r="39" spans="1:32" ht="12.75" customHeight="1">
      <c r="A39" s="7"/>
      <c r="B39" s="7"/>
      <c r="C39" s="7"/>
      <c r="D39" s="7"/>
      <c r="E39" s="7"/>
      <c r="F39" s="7"/>
      <c r="G39" s="7"/>
      <c r="H39" s="7"/>
      <c r="I39" s="7"/>
      <c r="J39" s="7"/>
      <c r="K39" s="7"/>
      <c r="L39" s="7"/>
      <c r="M39" s="7"/>
      <c r="N39" s="7"/>
      <c r="O39" s="7"/>
      <c r="P39" s="7"/>
      <c r="Q39" s="7"/>
      <c r="R39" s="1929" t="s">
        <v>287</v>
      </c>
      <c r="S39" s="1930"/>
      <c r="T39" s="1931"/>
      <c r="U39" s="1932"/>
      <c r="V39" s="442"/>
      <c r="W39" s="1933"/>
      <c r="X39" s="1934"/>
      <c r="Y39" s="1935"/>
      <c r="Z39" s="488"/>
      <c r="AA39" s="228"/>
      <c r="AB39" s="188"/>
      <c r="AC39" s="7"/>
      <c r="AD39" s="7"/>
      <c r="AE39" s="189"/>
      <c r="AF39" s="189"/>
    </row>
    <row r="40" spans="1:32" ht="12.75" customHeight="1">
      <c r="A40" s="7"/>
      <c r="B40" s="7"/>
      <c r="C40" s="7"/>
      <c r="D40" s="7"/>
      <c r="E40" s="7"/>
      <c r="F40" s="7"/>
      <c r="G40" s="7"/>
      <c r="H40" s="7"/>
      <c r="I40" s="7"/>
      <c r="J40" s="7"/>
      <c r="K40" s="7"/>
      <c r="L40" s="7"/>
      <c r="M40" s="7"/>
      <c r="N40" s="7"/>
      <c r="O40" s="7"/>
      <c r="P40" s="7"/>
      <c r="Q40" s="7"/>
      <c r="R40" s="1936"/>
      <c r="S40" s="1934"/>
      <c r="T40" s="1935"/>
      <c r="U40" s="1937"/>
      <c r="V40" s="1938"/>
      <c r="W40" s="1938"/>
      <c r="X40" s="1938"/>
      <c r="Y40" s="1938"/>
      <c r="Z40" s="228"/>
      <c r="AA40" s="228"/>
      <c r="AB40" s="7"/>
      <c r="AC40" s="7"/>
      <c r="AD40" s="7"/>
      <c r="AE40" s="189"/>
      <c r="AF40" s="189"/>
    </row>
    <row r="41" spans="1:32" ht="12.75" customHeight="1">
      <c r="A41" s="7"/>
      <c r="B41" s="7"/>
      <c r="C41" s="7"/>
      <c r="D41" s="7"/>
      <c r="E41" s="7"/>
      <c r="F41" s="7"/>
      <c r="G41" s="7"/>
      <c r="H41" s="7"/>
      <c r="I41" s="7"/>
      <c r="J41" s="7"/>
      <c r="K41" s="7"/>
      <c r="L41" s="7"/>
      <c r="M41" s="7"/>
      <c r="N41" s="7"/>
      <c r="O41" s="7"/>
      <c r="P41" s="7"/>
      <c r="Q41" s="7"/>
      <c r="R41" s="1933"/>
      <c r="S41" s="1934"/>
      <c r="T41" s="1935"/>
      <c r="U41" s="1937"/>
      <c r="V41" s="1938"/>
      <c r="W41" s="1938"/>
      <c r="X41" s="1938"/>
      <c r="Y41" s="1938"/>
      <c r="Z41" s="228"/>
      <c r="AA41" s="228"/>
      <c r="AB41" s="7"/>
      <c r="AC41" s="7"/>
      <c r="AD41" s="7"/>
      <c r="AE41" s="189"/>
      <c r="AF41" s="189"/>
    </row>
    <row r="42" spans="1:32" ht="12.75" customHeight="1">
      <c r="A42" s="7"/>
      <c r="B42" s="7"/>
      <c r="C42" s="7"/>
      <c r="D42" s="7"/>
      <c r="E42" s="7"/>
      <c r="F42" s="7"/>
      <c r="G42" s="7"/>
      <c r="H42" s="7"/>
      <c r="I42" s="7"/>
      <c r="J42" s="7"/>
      <c r="K42" s="7"/>
      <c r="L42" s="7"/>
      <c r="M42" s="7"/>
      <c r="N42" s="7"/>
      <c r="O42" s="7"/>
      <c r="P42" s="7"/>
      <c r="Q42" s="7"/>
      <c r="R42" s="176" t="s">
        <v>262</v>
      </c>
      <c r="S42" s="176" t="s">
        <v>263</v>
      </c>
      <c r="T42" s="176" t="s">
        <v>264</v>
      </c>
      <c r="U42" s="177" t="s">
        <v>487</v>
      </c>
      <c r="V42" s="177" t="s">
        <v>12</v>
      </c>
      <c r="W42" s="178" t="s">
        <v>518</v>
      </c>
      <c r="X42" s="177" t="s">
        <v>267</v>
      </c>
      <c r="Y42" s="177" t="s">
        <v>268</v>
      </c>
      <c r="Z42" s="179" t="s">
        <v>67</v>
      </c>
      <c r="AA42" s="179" t="s">
        <v>269</v>
      </c>
      <c r="AB42" s="7"/>
      <c r="AC42" s="7"/>
      <c r="AD42" s="7"/>
      <c r="AE42" s="189"/>
      <c r="AF42" s="189"/>
    </row>
    <row r="43" spans="1:32" ht="115.5" customHeight="1">
      <c r="A43" s="7"/>
      <c r="B43" s="7"/>
      <c r="C43" s="7"/>
      <c r="D43" s="7"/>
      <c r="E43" s="7"/>
      <c r="F43" s="7"/>
      <c r="G43" s="7"/>
      <c r="H43" s="7"/>
      <c r="I43" s="7"/>
      <c r="J43" s="7"/>
      <c r="K43" s="7"/>
      <c r="L43" s="7"/>
      <c r="M43" s="7"/>
      <c r="N43" s="7"/>
      <c r="O43" s="7"/>
      <c r="P43" s="7"/>
      <c r="Q43" s="7"/>
      <c r="R43" s="1939" t="s">
        <v>571</v>
      </c>
      <c r="S43" s="1782">
        <v>552</v>
      </c>
      <c r="T43" s="1940" t="s">
        <v>572</v>
      </c>
      <c r="U43" s="1941">
        <v>45349</v>
      </c>
      <c r="V43" s="1762" t="s">
        <v>573</v>
      </c>
      <c r="W43" s="1781">
        <v>4000000</v>
      </c>
      <c r="X43" s="1782" t="s">
        <v>574</v>
      </c>
      <c r="Y43" s="418">
        <f>+W43*6</f>
        <v>24000000</v>
      </c>
      <c r="Z43" s="1942">
        <f>Y43</f>
        <v>24000000</v>
      </c>
      <c r="AA43" s="457"/>
      <c r="AB43" s="442"/>
      <c r="AC43" s="7"/>
      <c r="AD43" s="7"/>
      <c r="AE43" s="189"/>
      <c r="AF43" s="189"/>
    </row>
    <row r="44" spans="1:32" ht="71.25" customHeight="1">
      <c r="A44" s="7"/>
      <c r="B44" s="7"/>
      <c r="C44" s="7"/>
      <c r="D44" s="7"/>
      <c r="E44" s="7"/>
      <c r="F44" s="7"/>
      <c r="G44" s="7"/>
      <c r="H44" s="7"/>
      <c r="I44" s="7"/>
      <c r="J44" s="7"/>
      <c r="K44" s="7"/>
      <c r="L44" s="7"/>
      <c r="M44" s="7"/>
      <c r="N44" s="7"/>
      <c r="O44" s="7"/>
      <c r="P44" s="7"/>
      <c r="Q44" s="7"/>
      <c r="R44" s="1943"/>
      <c r="S44" s="1943"/>
      <c r="T44" s="1943"/>
      <c r="U44" s="1944"/>
      <c r="V44" s="1945" t="s">
        <v>532</v>
      </c>
      <c r="W44" s="1781">
        <v>4000000</v>
      </c>
      <c r="X44" s="1782" t="s">
        <v>575</v>
      </c>
      <c r="Y44" s="418">
        <f>W44*4</f>
        <v>16000000</v>
      </c>
      <c r="Z44" s="1942"/>
      <c r="AA44" s="457"/>
      <c r="AB44" s="7"/>
      <c r="AC44" s="7"/>
      <c r="AD44" s="7"/>
      <c r="AE44" s="189"/>
      <c r="AF44" s="189"/>
    </row>
    <row r="45" spans="1:32" ht="15.75">
      <c r="A45" s="7"/>
      <c r="B45" s="7"/>
      <c r="C45" s="7"/>
      <c r="D45" s="7"/>
      <c r="E45" s="7"/>
      <c r="F45" s="7"/>
      <c r="G45" s="7"/>
      <c r="H45" s="7"/>
      <c r="I45" s="7"/>
      <c r="J45" s="7"/>
      <c r="K45" s="7"/>
      <c r="L45" s="7"/>
      <c r="M45" s="7"/>
      <c r="N45" s="7"/>
      <c r="O45" s="7"/>
      <c r="P45" s="7"/>
      <c r="Q45" s="7"/>
      <c r="R45" s="1943"/>
      <c r="S45" s="1943"/>
      <c r="T45" s="1946"/>
      <c r="U45" s="1947"/>
      <c r="V45" s="1948"/>
      <c r="W45" s="1949"/>
      <c r="X45" s="1950"/>
      <c r="Y45" s="418"/>
      <c r="Z45" s="1942"/>
      <c r="AA45" s="457"/>
      <c r="AB45" s="7"/>
      <c r="AC45" s="7"/>
      <c r="AD45" s="7"/>
      <c r="AE45" s="189"/>
      <c r="AF45" s="189"/>
    </row>
    <row r="46" spans="1:32" ht="87.75" customHeight="1">
      <c r="A46" s="7"/>
      <c r="B46" s="7"/>
      <c r="C46" s="7"/>
      <c r="D46" s="7"/>
      <c r="E46" s="7"/>
      <c r="F46" s="7"/>
      <c r="G46" s="7"/>
      <c r="H46" s="7"/>
      <c r="I46" s="7"/>
      <c r="J46" s="7"/>
      <c r="K46" s="7"/>
      <c r="L46" s="7"/>
      <c r="M46" s="7"/>
      <c r="N46" s="7"/>
      <c r="O46" s="7"/>
      <c r="P46" s="7"/>
      <c r="Q46" s="7"/>
      <c r="R46" s="1951"/>
      <c r="S46" s="1951"/>
      <c r="T46" s="1951"/>
      <c r="U46" s="1952"/>
      <c r="V46" s="1953"/>
      <c r="W46" s="1954"/>
      <c r="X46" s="1950"/>
      <c r="Y46" s="1955"/>
      <c r="Z46" s="1942"/>
      <c r="AA46" s="457"/>
      <c r="AB46" s="7"/>
      <c r="AC46" s="7"/>
      <c r="AD46" s="7"/>
      <c r="AE46" s="189"/>
      <c r="AF46" s="189"/>
    </row>
    <row r="47" spans="1:32" ht="12.75" customHeight="1">
      <c r="A47" s="7"/>
      <c r="B47" s="7"/>
      <c r="C47" s="7"/>
      <c r="D47" s="7"/>
      <c r="E47" s="7"/>
      <c r="F47" s="7"/>
      <c r="G47" s="7"/>
      <c r="H47" s="7"/>
      <c r="I47" s="7"/>
      <c r="J47" s="7"/>
      <c r="K47" s="7"/>
      <c r="L47" s="7"/>
      <c r="M47" s="7"/>
      <c r="N47" s="7"/>
      <c r="O47" s="7"/>
      <c r="P47" s="7"/>
      <c r="Q47" s="7"/>
      <c r="R47" s="261"/>
      <c r="S47" s="261"/>
      <c r="T47" s="261"/>
      <c r="U47" s="261"/>
      <c r="V47" s="244"/>
      <c r="W47" s="1956"/>
      <c r="X47" s="1957"/>
      <c r="Y47" s="1958"/>
      <c r="Z47" s="1959"/>
      <c r="AA47" s="1960"/>
      <c r="AB47" s="7"/>
      <c r="AC47" s="7"/>
      <c r="AD47" s="7"/>
      <c r="AE47" s="189"/>
      <c r="AF47" s="189"/>
    </row>
    <row r="48" spans="1:32" ht="12.75" customHeight="1">
      <c r="A48" s="7"/>
      <c r="B48" s="7"/>
      <c r="C48" s="7"/>
      <c r="D48" s="7"/>
      <c r="E48" s="7"/>
      <c r="F48" s="7"/>
      <c r="G48" s="7"/>
      <c r="H48" s="7"/>
      <c r="I48" s="7"/>
      <c r="J48" s="7"/>
      <c r="K48" s="7"/>
      <c r="L48" s="7"/>
      <c r="M48" s="7"/>
      <c r="N48" s="7"/>
      <c r="O48" s="7"/>
      <c r="P48" s="7"/>
      <c r="Q48" s="7"/>
      <c r="R48" s="7"/>
      <c r="S48" s="7"/>
      <c r="T48" s="7"/>
      <c r="U48" s="7"/>
      <c r="V48" s="7"/>
      <c r="W48" s="8"/>
      <c r="X48" s="7"/>
      <c r="Y48" s="8">
        <f>SUM(Y43:Y47)</f>
        <v>40000000</v>
      </c>
      <c r="Z48" s="192">
        <f>SUM(Z43:Z47)</f>
        <v>24000000</v>
      </c>
      <c r="AA48" s="192">
        <f>SUM(AA43)</f>
        <v>0</v>
      </c>
      <c r="AB48" s="7"/>
      <c r="AC48" s="7"/>
      <c r="AD48" s="7"/>
      <c r="AE48" s="7"/>
      <c r="AF48" s="7"/>
    </row>
    <row r="49" spans="1:32" ht="12.75" customHeight="1">
      <c r="A49" s="7"/>
      <c r="B49" s="7"/>
      <c r="C49" s="7"/>
      <c r="D49" s="7"/>
      <c r="E49" s="7"/>
      <c r="F49" s="7"/>
      <c r="G49" s="7"/>
      <c r="H49" s="7"/>
      <c r="I49" s="7"/>
      <c r="J49" s="7"/>
      <c r="K49" s="7"/>
      <c r="L49" s="7"/>
      <c r="M49" s="7"/>
      <c r="N49" s="7"/>
      <c r="O49" s="7"/>
      <c r="P49" s="7"/>
      <c r="Q49" s="7"/>
      <c r="R49" s="7"/>
      <c r="S49" s="7"/>
      <c r="T49" s="7"/>
      <c r="U49" s="7"/>
      <c r="V49" s="7"/>
      <c r="W49" s="8"/>
      <c r="X49" s="7"/>
      <c r="Y49" s="7"/>
      <c r="Z49" s="228"/>
      <c r="AA49" s="228"/>
      <c r="AB49" s="7"/>
      <c r="AC49" s="7"/>
      <c r="AD49" s="7"/>
      <c r="AE49" s="7"/>
      <c r="AF49" s="7"/>
    </row>
    <row r="50" spans="1:32" ht="12.75" customHeight="1">
      <c r="A50" s="7"/>
      <c r="B50" s="7"/>
      <c r="C50" s="7"/>
      <c r="D50" s="7"/>
      <c r="E50" s="7"/>
      <c r="F50" s="7"/>
      <c r="G50" s="7"/>
      <c r="H50" s="7"/>
      <c r="I50" s="7"/>
      <c r="J50" s="7"/>
      <c r="K50" s="7"/>
      <c r="L50" s="7"/>
      <c r="M50" s="7"/>
      <c r="N50" s="7"/>
      <c r="O50" s="7"/>
      <c r="P50" s="1673"/>
      <c r="Q50" s="1673"/>
      <c r="R50" s="194"/>
      <c r="S50" s="1961"/>
      <c r="T50" s="1962" t="s">
        <v>288</v>
      </c>
      <c r="X50" s="1961"/>
      <c r="Y50" s="1961"/>
      <c r="Z50" s="1961"/>
      <c r="AA50" s="228"/>
      <c r="AB50" s="7"/>
      <c r="AC50" s="7"/>
      <c r="AD50" s="7"/>
      <c r="AE50" s="7"/>
      <c r="AF50" s="7"/>
    </row>
    <row r="51" spans="1:32" ht="12.75" customHeight="1">
      <c r="A51" s="7"/>
      <c r="B51" s="7"/>
      <c r="C51" s="7"/>
      <c r="D51" s="7"/>
      <c r="E51" s="7"/>
      <c r="F51" s="7"/>
      <c r="G51" s="7"/>
      <c r="H51" s="7"/>
      <c r="I51" s="7"/>
      <c r="J51" s="7"/>
      <c r="K51" s="7"/>
      <c r="L51" s="7"/>
      <c r="M51" s="261"/>
      <c r="N51" s="7"/>
      <c r="O51" s="7"/>
      <c r="P51" s="7"/>
      <c r="Q51" s="7"/>
      <c r="R51" s="490"/>
      <c r="S51" s="7"/>
      <c r="T51" s="7"/>
      <c r="U51" s="7"/>
      <c r="V51" s="7"/>
      <c r="W51" s="7"/>
      <c r="X51" s="7"/>
      <c r="Y51" s="7"/>
      <c r="Z51" s="7"/>
      <c r="AA51" s="7"/>
      <c r="AB51" s="7"/>
      <c r="AC51" s="7"/>
      <c r="AD51" s="7"/>
      <c r="AE51" s="7"/>
      <c r="AF51" s="7"/>
    </row>
    <row r="52" spans="1:32" ht="12.75" customHeight="1">
      <c r="A52" s="7"/>
      <c r="B52" s="7"/>
      <c r="C52" s="7"/>
      <c r="D52" s="7"/>
      <c r="E52" s="7"/>
      <c r="F52" s="7"/>
      <c r="G52" s="7"/>
      <c r="H52" s="7"/>
      <c r="I52" s="7"/>
      <c r="J52" s="7"/>
      <c r="K52" s="7"/>
      <c r="L52" s="7"/>
      <c r="M52" s="7"/>
      <c r="N52" s="7"/>
      <c r="O52" s="7"/>
      <c r="P52" s="7"/>
      <c r="Q52" s="7"/>
      <c r="R52" s="490"/>
      <c r="S52" s="7"/>
      <c r="T52" s="7"/>
      <c r="U52" s="7"/>
      <c r="V52" s="7"/>
      <c r="W52" s="7"/>
      <c r="X52" s="7"/>
      <c r="Y52" s="7"/>
      <c r="Z52" s="7"/>
      <c r="AA52" s="7"/>
      <c r="AB52" s="7"/>
      <c r="AC52" s="7"/>
      <c r="AD52" s="7"/>
      <c r="AE52" s="7"/>
      <c r="AF52" s="7"/>
    </row>
    <row r="53" spans="1:32" ht="12.75" customHeight="1">
      <c r="A53" s="7"/>
      <c r="B53" s="7"/>
      <c r="C53" s="7"/>
      <c r="D53" s="7"/>
      <c r="E53" s="7"/>
      <c r="F53" s="7"/>
      <c r="G53" s="7"/>
      <c r="H53" s="7"/>
      <c r="I53" s="7"/>
      <c r="J53" s="7"/>
      <c r="K53" s="7"/>
      <c r="L53" s="7"/>
      <c r="M53" s="7"/>
      <c r="N53" s="7"/>
      <c r="O53" s="7"/>
      <c r="P53" s="7"/>
      <c r="Q53" s="7"/>
      <c r="R53" s="416" t="s">
        <v>262</v>
      </c>
      <c r="S53" s="416" t="s">
        <v>263</v>
      </c>
      <c r="T53" s="176" t="s">
        <v>264</v>
      </c>
      <c r="U53" s="177" t="s">
        <v>487</v>
      </c>
      <c r="V53" s="177" t="s">
        <v>12</v>
      </c>
      <c r="W53" s="178" t="s">
        <v>518</v>
      </c>
      <c r="X53" s="177" t="s">
        <v>267</v>
      </c>
      <c r="Y53" s="177" t="s">
        <v>268</v>
      </c>
      <c r="Z53" s="1963" t="s">
        <v>67</v>
      </c>
      <c r="AA53" s="179" t="s">
        <v>269</v>
      </c>
      <c r="AB53" s="7"/>
      <c r="AC53" s="7"/>
      <c r="AD53" s="7"/>
      <c r="AE53" s="7"/>
      <c r="AF53" s="7"/>
    </row>
    <row r="54" spans="1:32" ht="109.5" customHeight="1">
      <c r="A54" s="7"/>
      <c r="B54" s="7"/>
      <c r="C54" s="7"/>
      <c r="D54" s="7"/>
      <c r="E54" s="7"/>
      <c r="F54" s="7"/>
      <c r="G54" s="7"/>
      <c r="H54" s="7"/>
      <c r="I54" s="7"/>
      <c r="J54" s="7"/>
      <c r="K54" s="7"/>
      <c r="L54" s="7"/>
      <c r="M54" s="7"/>
      <c r="N54" s="7"/>
      <c r="O54" s="7"/>
      <c r="P54" s="7"/>
      <c r="Q54" s="7"/>
      <c r="R54" s="1722" t="s">
        <v>576</v>
      </c>
      <c r="S54" s="1728">
        <v>548</v>
      </c>
      <c r="T54" s="1722" t="s">
        <v>577</v>
      </c>
      <c r="U54" s="1740">
        <v>45349</v>
      </c>
      <c r="V54" s="1726" t="s">
        <v>569</v>
      </c>
      <c r="W54" s="1781">
        <v>4000000</v>
      </c>
      <c r="X54" s="1728" t="s">
        <v>578</v>
      </c>
      <c r="Y54" s="1964">
        <f>W54*6</f>
        <v>24000000</v>
      </c>
      <c r="Z54" s="451">
        <f>Y54</f>
        <v>24000000</v>
      </c>
      <c r="AA54" s="251"/>
      <c r="AB54" s="7" t="s">
        <v>289</v>
      </c>
      <c r="AC54" s="7"/>
      <c r="AD54" s="7"/>
      <c r="AE54" s="7"/>
      <c r="AF54" s="7"/>
    </row>
    <row r="55" spans="1:32" ht="109.5" customHeight="1">
      <c r="A55" s="7"/>
      <c r="B55" s="7"/>
      <c r="C55" s="7"/>
      <c r="D55" s="7"/>
      <c r="E55" s="7"/>
      <c r="F55" s="7"/>
      <c r="G55" s="7"/>
      <c r="H55" s="7"/>
      <c r="I55" s="7"/>
      <c r="J55" s="7"/>
      <c r="K55" s="7"/>
      <c r="L55" s="7"/>
      <c r="M55" s="7"/>
      <c r="N55" s="7"/>
      <c r="O55" s="7"/>
      <c r="P55" s="7"/>
      <c r="Q55" s="7"/>
      <c r="R55" s="1965"/>
      <c r="S55" s="1966"/>
      <c r="T55" s="1967"/>
      <c r="U55" s="1968"/>
      <c r="V55" s="1969" t="s">
        <v>532</v>
      </c>
      <c r="W55" s="1781">
        <v>4000000</v>
      </c>
      <c r="X55" s="1728" t="s">
        <v>579</v>
      </c>
      <c r="Y55" s="1964">
        <f>W55*4</f>
        <v>16000000</v>
      </c>
      <c r="Z55" s="451"/>
      <c r="AA55" s="251"/>
      <c r="AB55" s="7"/>
      <c r="AC55" s="7"/>
      <c r="AD55" s="7"/>
      <c r="AE55" s="7"/>
      <c r="AF55" s="7"/>
    </row>
    <row r="56" spans="1:32" ht="109.5" customHeight="1">
      <c r="A56" s="7"/>
      <c r="B56" s="7"/>
      <c r="C56" s="7"/>
      <c r="D56" s="7"/>
      <c r="E56" s="7"/>
      <c r="F56" s="7"/>
      <c r="G56" s="7"/>
      <c r="H56" s="7"/>
      <c r="I56" s="7"/>
      <c r="J56" s="7"/>
      <c r="K56" s="7"/>
      <c r="L56" s="7"/>
      <c r="M56" s="7"/>
      <c r="N56" s="7"/>
      <c r="O56" s="7"/>
      <c r="P56" s="7"/>
      <c r="Q56" s="7"/>
      <c r="R56" s="1722" t="s">
        <v>580</v>
      </c>
      <c r="S56" s="1728">
        <v>854</v>
      </c>
      <c r="T56" s="1722" t="s">
        <v>581</v>
      </c>
      <c r="U56" s="1740">
        <v>45363</v>
      </c>
      <c r="V56" s="1726" t="s">
        <v>570</v>
      </c>
      <c r="W56" s="1781">
        <v>3000000</v>
      </c>
      <c r="X56" s="1728" t="s">
        <v>582</v>
      </c>
      <c r="Y56" s="1964">
        <f>W56*6</f>
        <v>18000000</v>
      </c>
      <c r="Z56" s="451">
        <f>Y56</f>
        <v>18000000</v>
      </c>
      <c r="AA56" s="251"/>
      <c r="AB56" s="7"/>
      <c r="AC56" s="7"/>
      <c r="AD56" s="7"/>
      <c r="AE56" s="7"/>
      <c r="AF56" s="7"/>
    </row>
    <row r="57" spans="1:32" ht="109.5" customHeight="1">
      <c r="A57" s="7"/>
      <c r="B57" s="7"/>
      <c r="C57" s="7"/>
      <c r="D57" s="7"/>
      <c r="E57" s="7"/>
      <c r="F57" s="7"/>
      <c r="G57" s="7"/>
      <c r="H57" s="7"/>
      <c r="I57" s="7"/>
      <c r="J57" s="7"/>
      <c r="K57" s="7"/>
      <c r="L57" s="7"/>
      <c r="M57" s="7"/>
      <c r="N57" s="7"/>
      <c r="O57" s="7"/>
      <c r="P57" s="7"/>
      <c r="Q57" s="7"/>
      <c r="R57" s="1970"/>
      <c r="S57" s="1655"/>
      <c r="T57" s="1971"/>
      <c r="U57" s="1972"/>
      <c r="V57" s="1726"/>
      <c r="W57" s="1781">
        <v>3000000</v>
      </c>
      <c r="X57" s="1728" t="s">
        <v>583</v>
      </c>
      <c r="Y57" s="1964">
        <f>W57*3</f>
        <v>9000000</v>
      </c>
      <c r="Z57" s="451"/>
      <c r="AA57" s="251"/>
      <c r="AB57" s="7"/>
      <c r="AC57" s="7"/>
      <c r="AD57" s="7"/>
      <c r="AE57" s="7"/>
      <c r="AF57" s="7"/>
    </row>
    <row r="58" spans="1:32" ht="109.5" customHeight="1">
      <c r="A58" s="7"/>
      <c r="B58" s="7"/>
      <c r="C58" s="7"/>
      <c r="D58" s="7"/>
      <c r="E58" s="7"/>
      <c r="F58" s="7"/>
      <c r="G58" s="7"/>
      <c r="H58" s="7"/>
      <c r="I58" s="7"/>
      <c r="J58" s="7"/>
      <c r="K58" s="7"/>
      <c r="L58" s="7"/>
      <c r="M58" s="7"/>
      <c r="N58" s="7"/>
      <c r="O58" s="7"/>
      <c r="P58" s="7"/>
      <c r="Q58" s="7"/>
      <c r="R58" s="1785"/>
      <c r="S58" s="1633"/>
      <c r="T58" s="1967"/>
      <c r="U58" s="1968"/>
      <c r="V58" s="1726"/>
      <c r="W58" s="1781"/>
      <c r="X58" s="1728"/>
      <c r="Y58" s="1964"/>
      <c r="Z58" s="451"/>
      <c r="AA58" s="251"/>
      <c r="AB58" s="7"/>
      <c r="AC58" s="7"/>
      <c r="AD58" s="7"/>
      <c r="AE58" s="7"/>
      <c r="AF58" s="7"/>
    </row>
    <row r="59" spans="1:32" ht="109.5" customHeight="1">
      <c r="A59" s="7"/>
      <c r="B59" s="7"/>
      <c r="C59" s="7"/>
      <c r="D59" s="7"/>
      <c r="E59" s="7"/>
      <c r="F59" s="7"/>
      <c r="G59" s="7"/>
      <c r="H59" s="7"/>
      <c r="I59" s="7"/>
      <c r="J59" s="7"/>
      <c r="K59" s="7"/>
      <c r="L59" s="7"/>
      <c r="M59" s="7"/>
      <c r="N59" s="7"/>
      <c r="O59" s="7"/>
      <c r="P59" s="7"/>
      <c r="Q59" s="7"/>
      <c r="R59" s="1785"/>
      <c r="S59" s="1633"/>
      <c r="T59" s="1967"/>
      <c r="U59" s="1968"/>
      <c r="V59" s="1726"/>
      <c r="W59" s="1781"/>
      <c r="X59" s="1728"/>
      <c r="Y59" s="1964"/>
      <c r="Z59" s="451"/>
      <c r="AA59" s="251"/>
      <c r="AB59" s="7"/>
      <c r="AC59" s="7"/>
      <c r="AD59" s="7"/>
      <c r="AE59" s="7"/>
      <c r="AF59" s="7"/>
    </row>
    <row r="60" spans="1:32" ht="12.75" customHeight="1">
      <c r="A60" s="7"/>
      <c r="B60" s="7"/>
      <c r="C60" s="7"/>
      <c r="D60" s="7"/>
      <c r="E60" s="7"/>
      <c r="F60" s="7"/>
      <c r="G60" s="7"/>
      <c r="H60" s="7"/>
      <c r="I60" s="7"/>
      <c r="J60" s="7"/>
      <c r="K60" s="7"/>
      <c r="L60" s="7"/>
      <c r="M60" s="7"/>
      <c r="N60" s="7"/>
      <c r="O60" s="7"/>
      <c r="P60" s="7"/>
      <c r="Q60" s="7"/>
      <c r="R60" s="487"/>
      <c r="S60" s="206"/>
      <c r="T60" s="206"/>
      <c r="U60" s="1973"/>
      <c r="V60" s="1974"/>
      <c r="W60" s="1758"/>
      <c r="X60" s="1975"/>
      <c r="Y60" s="1976"/>
      <c r="Z60" s="253"/>
      <c r="AA60" s="253"/>
      <c r="AB60" s="7"/>
      <c r="AC60" s="7"/>
      <c r="AD60" s="7"/>
      <c r="AE60" s="7"/>
      <c r="AF60" s="7"/>
    </row>
    <row r="61" spans="1:32" ht="12.75" customHeight="1">
      <c r="A61" s="7"/>
      <c r="B61" s="7"/>
      <c r="C61" s="7"/>
      <c r="D61" s="7"/>
      <c r="E61" s="7"/>
      <c r="F61" s="7"/>
      <c r="G61" s="7"/>
      <c r="H61" s="7"/>
      <c r="I61" s="7"/>
      <c r="J61" s="7"/>
      <c r="K61" s="7"/>
      <c r="L61" s="7"/>
      <c r="M61" s="7"/>
      <c r="N61" s="7"/>
      <c r="O61" s="7"/>
      <c r="P61" s="7"/>
      <c r="Q61" s="7"/>
      <c r="R61" s="7"/>
      <c r="S61" s="239"/>
      <c r="T61" s="239"/>
      <c r="U61" s="239"/>
      <c r="V61" s="14"/>
      <c r="W61" s="215">
        <f>SUM(W54:W59)</f>
        <v>14000000</v>
      </c>
      <c r="X61" s="7"/>
      <c r="Y61" s="215">
        <f>SUM(Y54:Y59)</f>
        <v>67000000</v>
      </c>
      <c r="Z61" s="192">
        <f>SUM(Z54:Z60)</f>
        <v>42000000</v>
      </c>
      <c r="AA61" s="8">
        <f>SUM(AA54:AA59)</f>
        <v>0</v>
      </c>
      <c r="AB61" s="7"/>
      <c r="AC61" s="7"/>
      <c r="AD61" s="7"/>
      <c r="AE61" s="7"/>
      <c r="AF61" s="7"/>
    </row>
    <row r="62" spans="1:32" ht="12.75" customHeight="1">
      <c r="A62" s="7"/>
      <c r="B62" s="7"/>
      <c r="C62" s="7"/>
      <c r="D62" s="7"/>
      <c r="E62" s="7"/>
      <c r="F62" s="7"/>
      <c r="G62" s="7"/>
      <c r="H62" s="7"/>
      <c r="I62" s="7"/>
      <c r="J62" s="7"/>
      <c r="K62" s="7"/>
      <c r="L62" s="7"/>
      <c r="M62" s="7"/>
      <c r="N62" s="7"/>
      <c r="O62" s="7"/>
      <c r="P62" s="7"/>
      <c r="Q62" s="7"/>
      <c r="R62" s="7"/>
      <c r="S62" s="239"/>
      <c r="T62" s="239"/>
      <c r="U62" s="239"/>
      <c r="V62" s="14"/>
      <c r="W62" s="215"/>
      <c r="X62" s="7"/>
      <c r="Y62" s="215"/>
      <c r="Z62" s="7"/>
      <c r="AA62" s="7"/>
      <c r="AB62" s="7"/>
      <c r="AC62" s="7"/>
      <c r="AD62" s="7"/>
      <c r="AE62" s="7"/>
      <c r="AF62" s="7"/>
    </row>
    <row r="63" spans="1:32" ht="12.75" customHeight="1">
      <c r="A63" s="7"/>
      <c r="B63" s="7"/>
      <c r="C63" s="7"/>
      <c r="D63" s="7"/>
      <c r="E63" s="7"/>
      <c r="F63" s="7"/>
      <c r="G63" s="7"/>
      <c r="H63" s="7"/>
      <c r="I63" s="7"/>
      <c r="J63" s="7"/>
      <c r="K63" s="1907"/>
      <c r="L63" s="1907"/>
      <c r="M63" s="7"/>
      <c r="N63" s="7"/>
      <c r="O63" s="7"/>
      <c r="P63" s="7"/>
      <c r="Q63" s="7"/>
      <c r="R63" s="7"/>
      <c r="S63" s="7"/>
      <c r="T63" s="7"/>
      <c r="U63" s="7"/>
      <c r="V63" s="7"/>
      <c r="W63" s="7"/>
      <c r="X63" s="7"/>
      <c r="Y63" s="7"/>
      <c r="Z63" s="7"/>
      <c r="AA63" s="7"/>
      <c r="AB63" s="7"/>
      <c r="AC63" s="7"/>
      <c r="AD63" s="7"/>
      <c r="AE63" s="7"/>
      <c r="AF63" s="7"/>
    </row>
    <row r="64" spans="1:32" ht="12.75" customHeight="1">
      <c r="A64" s="7"/>
      <c r="B64" s="7"/>
      <c r="C64" s="7"/>
      <c r="D64" s="7"/>
      <c r="E64" s="7"/>
      <c r="F64" s="7"/>
      <c r="G64" s="7"/>
      <c r="H64" s="7"/>
      <c r="I64" s="7"/>
      <c r="J64" s="7"/>
      <c r="K64" s="1907"/>
      <c r="L64" s="1907"/>
      <c r="M64" s="7"/>
      <c r="N64" s="7"/>
      <c r="O64" s="7"/>
      <c r="P64" s="7"/>
      <c r="Q64" s="7"/>
      <c r="R64" s="7"/>
      <c r="S64" s="7"/>
      <c r="T64" s="7"/>
      <c r="U64" s="7"/>
      <c r="V64" s="7"/>
      <c r="W64" s="7"/>
      <c r="X64" s="7"/>
      <c r="Y64" s="7"/>
      <c r="Z64" s="7"/>
      <c r="AA64" s="7"/>
      <c r="AB64" s="7"/>
      <c r="AC64" s="7"/>
      <c r="AD64" s="7"/>
      <c r="AE64" s="7"/>
      <c r="AF64" s="7"/>
    </row>
    <row r="65" spans="1:32" ht="12.75" customHeight="1">
      <c r="A65" s="7"/>
      <c r="B65" s="7"/>
      <c r="C65" s="7"/>
      <c r="D65" s="7"/>
      <c r="E65" s="7"/>
      <c r="F65" s="7"/>
      <c r="G65" s="7"/>
      <c r="H65" s="7"/>
      <c r="I65" s="7"/>
      <c r="J65" s="7"/>
      <c r="K65" s="1907"/>
      <c r="L65" s="1907"/>
      <c r="M65" s="7"/>
      <c r="N65" s="7"/>
      <c r="O65" s="7"/>
      <c r="P65" s="7"/>
      <c r="Q65" s="7"/>
      <c r="R65" s="7"/>
      <c r="S65" s="7"/>
      <c r="T65" s="7"/>
      <c r="U65" s="7"/>
      <c r="V65" s="7"/>
      <c r="W65" s="7"/>
      <c r="X65" s="7"/>
      <c r="Y65" s="7"/>
      <c r="Z65" s="7"/>
      <c r="AA65" s="7"/>
      <c r="AB65" s="7"/>
      <c r="AC65" s="7"/>
      <c r="AD65" s="7"/>
      <c r="AE65" s="7"/>
      <c r="AF65" s="7"/>
    </row>
    <row r="66" spans="1:32" ht="12.75" customHeight="1">
      <c r="A66" s="7"/>
      <c r="B66" s="7"/>
      <c r="C66" s="7"/>
      <c r="D66" s="7"/>
      <c r="E66" s="7"/>
      <c r="F66" s="7"/>
      <c r="G66" s="7"/>
      <c r="H66" s="7"/>
      <c r="I66" s="7"/>
      <c r="J66" s="7"/>
      <c r="K66" s="1907"/>
      <c r="L66" s="1907"/>
      <c r="M66" s="7"/>
      <c r="N66" s="7"/>
      <c r="O66" s="7"/>
      <c r="P66" s="7"/>
      <c r="Q66" s="7"/>
      <c r="R66" s="7"/>
      <c r="S66" s="7"/>
      <c r="T66" s="7"/>
      <c r="U66" s="7"/>
      <c r="V66" s="7"/>
      <c r="W66" s="7"/>
      <c r="X66" s="7"/>
      <c r="Y66" s="7"/>
      <c r="Z66" s="7"/>
      <c r="AA66" s="7"/>
      <c r="AB66" s="7"/>
      <c r="AC66" s="7"/>
      <c r="AD66" s="7"/>
      <c r="AE66" s="7"/>
      <c r="AF66" s="7"/>
    </row>
    <row r="67" spans="1:32" ht="12.75" customHeight="1">
      <c r="A67" s="7"/>
      <c r="B67" s="7"/>
      <c r="C67" s="7"/>
      <c r="D67" s="7"/>
      <c r="E67" s="7"/>
      <c r="F67" s="7"/>
      <c r="G67" s="7"/>
      <c r="H67" s="7"/>
      <c r="I67" s="7"/>
      <c r="J67" s="7"/>
      <c r="K67" s="1907"/>
      <c r="L67" s="1907"/>
      <c r="M67" s="7"/>
      <c r="N67" s="7"/>
      <c r="O67" s="7"/>
      <c r="P67" s="7"/>
      <c r="Q67" s="7"/>
      <c r="R67" s="7"/>
      <c r="S67" s="7"/>
      <c r="T67" s="7"/>
      <c r="U67" s="7"/>
      <c r="V67" s="7"/>
      <c r="W67" s="7"/>
      <c r="X67" s="7"/>
      <c r="Y67" s="7"/>
      <c r="Z67" s="7"/>
      <c r="AA67" s="7"/>
      <c r="AB67" s="7"/>
      <c r="AC67" s="7"/>
      <c r="AD67" s="7"/>
      <c r="AE67" s="7"/>
      <c r="AF67" s="7"/>
    </row>
    <row r="68" spans="1:32" ht="12.75" customHeight="1">
      <c r="A68" s="7"/>
      <c r="B68" s="7"/>
      <c r="C68" s="7"/>
      <c r="D68" s="7"/>
      <c r="E68" s="7"/>
      <c r="F68" s="7"/>
      <c r="G68" s="7"/>
      <c r="H68" s="7"/>
      <c r="I68" s="7"/>
      <c r="J68" s="7"/>
      <c r="K68" s="1907"/>
      <c r="L68" s="1907"/>
      <c r="M68" s="7"/>
      <c r="N68" s="7"/>
      <c r="O68" s="7"/>
      <c r="P68" s="7"/>
      <c r="Q68" s="7"/>
      <c r="R68" s="7"/>
      <c r="S68" s="7"/>
      <c r="T68" s="7"/>
      <c r="U68" s="7"/>
      <c r="V68" s="7"/>
      <c r="W68" s="7"/>
      <c r="X68" s="7"/>
      <c r="Y68" s="7"/>
      <c r="Z68" s="7"/>
      <c r="AA68" s="7"/>
      <c r="AB68" s="7"/>
      <c r="AC68" s="7"/>
      <c r="AD68" s="7"/>
      <c r="AE68" s="7"/>
      <c r="AF68" s="7"/>
    </row>
    <row r="69" spans="1:32" ht="12.75" customHeight="1">
      <c r="A69" s="7"/>
      <c r="B69" s="7"/>
      <c r="C69" s="7"/>
      <c r="D69" s="7"/>
      <c r="E69" s="7"/>
      <c r="F69" s="7"/>
      <c r="G69" s="7"/>
      <c r="H69" s="7"/>
      <c r="I69" s="7"/>
      <c r="J69" s="7"/>
      <c r="K69" s="1907"/>
      <c r="L69" s="1907"/>
      <c r="M69" s="7"/>
      <c r="N69" s="7"/>
      <c r="O69" s="7"/>
      <c r="P69" s="7"/>
      <c r="Q69" s="7"/>
      <c r="R69" s="7"/>
      <c r="S69" s="7"/>
      <c r="T69" s="7"/>
      <c r="U69" s="7"/>
      <c r="V69" s="7"/>
      <c r="W69" s="7"/>
      <c r="X69" s="7"/>
      <c r="Y69" s="7"/>
      <c r="Z69" s="7"/>
      <c r="AA69" s="7"/>
      <c r="AB69" s="7"/>
      <c r="AC69" s="7"/>
      <c r="AD69" s="7"/>
      <c r="AE69" s="7"/>
      <c r="AF69" s="7"/>
    </row>
    <row r="70" spans="1:32" ht="12.75" customHeight="1">
      <c r="A70" s="7"/>
      <c r="B70" s="7"/>
      <c r="C70" s="7"/>
      <c r="D70" s="7"/>
      <c r="E70" s="7"/>
      <c r="F70" s="7"/>
      <c r="G70" s="7"/>
      <c r="H70" s="7"/>
      <c r="I70" s="7"/>
      <c r="J70" s="7"/>
      <c r="K70" s="1907"/>
      <c r="L70" s="1907"/>
      <c r="M70" s="7"/>
      <c r="N70" s="7"/>
      <c r="O70" s="7"/>
      <c r="P70" s="7"/>
      <c r="Q70" s="7"/>
      <c r="R70" s="7"/>
      <c r="S70" s="7"/>
      <c r="T70" s="7"/>
      <c r="U70" s="7"/>
      <c r="V70" s="7"/>
      <c r="W70" s="7"/>
      <c r="X70" s="7"/>
      <c r="Y70" s="7"/>
      <c r="Z70" s="7"/>
      <c r="AA70" s="7"/>
      <c r="AB70" s="7"/>
      <c r="AC70" s="7"/>
      <c r="AD70" s="7"/>
      <c r="AE70" s="7"/>
      <c r="AF70" s="7"/>
    </row>
    <row r="71" spans="1:32" ht="12.75" customHeight="1">
      <c r="A71" s="7"/>
      <c r="B71" s="7"/>
      <c r="C71" s="7"/>
      <c r="D71" s="7"/>
      <c r="E71" s="7"/>
      <c r="F71" s="7"/>
      <c r="G71" s="7"/>
      <c r="H71" s="7"/>
      <c r="I71" s="7"/>
      <c r="J71" s="7"/>
      <c r="K71" s="1907"/>
      <c r="L71" s="1907"/>
      <c r="M71" s="7"/>
      <c r="N71" s="7"/>
      <c r="O71" s="7"/>
      <c r="P71" s="7"/>
      <c r="Q71" s="7"/>
      <c r="R71" s="7"/>
      <c r="S71" s="7"/>
      <c r="T71" s="7"/>
      <c r="U71" s="7"/>
      <c r="V71" s="7"/>
      <c r="W71" s="7"/>
      <c r="X71" s="7"/>
      <c r="Y71" s="7"/>
      <c r="Z71" s="7"/>
      <c r="AA71" s="7"/>
      <c r="AB71" s="7"/>
      <c r="AC71" s="7"/>
      <c r="AD71" s="7"/>
      <c r="AE71" s="7"/>
      <c r="AF71" s="7"/>
    </row>
    <row r="72" spans="1:32" ht="12.75" customHeight="1">
      <c r="A72" s="7"/>
      <c r="B72" s="7"/>
      <c r="C72" s="7"/>
      <c r="D72" s="7"/>
      <c r="E72" s="7"/>
      <c r="F72" s="7"/>
      <c r="G72" s="7"/>
      <c r="H72" s="7"/>
      <c r="I72" s="7"/>
      <c r="J72" s="7"/>
      <c r="K72" s="1907"/>
      <c r="L72" s="1907"/>
      <c r="M72" s="7"/>
      <c r="N72" s="7"/>
      <c r="O72" s="7"/>
      <c r="P72" s="7"/>
      <c r="Q72" s="7"/>
      <c r="R72" s="7"/>
      <c r="S72" s="7"/>
      <c r="T72" s="7"/>
      <c r="U72" s="7"/>
      <c r="V72" s="7"/>
      <c r="W72" s="7"/>
      <c r="X72" s="7"/>
      <c r="Y72" s="7"/>
      <c r="Z72" s="7"/>
      <c r="AA72" s="7"/>
      <c r="AB72" s="7"/>
      <c r="AC72" s="7"/>
      <c r="AD72" s="7"/>
      <c r="AE72" s="7"/>
      <c r="AF72" s="7"/>
    </row>
    <row r="73" spans="1:32" ht="12.75" customHeight="1">
      <c r="A73" s="7"/>
      <c r="B73" s="7"/>
      <c r="C73" s="7"/>
      <c r="D73" s="7"/>
      <c r="E73" s="7"/>
      <c r="F73" s="7"/>
      <c r="G73" s="7"/>
      <c r="H73" s="7"/>
      <c r="I73" s="7"/>
      <c r="J73" s="7"/>
      <c r="K73" s="1907"/>
      <c r="L73" s="1907"/>
      <c r="M73" s="7"/>
      <c r="N73" s="7"/>
      <c r="O73" s="7"/>
      <c r="P73" s="7"/>
      <c r="Q73" s="7"/>
      <c r="R73" s="7"/>
      <c r="S73" s="7"/>
      <c r="T73" s="7"/>
      <c r="U73" s="7"/>
      <c r="V73" s="7"/>
      <c r="W73" s="7"/>
      <c r="X73" s="7"/>
      <c r="Y73" s="7"/>
      <c r="Z73" s="7"/>
      <c r="AA73" s="7"/>
      <c r="AB73" s="7"/>
      <c r="AC73" s="7"/>
      <c r="AD73" s="7"/>
      <c r="AE73" s="7"/>
      <c r="AF73" s="7"/>
    </row>
    <row r="74" spans="1:32" ht="12.75" customHeight="1">
      <c r="A74" s="7"/>
      <c r="B74" s="7"/>
      <c r="C74" s="7"/>
      <c r="D74" s="7"/>
      <c r="E74" s="7"/>
      <c r="F74" s="7"/>
      <c r="G74" s="7"/>
      <c r="H74" s="7"/>
      <c r="I74" s="7"/>
      <c r="J74" s="7"/>
      <c r="K74" s="1907"/>
      <c r="L74" s="1907"/>
      <c r="M74" s="7"/>
      <c r="N74" s="7"/>
      <c r="O74" s="7"/>
      <c r="P74" s="7"/>
      <c r="Q74" s="7"/>
      <c r="R74" s="7"/>
      <c r="S74" s="7"/>
      <c r="T74" s="7"/>
      <c r="U74" s="7"/>
      <c r="V74" s="7"/>
      <c r="W74" s="7"/>
      <c r="X74" s="7"/>
      <c r="Y74" s="7"/>
      <c r="Z74" s="7"/>
      <c r="AA74" s="7"/>
      <c r="AB74" s="7"/>
      <c r="AC74" s="7"/>
      <c r="AD74" s="7"/>
      <c r="AE74" s="7"/>
      <c r="AF74" s="7"/>
    </row>
    <row r="75" spans="1:32" ht="12.75" customHeight="1">
      <c r="A75" s="7"/>
      <c r="B75" s="7"/>
      <c r="C75" s="7"/>
      <c r="D75" s="7"/>
      <c r="E75" s="7"/>
      <c r="F75" s="7"/>
      <c r="G75" s="7"/>
      <c r="H75" s="7"/>
      <c r="I75" s="7"/>
      <c r="J75" s="7"/>
      <c r="K75" s="1907"/>
      <c r="L75" s="1907"/>
      <c r="M75" s="7"/>
      <c r="N75" s="7"/>
      <c r="O75" s="7"/>
      <c r="P75" s="7"/>
      <c r="Q75" s="7"/>
      <c r="R75" s="7"/>
      <c r="S75" s="7"/>
      <c r="T75" s="7"/>
      <c r="U75" s="7"/>
      <c r="V75" s="7"/>
      <c r="W75" s="7"/>
      <c r="X75" s="7"/>
      <c r="Y75" s="7"/>
      <c r="Z75" s="7"/>
      <c r="AA75" s="7"/>
      <c r="AB75" s="7"/>
      <c r="AC75" s="7"/>
      <c r="AD75" s="7"/>
      <c r="AE75" s="7"/>
      <c r="AF75" s="7"/>
    </row>
    <row r="76" spans="1:32" ht="12.75" customHeight="1">
      <c r="A76" s="7"/>
      <c r="B76" s="7"/>
      <c r="C76" s="7"/>
      <c r="D76" s="7"/>
      <c r="E76" s="7"/>
      <c r="F76" s="7"/>
      <c r="G76" s="7"/>
      <c r="H76" s="7"/>
      <c r="I76" s="7"/>
      <c r="J76" s="7"/>
      <c r="K76" s="1907"/>
      <c r="L76" s="1907"/>
      <c r="M76" s="7"/>
      <c r="N76" s="7"/>
      <c r="O76" s="7"/>
      <c r="P76" s="7"/>
      <c r="Q76" s="7"/>
      <c r="R76" s="7"/>
      <c r="S76" s="7"/>
      <c r="T76" s="7"/>
      <c r="U76" s="7"/>
      <c r="V76" s="7"/>
      <c r="W76" s="7"/>
      <c r="X76" s="7"/>
      <c r="Y76" s="7"/>
      <c r="Z76" s="7"/>
      <c r="AA76" s="7"/>
      <c r="AB76" s="7"/>
      <c r="AC76" s="7"/>
      <c r="AD76" s="7"/>
      <c r="AE76" s="7"/>
      <c r="AF76" s="7"/>
    </row>
    <row r="77" spans="1:32" ht="12.75" customHeight="1">
      <c r="A77" s="7"/>
      <c r="B77" s="7"/>
      <c r="C77" s="7"/>
      <c r="D77" s="7"/>
      <c r="E77" s="7"/>
      <c r="F77" s="7"/>
      <c r="G77" s="7"/>
      <c r="H77" s="7"/>
      <c r="I77" s="7"/>
      <c r="J77" s="7"/>
      <c r="K77" s="1907"/>
      <c r="L77" s="1907"/>
      <c r="M77" s="7"/>
      <c r="N77" s="7"/>
      <c r="O77" s="7"/>
      <c r="P77" s="7"/>
      <c r="Q77" s="7"/>
      <c r="R77" s="7"/>
      <c r="S77" s="7"/>
      <c r="T77" s="7"/>
      <c r="U77" s="7"/>
      <c r="V77" s="7"/>
      <c r="W77" s="7"/>
      <c r="X77" s="7"/>
      <c r="Y77" s="7"/>
      <c r="Z77" s="7"/>
      <c r="AA77" s="7"/>
      <c r="AB77" s="7"/>
      <c r="AC77" s="7"/>
      <c r="AD77" s="7"/>
      <c r="AE77" s="7"/>
      <c r="AF77" s="7"/>
    </row>
    <row r="78" spans="1:32" ht="12.75" customHeight="1">
      <c r="A78" s="7"/>
      <c r="B78" s="7"/>
      <c r="C78" s="7"/>
      <c r="D78" s="7"/>
      <c r="E78" s="7"/>
      <c r="F78" s="7"/>
      <c r="G78" s="7"/>
      <c r="H78" s="7"/>
      <c r="I78" s="7"/>
      <c r="J78" s="7"/>
      <c r="K78" s="1907"/>
      <c r="L78" s="1907"/>
      <c r="M78" s="7"/>
      <c r="N78" s="7"/>
      <c r="O78" s="7"/>
      <c r="P78" s="7"/>
      <c r="Q78" s="7"/>
      <c r="R78" s="7"/>
      <c r="S78" s="7"/>
      <c r="T78" s="7"/>
      <c r="U78" s="7"/>
      <c r="V78" s="7"/>
      <c r="W78" s="7"/>
      <c r="X78" s="7"/>
      <c r="Y78" s="7"/>
      <c r="Z78" s="7"/>
      <c r="AA78" s="7"/>
      <c r="AB78" s="7"/>
      <c r="AC78" s="7"/>
      <c r="AD78" s="7"/>
      <c r="AE78" s="7"/>
      <c r="AF78" s="7"/>
    </row>
    <row r="79" spans="1:32" ht="12.75" customHeight="1">
      <c r="A79" s="7"/>
      <c r="B79" s="7"/>
      <c r="C79" s="7"/>
      <c r="D79" s="7"/>
      <c r="E79" s="7"/>
      <c r="F79" s="7"/>
      <c r="G79" s="7"/>
      <c r="H79" s="7"/>
      <c r="I79" s="7"/>
      <c r="J79" s="7"/>
      <c r="K79" s="1907"/>
      <c r="L79" s="1907"/>
      <c r="M79" s="7"/>
      <c r="N79" s="7"/>
      <c r="O79" s="7"/>
      <c r="P79" s="7"/>
      <c r="Q79" s="7"/>
      <c r="R79" s="7"/>
      <c r="S79" s="7"/>
      <c r="T79" s="7"/>
      <c r="U79" s="7"/>
      <c r="V79" s="7"/>
      <c r="W79" s="7"/>
      <c r="X79" s="7"/>
      <c r="Y79" s="7"/>
      <c r="Z79" s="7"/>
      <c r="AA79" s="7"/>
      <c r="AB79" s="7"/>
      <c r="AC79" s="7"/>
      <c r="AD79" s="7"/>
      <c r="AE79" s="7"/>
      <c r="AF79" s="7"/>
    </row>
    <row r="80" spans="1:32" ht="12.75" customHeight="1">
      <c r="A80" s="7"/>
      <c r="B80" s="7"/>
      <c r="C80" s="7"/>
      <c r="D80" s="7"/>
      <c r="E80" s="7"/>
      <c r="F80" s="7"/>
      <c r="G80" s="7"/>
      <c r="H80" s="7"/>
      <c r="I80" s="7"/>
      <c r="J80" s="7"/>
      <c r="K80" s="1907"/>
      <c r="L80" s="1907"/>
      <c r="M80" s="7"/>
      <c r="N80" s="7"/>
      <c r="O80" s="7"/>
      <c r="P80" s="7"/>
      <c r="Q80" s="7"/>
      <c r="R80" s="7"/>
      <c r="S80" s="7"/>
      <c r="T80" s="7"/>
      <c r="U80" s="7"/>
      <c r="V80" s="7"/>
      <c r="W80" s="7"/>
      <c r="X80" s="7"/>
      <c r="Y80" s="7"/>
      <c r="Z80" s="7"/>
      <c r="AA80" s="7"/>
      <c r="AB80" s="7"/>
      <c r="AC80" s="7"/>
      <c r="AD80" s="7"/>
      <c r="AE80" s="7"/>
      <c r="AF80" s="7"/>
    </row>
    <row r="81" spans="1:32" ht="12.75" customHeight="1">
      <c r="A81" s="7"/>
      <c r="B81" s="7"/>
      <c r="C81" s="7"/>
      <c r="D81" s="7"/>
      <c r="E81" s="7"/>
      <c r="F81" s="7"/>
      <c r="G81" s="7"/>
      <c r="H81" s="7"/>
      <c r="I81" s="7"/>
      <c r="J81" s="7"/>
      <c r="K81" s="1907"/>
      <c r="L81" s="1907"/>
      <c r="M81" s="7"/>
      <c r="N81" s="7"/>
      <c r="O81" s="7"/>
      <c r="P81" s="7"/>
      <c r="Q81" s="7"/>
      <c r="R81" s="7"/>
      <c r="S81" s="7"/>
      <c r="T81" s="7"/>
      <c r="U81" s="7"/>
      <c r="V81" s="7"/>
      <c r="W81" s="7"/>
      <c r="X81" s="7"/>
      <c r="Y81" s="7"/>
      <c r="Z81" s="7"/>
      <c r="AA81" s="7"/>
      <c r="AB81" s="7"/>
      <c r="AC81" s="7"/>
      <c r="AD81" s="7"/>
      <c r="AE81" s="7"/>
      <c r="AF81" s="7"/>
    </row>
  </sheetData>
  <mergeCells count="85">
    <mergeCell ref="K30:O30"/>
    <mergeCell ref="B31:J32"/>
    <mergeCell ref="K31:O32"/>
    <mergeCell ref="K33:O34"/>
    <mergeCell ref="B25:B30"/>
    <mergeCell ref="C25:E26"/>
    <mergeCell ref="F25:H26"/>
    <mergeCell ref="K25:O26"/>
    <mergeCell ref="C27:E28"/>
    <mergeCell ref="F27:H28"/>
    <mergeCell ref="K27:O28"/>
    <mergeCell ref="C29:E30"/>
    <mergeCell ref="F29:H30"/>
    <mergeCell ref="K29:O29"/>
    <mergeCell ref="B21:B22"/>
    <mergeCell ref="D21:D22"/>
    <mergeCell ref="M21:M22"/>
    <mergeCell ref="N21:N22"/>
    <mergeCell ref="O21:O22"/>
    <mergeCell ref="C24:E24"/>
    <mergeCell ref="F24:I24"/>
    <mergeCell ref="K24:O24"/>
    <mergeCell ref="J19:J20"/>
    <mergeCell ref="K19:K20"/>
    <mergeCell ref="L19:L20"/>
    <mergeCell ref="M19:M20"/>
    <mergeCell ref="N19:N20"/>
    <mergeCell ref="O19:O20"/>
    <mergeCell ref="A19:A20"/>
    <mergeCell ref="B19:B20"/>
    <mergeCell ref="D19:D20"/>
    <mergeCell ref="H19:H20"/>
    <mergeCell ref="I19:I20"/>
    <mergeCell ref="A17:A18"/>
    <mergeCell ref="B17:B18"/>
    <mergeCell ref="D17:D18"/>
    <mergeCell ref="H17:H18"/>
    <mergeCell ref="I17:I18"/>
    <mergeCell ref="J17:J18"/>
    <mergeCell ref="K14:L15"/>
    <mergeCell ref="M14:O14"/>
    <mergeCell ref="T14:U14"/>
    <mergeCell ref="M15:M16"/>
    <mergeCell ref="N15:N16"/>
    <mergeCell ref="O15:O16"/>
    <mergeCell ref="T15:U15"/>
    <mergeCell ref="T16:U16"/>
    <mergeCell ref="K17:K18"/>
    <mergeCell ref="L17:L18"/>
    <mergeCell ref="M17:M18"/>
    <mergeCell ref="N17:N18"/>
    <mergeCell ref="O17:O18"/>
    <mergeCell ref="T12:V12"/>
    <mergeCell ref="C13:G13"/>
    <mergeCell ref="L13:N13"/>
    <mergeCell ref="B14:B16"/>
    <mergeCell ref="C14:C16"/>
    <mergeCell ref="D14:D16"/>
    <mergeCell ref="E14:E16"/>
    <mergeCell ref="F14:F16"/>
    <mergeCell ref="G14:J15"/>
    <mergeCell ref="S8:W8"/>
    <mergeCell ref="L9:N9"/>
    <mergeCell ref="C10:G10"/>
    <mergeCell ref="L10:N10"/>
    <mergeCell ref="T10:V10"/>
    <mergeCell ref="C8:G9"/>
    <mergeCell ref="B5:O5"/>
    <mergeCell ref="B6:O6"/>
    <mergeCell ref="C7:G7"/>
    <mergeCell ref="H7:O7"/>
    <mergeCell ref="H8:J13"/>
    <mergeCell ref="K8:O8"/>
    <mergeCell ref="C11:G11"/>
    <mergeCell ref="L11:N11"/>
    <mergeCell ref="C12:G12"/>
    <mergeCell ref="L12:N12"/>
    <mergeCell ref="B1:B4"/>
    <mergeCell ref="C1:I2"/>
    <mergeCell ref="J1:M1"/>
    <mergeCell ref="N1:O4"/>
    <mergeCell ref="J2:M2"/>
    <mergeCell ref="C3:I4"/>
    <mergeCell ref="J3:M3"/>
    <mergeCell ref="J4:M4"/>
  </mergeCells>
  <pageMargins left="0.7" right="0.7" top="0.75" bottom="0.75" header="0.3" footer="0.3"/>
  <drawing r:id="rId1"/>
  <legacyDrawing r:id="rId2"/>
  <oleObjects>
    <mc:AlternateContent xmlns:mc="http://schemas.openxmlformats.org/markup-compatibility/2006">
      <mc:Choice Requires="x14">
        <oleObject shapeId="22529" r:id="rId3">
          <objectPr defaultSize="0" autoPict="0" r:id="rId4">
            <anchor moveWithCells="1" sizeWithCells="1">
              <from>
                <xdr:col>1</xdr:col>
                <xdr:colOff>219075</xdr:colOff>
                <xdr:row>0</xdr:row>
                <xdr:rowOff>95250</xdr:rowOff>
              </from>
              <to>
                <xdr:col>1</xdr:col>
                <xdr:colOff>3714750</xdr:colOff>
                <xdr:row>3</xdr:row>
                <xdr:rowOff>142875</xdr:rowOff>
              </to>
            </anchor>
          </objectPr>
        </oleObject>
      </mc:Choice>
      <mc:Fallback>
        <oleObject shapeId="22529" r:id="rId3"/>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E121"/>
  <sheetViews>
    <sheetView workbookViewId="0">
      <selection sqref="A1:XFD1048576"/>
    </sheetView>
  </sheetViews>
  <sheetFormatPr baseColWidth="10" defaultColWidth="12.7109375" defaultRowHeight="15" customHeight="1"/>
  <cols>
    <col min="1" max="1" width="5.7109375" style="1807" customWidth="1"/>
    <col min="2" max="2" width="58.7109375" style="1807" customWidth="1"/>
    <col min="3" max="3" width="10.7109375" style="1807" customWidth="1"/>
    <col min="4" max="4" width="14.7109375" style="1807" customWidth="1"/>
    <col min="5" max="5" width="13.85546875" style="1807" customWidth="1"/>
    <col min="6" max="6" width="18.7109375" style="1807" customWidth="1"/>
    <col min="7" max="7" width="14.28515625" style="1807" customWidth="1"/>
    <col min="8" max="8" width="14.7109375" style="1807" customWidth="1"/>
    <col min="9" max="9" width="14" style="1807" customWidth="1"/>
    <col min="10" max="10" width="14.7109375" style="1807" customWidth="1"/>
    <col min="11" max="11" width="13.85546875" style="1807" customWidth="1"/>
    <col min="12" max="12" width="17.140625" style="1807" customWidth="1"/>
    <col min="13" max="13" width="12.140625" style="1807" customWidth="1"/>
    <col min="14" max="14" width="12.85546875" style="1807" customWidth="1"/>
    <col min="15" max="15" width="14.28515625" style="1807" customWidth="1"/>
    <col min="16" max="16" width="4" style="1807" customWidth="1"/>
    <col min="17" max="17" width="18.85546875" style="1807" customWidth="1"/>
    <col min="18" max="18" width="16.140625" style="1807" customWidth="1"/>
    <col min="19" max="19" width="14.85546875" style="1807" customWidth="1"/>
    <col min="20" max="20" width="23.28515625" style="1807" customWidth="1"/>
    <col min="21" max="21" width="46.7109375" style="1807" customWidth="1"/>
    <col min="22" max="22" width="20.7109375" style="1807" customWidth="1"/>
    <col min="23" max="23" width="25.28515625" style="1807" customWidth="1"/>
    <col min="24" max="24" width="22" style="1807" customWidth="1"/>
    <col min="25" max="25" width="22.7109375" style="1807" customWidth="1"/>
    <col min="26" max="26" width="26.7109375" style="1807" customWidth="1"/>
    <col min="27" max="27" width="26.140625" style="1807" customWidth="1"/>
    <col min="28" max="28" width="30.85546875" style="1807" customWidth="1"/>
    <col min="29" max="29" width="30.140625" style="1807" customWidth="1"/>
    <col min="30" max="30" width="15.28515625" style="1807" customWidth="1"/>
    <col min="31" max="31" width="15.85546875" style="1807" customWidth="1"/>
    <col min="32" max="16384" width="12.7109375" style="1807"/>
  </cols>
  <sheetData>
    <row r="1" spans="1:31" ht="25.5" customHeight="1">
      <c r="A1" s="7"/>
      <c r="B1" s="1801"/>
      <c r="C1" s="1578" t="s">
        <v>290</v>
      </c>
      <c r="D1" s="1802"/>
      <c r="E1" s="1802"/>
      <c r="F1" s="1802"/>
      <c r="G1" s="1802"/>
      <c r="H1" s="1802"/>
      <c r="I1" s="1803"/>
      <c r="J1" s="1619" t="s">
        <v>209</v>
      </c>
      <c r="K1" s="1804"/>
      <c r="L1" s="1804"/>
      <c r="M1" s="1805"/>
      <c r="N1" s="1540"/>
      <c r="O1" s="1806"/>
      <c r="P1" s="7"/>
      <c r="Q1" s="7"/>
      <c r="R1" s="7"/>
      <c r="S1" s="7"/>
      <c r="T1" s="7"/>
      <c r="U1" s="7"/>
      <c r="V1" s="7"/>
      <c r="W1" s="7"/>
      <c r="X1" s="7"/>
      <c r="Y1" s="7"/>
      <c r="Z1" s="7"/>
      <c r="AA1" s="7"/>
      <c r="AB1" s="7"/>
      <c r="AC1" s="7"/>
      <c r="AD1" s="7"/>
      <c r="AE1" s="7"/>
    </row>
    <row r="2" spans="1:31" ht="25.5" customHeight="1">
      <c r="A2" s="7"/>
      <c r="B2" s="1808"/>
      <c r="C2" s="1809"/>
      <c r="D2" s="1810"/>
      <c r="E2" s="1810"/>
      <c r="F2" s="1810"/>
      <c r="G2" s="1810"/>
      <c r="H2" s="1810"/>
      <c r="I2" s="1811"/>
      <c r="J2" s="1812" t="s">
        <v>210</v>
      </c>
      <c r="K2" s="1813"/>
      <c r="L2" s="1813"/>
      <c r="M2" s="1814"/>
      <c r="N2" s="1815"/>
      <c r="O2" s="1816"/>
      <c r="P2" s="7"/>
      <c r="Q2" s="7"/>
      <c r="R2" s="7"/>
      <c r="S2" s="7"/>
      <c r="T2" s="7"/>
      <c r="U2" s="7"/>
      <c r="V2" s="7"/>
      <c r="W2" s="7"/>
      <c r="X2" s="7"/>
      <c r="Y2" s="7"/>
      <c r="Z2" s="7"/>
      <c r="AA2" s="7"/>
      <c r="AB2" s="7"/>
      <c r="AC2" s="7"/>
      <c r="AD2" s="7"/>
      <c r="AE2" s="7"/>
    </row>
    <row r="3" spans="1:31" ht="25.5" customHeight="1">
      <c r="A3" s="7"/>
      <c r="B3" s="1808"/>
      <c r="C3" s="1915" t="s">
        <v>291</v>
      </c>
      <c r="D3" s="1817"/>
      <c r="E3" s="1817"/>
      <c r="F3" s="1817"/>
      <c r="G3" s="1817"/>
      <c r="H3" s="1817"/>
      <c r="I3" s="1818"/>
      <c r="J3" s="1812" t="s">
        <v>212</v>
      </c>
      <c r="K3" s="1813"/>
      <c r="L3" s="1813"/>
      <c r="M3" s="1814"/>
      <c r="N3" s="1815"/>
      <c r="O3" s="1816"/>
      <c r="P3" s="7"/>
      <c r="Q3" s="7"/>
      <c r="R3" s="7"/>
      <c r="S3" s="7"/>
      <c r="T3" s="7"/>
      <c r="U3" s="7"/>
      <c r="V3" s="7"/>
      <c r="W3" s="7"/>
      <c r="X3" s="7"/>
      <c r="Y3" s="7"/>
      <c r="Z3" s="7"/>
      <c r="AA3" s="7"/>
      <c r="AB3" s="7"/>
      <c r="AC3" s="7"/>
      <c r="AD3" s="7"/>
      <c r="AE3" s="7"/>
    </row>
    <row r="4" spans="1:31" ht="25.5" customHeight="1" thickBot="1">
      <c r="A4" s="7"/>
      <c r="B4" s="1819"/>
      <c r="C4" s="1820"/>
      <c r="D4" s="1821"/>
      <c r="E4" s="1821"/>
      <c r="F4" s="1821"/>
      <c r="G4" s="1821"/>
      <c r="H4" s="1821"/>
      <c r="I4" s="1822"/>
      <c r="J4" s="1823" t="s">
        <v>213</v>
      </c>
      <c r="K4" s="1824"/>
      <c r="L4" s="1824"/>
      <c r="M4" s="1825"/>
      <c r="N4" s="1820"/>
      <c r="O4" s="1826"/>
      <c r="P4" s="7"/>
      <c r="Q4" s="7"/>
      <c r="R4" s="7"/>
      <c r="S4" s="7"/>
      <c r="T4" s="7"/>
      <c r="U4" s="7"/>
      <c r="V4" s="7"/>
      <c r="W4" s="7"/>
      <c r="X4" s="7"/>
      <c r="Y4" s="7"/>
      <c r="Z4" s="7"/>
      <c r="AA4" s="7"/>
      <c r="AB4" s="7"/>
      <c r="AC4" s="7"/>
      <c r="AD4" s="7"/>
      <c r="AE4" s="7"/>
    </row>
    <row r="5" spans="1:31" ht="13.5" customHeight="1" thickBot="1">
      <c r="A5" s="7"/>
      <c r="B5" s="1827"/>
      <c r="C5" s="1828"/>
      <c r="D5" s="1828"/>
      <c r="E5" s="1828"/>
      <c r="F5" s="1828"/>
      <c r="G5" s="1828"/>
      <c r="H5" s="1828"/>
      <c r="I5" s="1828"/>
      <c r="J5" s="1828"/>
      <c r="K5" s="1828"/>
      <c r="L5" s="1828"/>
      <c r="M5" s="1828"/>
      <c r="N5" s="1828"/>
      <c r="O5" s="1828"/>
      <c r="P5" s="7"/>
      <c r="Q5" s="7"/>
      <c r="R5" s="7"/>
      <c r="S5" s="7"/>
      <c r="T5" s="7"/>
      <c r="U5" s="7"/>
      <c r="V5" s="7"/>
      <c r="W5" s="7"/>
      <c r="X5" s="7"/>
      <c r="Y5" s="7"/>
      <c r="Z5" s="7"/>
      <c r="AA5" s="7"/>
      <c r="AB5" s="7"/>
      <c r="AC5" s="7"/>
      <c r="AD5" s="7"/>
      <c r="AE5" s="7"/>
    </row>
    <row r="6" spans="1:31" ht="25.5" customHeight="1">
      <c r="A6" s="7"/>
      <c r="B6" s="1829" t="s">
        <v>292</v>
      </c>
      <c r="C6" s="1804"/>
      <c r="D6" s="1804"/>
      <c r="E6" s="1804"/>
      <c r="F6" s="1804"/>
      <c r="G6" s="1804"/>
      <c r="H6" s="1804"/>
      <c r="I6" s="1804"/>
      <c r="J6" s="1804"/>
      <c r="K6" s="1804"/>
      <c r="L6" s="1804"/>
      <c r="M6" s="1804"/>
      <c r="N6" s="1804"/>
      <c r="O6" s="1830"/>
      <c r="P6" s="490"/>
      <c r="Q6" s="7"/>
      <c r="R6" s="7"/>
      <c r="S6" s="7"/>
      <c r="T6" s="7"/>
      <c r="U6" s="7"/>
      <c r="V6" s="7"/>
      <c r="W6" s="7"/>
      <c r="X6" s="7"/>
      <c r="Y6" s="7"/>
      <c r="Z6" s="7"/>
      <c r="AA6" s="7"/>
      <c r="AB6" s="7"/>
      <c r="AC6" s="7"/>
      <c r="AD6" s="7"/>
      <c r="AE6" s="7"/>
    </row>
    <row r="7" spans="1:31" ht="26.25" customHeight="1" thickBot="1">
      <c r="A7" s="7"/>
      <c r="B7" s="1831" t="s">
        <v>776</v>
      </c>
      <c r="C7" s="1977" t="s">
        <v>777</v>
      </c>
      <c r="D7" s="1832"/>
      <c r="E7" s="1832"/>
      <c r="F7" s="1832"/>
      <c r="G7" s="1833"/>
      <c r="H7" s="1834"/>
      <c r="I7" s="1824"/>
      <c r="J7" s="1824"/>
      <c r="K7" s="1824"/>
      <c r="L7" s="1824"/>
      <c r="M7" s="1824"/>
      <c r="N7" s="1824"/>
      <c r="O7" s="1835"/>
      <c r="P7" s="7"/>
      <c r="Q7" s="7"/>
      <c r="R7" s="7"/>
      <c r="S7" s="7"/>
      <c r="T7" s="7"/>
      <c r="U7" s="7"/>
      <c r="V7" s="7"/>
      <c r="W7" s="7"/>
      <c r="X7" s="7"/>
      <c r="Y7" s="7"/>
      <c r="Z7" s="7"/>
      <c r="AA7" s="7"/>
      <c r="AB7" s="7"/>
      <c r="AC7" s="7"/>
      <c r="AD7" s="7"/>
      <c r="AE7" s="7"/>
    </row>
    <row r="8" spans="1:31" ht="25.5" customHeight="1">
      <c r="A8" s="7"/>
      <c r="B8" s="1836" t="s">
        <v>778</v>
      </c>
      <c r="C8" s="1578"/>
      <c r="D8" s="1802"/>
      <c r="E8" s="1802"/>
      <c r="F8" s="1802"/>
      <c r="G8" s="1803"/>
      <c r="H8" s="1579" t="s">
        <v>779</v>
      </c>
      <c r="I8" s="1837"/>
      <c r="J8" s="1838"/>
      <c r="K8" s="1582" t="s">
        <v>9</v>
      </c>
      <c r="L8" s="1804"/>
      <c r="M8" s="1804"/>
      <c r="N8" s="1804"/>
      <c r="O8" s="1830"/>
      <c r="P8" s="1599"/>
      <c r="Q8" s="7"/>
      <c r="R8" s="1584"/>
      <c r="S8" s="1839"/>
      <c r="T8" s="1839"/>
      <c r="U8" s="1839"/>
      <c r="V8" s="1839"/>
      <c r="W8" s="7"/>
      <c r="X8" s="7"/>
      <c r="Y8" s="7"/>
      <c r="Z8" s="7"/>
      <c r="AA8" s="7"/>
      <c r="AB8" s="7"/>
      <c r="AC8" s="7"/>
      <c r="AD8" s="7"/>
      <c r="AE8" s="7"/>
    </row>
    <row r="9" spans="1:31" ht="25.5" customHeight="1">
      <c r="A9" s="7"/>
      <c r="B9" s="1602" t="s">
        <v>770</v>
      </c>
      <c r="C9" s="1815"/>
      <c r="D9" s="1839"/>
      <c r="E9" s="1839"/>
      <c r="F9" s="1839"/>
      <c r="G9" s="1978"/>
      <c r="H9" s="1840"/>
      <c r="I9" s="1841"/>
      <c r="J9" s="1842"/>
      <c r="K9" s="1590" t="s">
        <v>11</v>
      </c>
      <c r="L9" s="1591" t="s">
        <v>12</v>
      </c>
      <c r="M9" s="1813"/>
      <c r="N9" s="1814"/>
      <c r="O9" s="1592" t="s">
        <v>13</v>
      </c>
      <c r="P9" s="1599"/>
      <c r="Q9" s="7"/>
      <c r="R9" s="1593"/>
      <c r="S9" s="1593"/>
      <c r="T9" s="1593"/>
      <c r="U9" s="1593"/>
      <c r="V9" s="1593"/>
      <c r="W9" s="7"/>
      <c r="X9" s="7"/>
      <c r="Y9" s="7"/>
      <c r="Z9" s="7"/>
      <c r="AA9" s="7"/>
      <c r="AB9" s="7"/>
      <c r="AC9" s="7"/>
      <c r="AD9" s="7"/>
      <c r="AE9" s="7"/>
    </row>
    <row r="10" spans="1:31" ht="34.5" customHeight="1">
      <c r="A10" s="7"/>
      <c r="B10" s="1843" t="s">
        <v>293</v>
      </c>
      <c r="C10" s="1815"/>
      <c r="D10" s="1839"/>
      <c r="E10" s="1839"/>
      <c r="F10" s="1839"/>
      <c r="G10" s="1978"/>
      <c r="H10" s="1840"/>
      <c r="I10" s="1841"/>
      <c r="J10" s="1842"/>
      <c r="K10" s="1728">
        <v>773</v>
      </c>
      <c r="L10" s="1845" t="s">
        <v>584</v>
      </c>
      <c r="M10" s="1846"/>
      <c r="N10" s="1847"/>
      <c r="O10" s="1979">
        <v>30000000</v>
      </c>
      <c r="P10" s="1599"/>
      <c r="Q10" s="7"/>
      <c r="R10" s="1599"/>
      <c r="S10" s="1849"/>
      <c r="T10" s="1839"/>
      <c r="U10" s="1839"/>
      <c r="V10" s="1599"/>
      <c r="W10" s="7"/>
      <c r="X10" s="7"/>
      <c r="Y10" s="7"/>
      <c r="Z10" s="7"/>
      <c r="AA10" s="7"/>
      <c r="AB10" s="7"/>
      <c r="AC10" s="7"/>
      <c r="AD10" s="7"/>
      <c r="AE10" s="7"/>
    </row>
    <row r="11" spans="1:31" ht="39.75" customHeight="1">
      <c r="A11" s="7"/>
      <c r="B11" s="1602" t="s">
        <v>294</v>
      </c>
      <c r="C11" s="1809"/>
      <c r="D11" s="1810"/>
      <c r="E11" s="1810"/>
      <c r="F11" s="1810"/>
      <c r="G11" s="1811"/>
      <c r="H11" s="1840"/>
      <c r="I11" s="1841"/>
      <c r="J11" s="1842"/>
      <c r="K11" s="1980"/>
      <c r="L11" s="1845"/>
      <c r="M11" s="1846"/>
      <c r="N11" s="1847"/>
      <c r="O11" s="1981"/>
      <c r="P11" s="1599"/>
      <c r="Q11" s="7"/>
      <c r="R11" s="1599"/>
      <c r="S11" s="1599"/>
      <c r="T11" s="1599"/>
      <c r="U11" s="1599"/>
      <c r="V11" s="1599"/>
      <c r="W11" s="7"/>
      <c r="X11" s="7"/>
      <c r="Y11" s="7"/>
      <c r="Z11" s="7"/>
      <c r="AA11" s="7"/>
      <c r="AB11" s="7"/>
      <c r="AC11" s="7"/>
      <c r="AD11" s="7"/>
      <c r="AE11" s="7"/>
    </row>
    <row r="12" spans="1:31" ht="27" customHeight="1">
      <c r="A12" s="7"/>
      <c r="B12" s="1602" t="s">
        <v>295</v>
      </c>
      <c r="C12" s="1603" t="s">
        <v>762</v>
      </c>
      <c r="D12" s="1689"/>
      <c r="E12" s="1689"/>
      <c r="F12" s="1689"/>
      <c r="G12" s="1853"/>
      <c r="H12" s="1840"/>
      <c r="I12" s="1841"/>
      <c r="J12" s="1842"/>
      <c r="K12" s="1982"/>
      <c r="L12" s="1983"/>
      <c r="M12" s="1984"/>
      <c r="N12" s="1985"/>
      <c r="O12" s="1986"/>
      <c r="P12" s="1599"/>
      <c r="Q12" s="7"/>
      <c r="R12" s="239"/>
      <c r="S12" s="1856"/>
      <c r="T12" s="1839"/>
      <c r="U12" s="1839"/>
      <c r="V12" s="14"/>
      <c r="W12" s="7"/>
      <c r="X12" s="1857"/>
      <c r="Y12" s="14"/>
      <c r="Z12" s="14"/>
      <c r="AA12" s="17"/>
      <c r="AB12" s="7"/>
      <c r="AC12" s="7"/>
      <c r="AD12" s="7"/>
      <c r="AE12" s="7"/>
    </row>
    <row r="13" spans="1:31" ht="45.75" customHeight="1" thickBot="1">
      <c r="A13" s="7"/>
      <c r="B13" s="1602" t="s">
        <v>242</v>
      </c>
      <c r="C13" s="1603" t="s">
        <v>773</v>
      </c>
      <c r="D13" s="1689"/>
      <c r="E13" s="1689"/>
      <c r="F13" s="1689"/>
      <c r="G13" s="1853"/>
      <c r="H13" s="1840"/>
      <c r="I13" s="1841"/>
      <c r="J13" s="1842"/>
      <c r="K13" s="1987"/>
      <c r="L13" s="1983"/>
      <c r="M13" s="1984"/>
      <c r="N13" s="1985"/>
      <c r="O13" s="1862"/>
      <c r="P13" s="1599"/>
      <c r="Q13" s="7"/>
      <c r="R13" s="239"/>
      <c r="S13" s="239"/>
      <c r="T13" s="239"/>
      <c r="U13" s="239"/>
      <c r="V13" s="14"/>
      <c r="W13" s="7"/>
      <c r="X13" s="1857"/>
      <c r="Y13" s="14"/>
      <c r="Z13" s="14"/>
      <c r="AA13" s="17"/>
      <c r="AB13" s="7"/>
      <c r="AC13" s="7"/>
      <c r="AD13" s="7"/>
      <c r="AE13" s="7"/>
    </row>
    <row r="14" spans="1:31" ht="12.75" customHeight="1">
      <c r="A14" s="7"/>
      <c r="B14" s="1863" t="s">
        <v>18</v>
      </c>
      <c r="C14" s="1988" t="s">
        <v>243</v>
      </c>
      <c r="D14" s="539" t="s">
        <v>19</v>
      </c>
      <c r="E14" s="1989" t="s">
        <v>58</v>
      </c>
      <c r="F14" s="1615" t="s">
        <v>159</v>
      </c>
      <c r="G14" s="1616" t="s">
        <v>244</v>
      </c>
      <c r="H14" s="1802"/>
      <c r="I14" s="1802"/>
      <c r="J14" s="1803"/>
      <c r="K14" s="1616" t="s">
        <v>23</v>
      </c>
      <c r="L14" s="1803"/>
      <c r="M14" s="1619" t="s">
        <v>24</v>
      </c>
      <c r="N14" s="1804"/>
      <c r="O14" s="1830"/>
      <c r="P14" s="7"/>
      <c r="Q14" s="7"/>
      <c r="R14" s="487"/>
      <c r="S14" s="1856"/>
      <c r="T14" s="1839"/>
      <c r="U14" s="7"/>
      <c r="V14" s="14"/>
      <c r="W14" s="7"/>
      <c r="X14" s="1857"/>
      <c r="Y14" s="14"/>
      <c r="Z14" s="14"/>
      <c r="AA14" s="17"/>
      <c r="AB14" s="7"/>
      <c r="AC14" s="7"/>
      <c r="AD14" s="7"/>
      <c r="AE14" s="7"/>
    </row>
    <row r="15" spans="1:31" ht="13.5" customHeight="1">
      <c r="A15" s="7"/>
      <c r="B15" s="1865"/>
      <c r="C15" s="1815"/>
      <c r="D15" s="1990"/>
      <c r="E15" s="1978"/>
      <c r="F15" s="1866"/>
      <c r="G15" s="1809"/>
      <c r="H15" s="1810"/>
      <c r="I15" s="1810"/>
      <c r="J15" s="1811"/>
      <c r="K15" s="1809"/>
      <c r="L15" s="1811"/>
      <c r="M15" s="1625" t="s">
        <v>25</v>
      </c>
      <c r="N15" s="1625" t="s">
        <v>26</v>
      </c>
      <c r="O15" s="1626" t="s">
        <v>27</v>
      </c>
      <c r="P15" s="7"/>
      <c r="Q15" s="7"/>
      <c r="R15" s="487"/>
      <c r="S15" s="1856"/>
      <c r="T15" s="1839"/>
      <c r="U15" s="7"/>
      <c r="V15" s="14"/>
      <c r="W15" s="7"/>
      <c r="X15" s="1857"/>
      <c r="Y15" s="14"/>
      <c r="Z15" s="14"/>
      <c r="AA15" s="17"/>
      <c r="AB15" s="7"/>
      <c r="AC15" s="7"/>
      <c r="AD15" s="7"/>
      <c r="AE15" s="7"/>
    </row>
    <row r="16" spans="1:31" ht="13.5" customHeight="1" thickBot="1">
      <c r="A16" s="7"/>
      <c r="B16" s="1865"/>
      <c r="C16" s="1815"/>
      <c r="D16" s="1990"/>
      <c r="E16" s="1978"/>
      <c r="F16" s="1866"/>
      <c r="G16" s="438" t="s">
        <v>28</v>
      </c>
      <c r="H16" s="438" t="s">
        <v>29</v>
      </c>
      <c r="I16" s="438" t="s">
        <v>30</v>
      </c>
      <c r="J16" s="1867" t="s">
        <v>31</v>
      </c>
      <c r="K16" s="438" t="s">
        <v>32</v>
      </c>
      <c r="L16" s="416" t="s">
        <v>33</v>
      </c>
      <c r="M16" s="1866"/>
      <c r="N16" s="1866"/>
      <c r="O16" s="1868"/>
      <c r="P16" s="7"/>
      <c r="Q16" s="7"/>
      <c r="R16" s="487"/>
      <c r="S16" s="1856"/>
      <c r="T16" s="1839"/>
      <c r="U16" s="7"/>
      <c r="V16" s="14"/>
      <c r="W16" s="7"/>
      <c r="X16" s="1857"/>
      <c r="Y16" s="14"/>
      <c r="Z16" s="14"/>
      <c r="AA16" s="17"/>
      <c r="AB16" s="7"/>
      <c r="AC16" s="7"/>
      <c r="AD16" s="7"/>
      <c r="AE16" s="7"/>
    </row>
    <row r="17" spans="1:31" ht="21.75" customHeight="1" thickBot="1">
      <c r="A17" s="1631"/>
      <c r="B17" s="1991" t="s">
        <v>296</v>
      </c>
      <c r="C17" s="1870" t="s">
        <v>35</v>
      </c>
      <c r="D17" s="1992" t="s">
        <v>297</v>
      </c>
      <c r="E17" s="1993">
        <v>1</v>
      </c>
      <c r="F17" s="1994">
        <f>X48</f>
        <v>53600000</v>
      </c>
      <c r="G17" s="1995">
        <f>F17</f>
        <v>53600000</v>
      </c>
      <c r="H17" s="1875"/>
      <c r="I17" s="1875"/>
      <c r="J17" s="1875"/>
      <c r="K17" s="1877">
        <v>45292</v>
      </c>
      <c r="L17" s="1877">
        <v>45657</v>
      </c>
      <c r="M17" s="1996">
        <f>E18/E17</f>
        <v>0</v>
      </c>
      <c r="N17" s="1878">
        <f>F18/F17</f>
        <v>0</v>
      </c>
      <c r="O17" s="1879">
        <v>0</v>
      </c>
      <c r="P17" s="7"/>
      <c r="Q17" s="7"/>
      <c r="R17" s="487"/>
      <c r="S17" s="1856"/>
      <c r="T17" s="1839"/>
      <c r="U17" s="7"/>
      <c r="V17" s="14"/>
      <c r="W17" s="7"/>
      <c r="X17" s="1857"/>
      <c r="Y17" s="14"/>
      <c r="Z17" s="14"/>
      <c r="AA17" s="17"/>
      <c r="AB17" s="7"/>
      <c r="AC17" s="7"/>
      <c r="AD17" s="7"/>
      <c r="AE17" s="7"/>
    </row>
    <row r="18" spans="1:31" ht="18" customHeight="1" thickBot="1">
      <c r="A18" s="1880"/>
      <c r="B18" s="1997"/>
      <c r="C18" s="1633" t="s">
        <v>37</v>
      </c>
      <c r="D18" s="1882"/>
      <c r="E18" s="1635">
        <v>0</v>
      </c>
      <c r="F18" s="1998">
        <v>0</v>
      </c>
      <c r="G18" s="1995">
        <f t="shared" ref="G18:G22" si="0">F18</f>
        <v>0</v>
      </c>
      <c r="H18" s="1882"/>
      <c r="I18" s="1882"/>
      <c r="J18" s="1882"/>
      <c r="K18" s="1999"/>
      <c r="L18" s="1999"/>
      <c r="M18" s="1882"/>
      <c r="N18" s="1882"/>
      <c r="O18" s="1885"/>
      <c r="P18" s="7"/>
      <c r="Q18" s="7"/>
      <c r="R18" s="7"/>
      <c r="S18" s="7"/>
      <c r="T18" s="7"/>
      <c r="U18" s="7"/>
      <c r="V18" s="14"/>
      <c r="W18" s="7"/>
      <c r="X18" s="1857"/>
      <c r="Y18" s="14"/>
      <c r="Z18" s="14"/>
      <c r="AA18" s="17"/>
      <c r="AB18" s="7"/>
      <c r="AC18" s="7"/>
      <c r="AD18" s="7"/>
      <c r="AE18" s="7"/>
    </row>
    <row r="19" spans="1:31" ht="23.25" customHeight="1" thickBot="1">
      <c r="A19" s="1631"/>
      <c r="B19" s="2000" t="s">
        <v>298</v>
      </c>
      <c r="C19" s="1633" t="s">
        <v>35</v>
      </c>
      <c r="D19" s="1632" t="s">
        <v>299</v>
      </c>
      <c r="E19" s="2001">
        <v>2</v>
      </c>
      <c r="F19" s="2002">
        <f>X63</f>
        <v>70600000</v>
      </c>
      <c r="G19" s="1995">
        <f t="shared" si="0"/>
        <v>70600000</v>
      </c>
      <c r="H19" s="1638"/>
      <c r="I19" s="1638"/>
      <c r="J19" s="1638"/>
      <c r="K19" s="1877">
        <v>45292</v>
      </c>
      <c r="L19" s="1877">
        <v>45657</v>
      </c>
      <c r="M19" s="1640">
        <f>E20/E19</f>
        <v>0</v>
      </c>
      <c r="N19" s="1888">
        <v>0</v>
      </c>
      <c r="O19" s="1889">
        <v>0</v>
      </c>
      <c r="P19" s="7"/>
      <c r="Q19" s="7"/>
      <c r="R19" s="7"/>
      <c r="S19" s="7"/>
      <c r="T19" s="7"/>
      <c r="U19" s="7"/>
      <c r="V19" s="14"/>
      <c r="W19" s="7"/>
      <c r="X19" s="1857"/>
      <c r="Y19" s="14"/>
      <c r="Z19" s="14"/>
      <c r="AA19" s="17"/>
      <c r="AB19" s="7"/>
      <c r="AC19" s="7"/>
      <c r="AD19" s="7"/>
      <c r="AE19" s="7"/>
    </row>
    <row r="20" spans="1:31" ht="21" customHeight="1" thickBot="1">
      <c r="A20" s="1880"/>
      <c r="B20" s="2003"/>
      <c r="C20" s="1966" t="s">
        <v>37</v>
      </c>
      <c r="D20" s="2004"/>
      <c r="E20" s="2005">
        <v>0</v>
      </c>
      <c r="F20" s="2006">
        <f>Y63</f>
        <v>30000000</v>
      </c>
      <c r="G20" s="2007">
        <f t="shared" si="0"/>
        <v>30000000</v>
      </c>
      <c r="H20" s="2004"/>
      <c r="I20" s="2004"/>
      <c r="J20" s="2004"/>
      <c r="K20" s="2008"/>
      <c r="L20" s="2008"/>
      <c r="M20" s="2004"/>
      <c r="N20" s="2004"/>
      <c r="O20" s="2009"/>
      <c r="P20" s="7"/>
      <c r="Q20" s="7"/>
      <c r="R20" s="7"/>
      <c r="S20" s="7"/>
      <c r="T20" s="7"/>
      <c r="U20" s="7"/>
      <c r="V20" s="14"/>
      <c r="W20" s="7"/>
      <c r="X20" s="1857"/>
      <c r="Y20" s="14"/>
      <c r="Z20" s="14"/>
      <c r="AA20" s="17"/>
      <c r="AB20" s="7"/>
      <c r="AC20" s="7"/>
      <c r="AD20" s="7"/>
      <c r="AE20" s="7"/>
    </row>
    <row r="21" spans="1:31" ht="18.75" customHeight="1" thickBot="1">
      <c r="A21" s="7"/>
      <c r="B21" s="2010" t="s">
        <v>255</v>
      </c>
      <c r="C21" s="1870" t="s">
        <v>35</v>
      </c>
      <c r="D21" s="1871"/>
      <c r="E21" s="2011"/>
      <c r="F21" s="1994">
        <f>+F17+F19</f>
        <v>124200000</v>
      </c>
      <c r="G21" s="1995">
        <f t="shared" si="0"/>
        <v>124200000</v>
      </c>
      <c r="H21" s="2012"/>
      <c r="I21" s="2012"/>
      <c r="J21" s="2012"/>
      <c r="K21" s="2013"/>
      <c r="L21" s="2014"/>
      <c r="M21" s="1878"/>
      <c r="N21" s="1996"/>
      <c r="O21" s="2015"/>
      <c r="P21" s="7"/>
      <c r="Q21" s="7"/>
      <c r="R21" s="7"/>
      <c r="S21" s="7"/>
      <c r="T21" s="7"/>
      <c r="U21" s="7"/>
      <c r="V21" s="14"/>
      <c r="W21" s="7"/>
      <c r="X21" s="7"/>
      <c r="Y21" s="7"/>
      <c r="Z21" s="7"/>
      <c r="AA21" s="7"/>
      <c r="AB21" s="7"/>
      <c r="AC21" s="7"/>
      <c r="AD21" s="7"/>
      <c r="AE21" s="7"/>
    </row>
    <row r="22" spans="1:31" ht="18.75" customHeight="1" thickBot="1">
      <c r="A22" s="7"/>
      <c r="B22" s="1897"/>
      <c r="C22" s="1898" t="s">
        <v>37</v>
      </c>
      <c r="D22" s="1899"/>
      <c r="E22" s="2016"/>
      <c r="F22" s="2017">
        <f>+F18+F20</f>
        <v>30000000</v>
      </c>
      <c r="G22" s="2018">
        <f t="shared" si="0"/>
        <v>30000000</v>
      </c>
      <c r="H22" s="1903"/>
      <c r="I22" s="1903"/>
      <c r="J22" s="1903"/>
      <c r="K22" s="1903"/>
      <c r="L22" s="1904"/>
      <c r="M22" s="1899"/>
      <c r="N22" s="1899"/>
      <c r="O22" s="1905"/>
      <c r="P22" s="7"/>
      <c r="Q22" s="7"/>
      <c r="R22" s="7"/>
      <c r="S22" s="7"/>
      <c r="T22" s="7"/>
      <c r="U22" s="7"/>
      <c r="V22" s="7"/>
      <c r="W22" s="7"/>
      <c r="X22" s="7"/>
      <c r="Y22" s="7"/>
      <c r="Z22" s="7"/>
      <c r="AA22" s="17"/>
      <c r="AB22" s="7"/>
      <c r="AC22" s="7"/>
      <c r="AD22" s="7"/>
      <c r="AE22" s="7"/>
    </row>
    <row r="23" spans="1:31" ht="12.75" customHeight="1" thickBot="1">
      <c r="A23" s="7"/>
      <c r="B23" s="7"/>
      <c r="C23" s="7"/>
      <c r="D23" s="7"/>
      <c r="E23" s="7"/>
      <c r="F23" s="7"/>
      <c r="G23" s="1906"/>
      <c r="H23" s="1599"/>
      <c r="I23" s="1599"/>
      <c r="J23" s="1599"/>
      <c r="K23" s="1907"/>
      <c r="L23" s="1907"/>
      <c r="M23" s="1906"/>
      <c r="N23" s="1908"/>
      <c r="O23" s="1908"/>
      <c r="P23" s="7"/>
      <c r="Q23" s="7"/>
      <c r="R23" s="7"/>
      <c r="S23" s="7"/>
      <c r="T23" s="7"/>
      <c r="U23" s="7"/>
      <c r="V23" s="7"/>
      <c r="W23" s="7"/>
      <c r="X23" s="7"/>
      <c r="Y23" s="7"/>
      <c r="Z23" s="7"/>
      <c r="AA23" s="7"/>
      <c r="AB23" s="7"/>
      <c r="AC23" s="7"/>
      <c r="AD23" s="7"/>
      <c r="AE23" s="7"/>
    </row>
    <row r="24" spans="1:31" ht="18.75" customHeight="1" thickBot="1">
      <c r="A24" s="7"/>
      <c r="B24" s="1909" t="s">
        <v>46</v>
      </c>
      <c r="C24" s="1578" t="s">
        <v>47</v>
      </c>
      <c r="D24" s="1802"/>
      <c r="E24" s="1803"/>
      <c r="F24" s="1910" t="s">
        <v>48</v>
      </c>
      <c r="G24" s="1802"/>
      <c r="H24" s="1802"/>
      <c r="I24" s="1802"/>
      <c r="J24" s="1911"/>
      <c r="K24" s="1681" t="s">
        <v>597</v>
      </c>
      <c r="L24" s="1682"/>
      <c r="M24" s="1682"/>
      <c r="N24" s="1682"/>
      <c r="O24" s="1683"/>
      <c r="P24" s="7"/>
      <c r="Q24" s="7"/>
      <c r="R24" s="7"/>
      <c r="S24" s="7"/>
      <c r="T24" s="7"/>
      <c r="U24" s="7"/>
      <c r="V24" s="7"/>
      <c r="W24" s="7"/>
      <c r="X24" s="7"/>
      <c r="Y24" s="7"/>
      <c r="Z24" s="7"/>
      <c r="AA24" s="7"/>
      <c r="AB24" s="7"/>
      <c r="AC24" s="7"/>
      <c r="AD24" s="7"/>
      <c r="AE24" s="7"/>
    </row>
    <row r="25" spans="1:31" ht="12.75" customHeight="1">
      <c r="A25" s="7"/>
      <c r="B25" s="1684" t="s">
        <v>780</v>
      </c>
      <c r="C25" s="1595" t="s">
        <v>781</v>
      </c>
      <c r="D25" s="1817"/>
      <c r="E25" s="1818"/>
      <c r="F25" s="1912" t="s">
        <v>300</v>
      </c>
      <c r="G25" s="1817"/>
      <c r="H25" s="1818"/>
      <c r="I25" s="218" t="s">
        <v>35</v>
      </c>
      <c r="J25" s="2019">
        <v>3</v>
      </c>
      <c r="K25" s="1688" t="s">
        <v>598</v>
      </c>
      <c r="L25" s="1689"/>
      <c r="M25" s="1689"/>
      <c r="N25" s="1689"/>
      <c r="O25" s="1690"/>
      <c r="P25" s="7"/>
      <c r="Q25" s="7"/>
      <c r="R25" s="7"/>
      <c r="S25" s="7"/>
      <c r="T25" s="7"/>
      <c r="U25" s="7"/>
      <c r="V25" s="7"/>
      <c r="W25" s="7"/>
      <c r="X25" s="7"/>
      <c r="Y25" s="7"/>
      <c r="Z25" s="7"/>
      <c r="AA25" s="7"/>
      <c r="AB25" s="7"/>
      <c r="AC25" s="7"/>
      <c r="AD25" s="7"/>
      <c r="AE25" s="7"/>
    </row>
    <row r="26" spans="1:31" ht="33.75" customHeight="1">
      <c r="A26" s="7"/>
      <c r="B26" s="1808"/>
      <c r="C26" s="1809"/>
      <c r="D26" s="1810"/>
      <c r="E26" s="1811"/>
      <c r="F26" s="1809"/>
      <c r="G26" s="1810"/>
      <c r="H26" s="1811"/>
      <c r="I26" s="218" t="s">
        <v>37</v>
      </c>
      <c r="J26" s="2019">
        <v>0</v>
      </c>
      <c r="K26" s="1691"/>
      <c r="L26" s="1692"/>
      <c r="M26" s="1692"/>
      <c r="N26" s="1692"/>
      <c r="O26" s="1693"/>
      <c r="P26" s="7"/>
      <c r="Q26" s="7"/>
      <c r="R26" s="7"/>
      <c r="S26" s="7"/>
      <c r="T26" s="7"/>
      <c r="U26" s="7"/>
      <c r="V26" s="7"/>
      <c r="W26" s="7"/>
      <c r="X26" s="7"/>
      <c r="Y26" s="7"/>
      <c r="Z26" s="7"/>
      <c r="AA26" s="7"/>
      <c r="AB26" s="7"/>
      <c r="AC26" s="7"/>
      <c r="AD26" s="7"/>
      <c r="AE26" s="7"/>
    </row>
    <row r="27" spans="1:31" ht="18.75" customHeight="1">
      <c r="A27" s="7"/>
      <c r="B27" s="1808"/>
      <c r="C27" s="1595" t="s">
        <v>782</v>
      </c>
      <c r="D27" s="1817"/>
      <c r="E27" s="1818"/>
      <c r="F27" s="1912" t="s">
        <v>300</v>
      </c>
      <c r="G27" s="1817"/>
      <c r="H27" s="1818"/>
      <c r="I27" s="218" t="s">
        <v>35</v>
      </c>
      <c r="J27" s="2019"/>
      <c r="K27" s="1916"/>
      <c r="L27" s="1817"/>
      <c r="M27" s="1817"/>
      <c r="N27" s="1817"/>
      <c r="O27" s="1917"/>
      <c r="P27" s="7"/>
      <c r="Q27" s="7"/>
      <c r="R27" s="7"/>
      <c r="S27" s="7"/>
      <c r="T27" s="7"/>
      <c r="U27" s="7"/>
      <c r="V27" s="7"/>
      <c r="W27" s="7"/>
      <c r="X27" s="7"/>
      <c r="Y27" s="7"/>
      <c r="Z27" s="7"/>
      <c r="AA27" s="7"/>
      <c r="AB27" s="7"/>
      <c r="AC27" s="7"/>
      <c r="AD27" s="7"/>
      <c r="AE27" s="7"/>
    </row>
    <row r="28" spans="1:31" ht="36" customHeight="1" thickBot="1">
      <c r="A28" s="7"/>
      <c r="B28" s="1808"/>
      <c r="C28" s="1809"/>
      <c r="D28" s="1810"/>
      <c r="E28" s="1811"/>
      <c r="F28" s="1809"/>
      <c r="G28" s="1810"/>
      <c r="H28" s="1811"/>
      <c r="I28" s="218" t="s">
        <v>37</v>
      </c>
      <c r="J28" s="2019"/>
      <c r="K28" s="1809"/>
      <c r="L28" s="1810"/>
      <c r="M28" s="1810"/>
      <c r="N28" s="1810"/>
      <c r="O28" s="1918"/>
      <c r="P28" s="7"/>
      <c r="Q28" s="7"/>
      <c r="R28" s="7"/>
      <c r="S28" s="7"/>
      <c r="T28" s="7"/>
      <c r="U28" s="7"/>
      <c r="V28" s="7"/>
      <c r="W28" s="7"/>
      <c r="X28" s="7"/>
      <c r="Y28" s="7"/>
      <c r="Z28" s="7"/>
      <c r="AA28" s="7"/>
      <c r="AB28" s="7"/>
      <c r="AC28" s="7"/>
      <c r="AD28" s="7"/>
      <c r="AE28" s="7"/>
    </row>
    <row r="29" spans="1:31" ht="12.75" customHeight="1">
      <c r="A29" s="7"/>
      <c r="B29" s="1808"/>
      <c r="C29" s="1915" t="s">
        <v>168</v>
      </c>
      <c r="D29" s="1817"/>
      <c r="E29" s="1818"/>
      <c r="F29" s="1912"/>
      <c r="G29" s="1817"/>
      <c r="H29" s="1818"/>
      <c r="I29" s="218" t="s">
        <v>286</v>
      </c>
      <c r="J29" s="1919"/>
      <c r="K29" s="759" t="s">
        <v>486</v>
      </c>
      <c r="L29" s="1920"/>
      <c r="M29" s="1920"/>
      <c r="N29" s="1920"/>
      <c r="O29" s="1921"/>
      <c r="P29" s="1908"/>
      <c r="Q29" s="7"/>
      <c r="R29" s="7"/>
      <c r="S29" s="7"/>
      <c r="T29" s="7"/>
      <c r="U29" s="7"/>
      <c r="V29" s="7"/>
      <c r="W29" s="7"/>
      <c r="X29" s="7"/>
      <c r="Y29" s="7"/>
      <c r="Z29" s="7"/>
      <c r="AA29" s="7"/>
      <c r="AB29" s="7"/>
      <c r="AC29" s="7"/>
      <c r="AD29" s="7"/>
      <c r="AE29" s="7"/>
    </row>
    <row r="30" spans="1:31" ht="50.25" customHeight="1">
      <c r="A30" s="7"/>
      <c r="B30" s="1808"/>
      <c r="C30" s="1809"/>
      <c r="D30" s="1810"/>
      <c r="E30" s="1811"/>
      <c r="F30" s="1809"/>
      <c r="G30" s="1810"/>
      <c r="H30" s="1811"/>
      <c r="I30" s="218" t="s">
        <v>37</v>
      </c>
      <c r="J30" s="1922"/>
      <c r="K30" s="1705" t="s">
        <v>766</v>
      </c>
      <c r="L30" s="1706"/>
      <c r="M30" s="1706"/>
      <c r="N30" s="1706"/>
      <c r="O30" s="1707"/>
      <c r="P30" s="7"/>
      <c r="Q30" s="7"/>
      <c r="R30" s="7"/>
      <c r="S30" s="7"/>
      <c r="T30" s="7"/>
      <c r="U30" s="7"/>
      <c r="V30" s="7"/>
      <c r="W30" s="7"/>
      <c r="X30" s="7"/>
      <c r="Y30" s="7"/>
      <c r="Z30" s="7"/>
      <c r="AA30" s="7"/>
      <c r="AB30" s="7"/>
      <c r="AC30" s="7"/>
      <c r="AD30" s="7"/>
      <c r="AE30" s="7"/>
    </row>
    <row r="31" spans="1:31" ht="21" customHeight="1">
      <c r="A31" s="7"/>
      <c r="B31" s="2020" t="s">
        <v>53</v>
      </c>
      <c r="C31" s="1817"/>
      <c r="D31" s="1817"/>
      <c r="E31" s="1817"/>
      <c r="F31" s="1817"/>
      <c r="G31" s="1817"/>
      <c r="H31" s="1817"/>
      <c r="I31" s="1817"/>
      <c r="J31" s="1818"/>
      <c r="K31" s="1709" t="s">
        <v>52</v>
      </c>
      <c r="L31" s="1559"/>
      <c r="M31" s="1559"/>
      <c r="N31" s="1559"/>
      <c r="O31" s="1710"/>
      <c r="P31" s="7"/>
      <c r="Q31" s="7"/>
      <c r="R31" s="7"/>
      <c r="S31" s="7"/>
      <c r="T31" s="7"/>
      <c r="U31" s="7"/>
      <c r="V31" s="7"/>
      <c r="W31" s="7"/>
      <c r="X31" s="7"/>
      <c r="Y31" s="7"/>
      <c r="Z31" s="7"/>
      <c r="AA31" s="7"/>
      <c r="AB31" s="7"/>
      <c r="AC31" s="7"/>
      <c r="AD31" s="7"/>
      <c r="AE31" s="7"/>
    </row>
    <row r="32" spans="1:31" ht="19.5" customHeight="1" thickBot="1">
      <c r="A32" s="7"/>
      <c r="B32" s="2021"/>
      <c r="C32" s="1821"/>
      <c r="D32" s="1821"/>
      <c r="E32" s="1821"/>
      <c r="F32" s="1821"/>
      <c r="G32" s="1821"/>
      <c r="H32" s="1821"/>
      <c r="I32" s="1821"/>
      <c r="J32" s="1822"/>
      <c r="K32" s="1711"/>
      <c r="L32" s="1563"/>
      <c r="M32" s="1563"/>
      <c r="N32" s="1563"/>
      <c r="O32" s="1568"/>
      <c r="P32" s="7"/>
      <c r="Q32" s="7"/>
      <c r="R32" s="7"/>
      <c r="S32" s="7"/>
      <c r="T32" s="7"/>
      <c r="U32" s="7"/>
      <c r="V32" s="7"/>
      <c r="W32" s="7"/>
      <c r="X32" s="7"/>
      <c r="Y32" s="7"/>
      <c r="Z32" s="7"/>
      <c r="AA32" s="7"/>
      <c r="AB32" s="7"/>
      <c r="AC32" s="7"/>
      <c r="AD32" s="7"/>
      <c r="AE32" s="7"/>
    </row>
    <row r="33" spans="1:31" ht="12.75" customHeight="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ht="18" customHeight="1">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row>
    <row r="35" spans="1:31" ht="12.75" customHeight="1">
      <c r="A35" s="7"/>
      <c r="B35" s="7"/>
      <c r="C35" s="7"/>
      <c r="D35" s="7"/>
      <c r="E35" s="7"/>
      <c r="F35" s="7"/>
      <c r="G35" s="7"/>
      <c r="H35" s="7"/>
      <c r="I35" s="7"/>
      <c r="J35" s="7"/>
      <c r="K35" s="1907"/>
      <c r="L35" s="1907"/>
      <c r="M35" s="7"/>
      <c r="N35" s="7"/>
      <c r="O35" s="7"/>
      <c r="P35" s="7"/>
      <c r="Q35" s="7"/>
      <c r="R35" s="7"/>
      <c r="S35" s="7"/>
      <c r="T35" s="7"/>
      <c r="U35" s="7"/>
      <c r="V35" s="7"/>
      <c r="W35" s="7"/>
      <c r="X35" s="7"/>
      <c r="Y35" s="7"/>
      <c r="Z35" s="7"/>
      <c r="AA35" s="7"/>
      <c r="AB35" s="7"/>
      <c r="AC35" s="7"/>
      <c r="AD35" s="7"/>
      <c r="AE35" s="7"/>
    </row>
    <row r="36" spans="1:31" ht="35.25" customHeight="1">
      <c r="A36" s="7"/>
      <c r="B36" s="200" t="s">
        <v>259</v>
      </c>
      <c r="C36" s="7"/>
      <c r="D36" s="7"/>
      <c r="E36" s="7"/>
      <c r="F36" s="7"/>
      <c r="G36" s="7"/>
      <c r="H36" s="7"/>
      <c r="I36" s="7"/>
      <c r="J36" s="7"/>
      <c r="K36" s="1907"/>
      <c r="L36" s="1907"/>
      <c r="M36" s="7"/>
      <c r="N36" s="7"/>
      <c r="O36" s="7"/>
      <c r="P36" s="7"/>
      <c r="Q36" s="7"/>
      <c r="R36" s="7"/>
      <c r="S36" s="7"/>
      <c r="T36" s="7"/>
      <c r="U36" s="7"/>
      <c r="V36" s="7"/>
      <c r="W36" s="7"/>
      <c r="X36" s="7"/>
      <c r="Y36" s="7"/>
      <c r="Z36" s="7"/>
      <c r="AA36" s="7"/>
      <c r="AB36" s="7"/>
      <c r="AC36" s="7"/>
      <c r="AD36" s="7"/>
      <c r="AE36" s="7"/>
    </row>
    <row r="37" spans="1:31" ht="17.25" customHeight="1">
      <c r="A37" s="7"/>
      <c r="B37" s="200" t="s">
        <v>260</v>
      </c>
      <c r="C37" s="7"/>
      <c r="D37" s="7"/>
      <c r="E37" s="7"/>
      <c r="F37" s="7"/>
      <c r="G37" s="7"/>
      <c r="H37" s="7"/>
      <c r="I37" s="7"/>
      <c r="J37" s="7"/>
      <c r="K37" s="1907"/>
      <c r="L37" s="1907"/>
      <c r="M37" s="7"/>
      <c r="N37" s="7"/>
      <c r="O37" s="7"/>
      <c r="P37" s="7"/>
      <c r="Q37" s="7"/>
      <c r="R37" s="7"/>
      <c r="S37" s="7"/>
      <c r="T37" s="7"/>
      <c r="U37" s="7"/>
      <c r="V37" s="7"/>
      <c r="W37" s="7"/>
      <c r="X37" s="7"/>
      <c r="Y37" s="7"/>
      <c r="Z37" s="7"/>
      <c r="AA37" s="7"/>
      <c r="AB37" s="7"/>
      <c r="AC37" s="7"/>
      <c r="AD37" s="7"/>
      <c r="AE37" s="7"/>
    </row>
    <row r="38" spans="1:31" ht="20.25" customHeight="1">
      <c r="A38" s="7"/>
      <c r="B38" s="7"/>
      <c r="C38" s="7"/>
      <c r="D38" s="7"/>
      <c r="E38" s="7"/>
      <c r="F38" s="7"/>
      <c r="G38" s="7"/>
      <c r="H38" s="7"/>
      <c r="I38" s="7"/>
      <c r="J38" s="7"/>
      <c r="K38" s="1907"/>
      <c r="L38" s="1907"/>
      <c r="M38" s="7"/>
      <c r="N38" s="7"/>
      <c r="O38" s="7"/>
      <c r="P38" s="7"/>
      <c r="Q38" s="7"/>
      <c r="R38" s="7"/>
      <c r="S38" s="7"/>
      <c r="T38" s="7"/>
      <c r="U38" s="7"/>
      <c r="V38" s="7"/>
      <c r="W38" s="7"/>
      <c r="X38" s="7"/>
      <c r="Y38" s="7"/>
      <c r="Z38" s="7"/>
      <c r="AA38" s="7"/>
      <c r="AB38" s="7"/>
      <c r="AC38" s="7"/>
      <c r="AD38" s="7"/>
      <c r="AE38" s="7"/>
    </row>
    <row r="39" spans="1:31" ht="12.75" customHeight="1">
      <c r="A39" s="7"/>
      <c r="B39" s="7"/>
      <c r="C39" s="7"/>
      <c r="D39" s="7"/>
      <c r="E39" s="7"/>
      <c r="F39" s="7"/>
      <c r="G39" s="7"/>
      <c r="H39" s="7"/>
      <c r="I39" s="7"/>
      <c r="J39" s="7"/>
      <c r="K39" s="1907"/>
      <c r="L39" s="1907"/>
      <c r="M39" s="7"/>
      <c r="N39" s="7"/>
      <c r="O39" s="7"/>
      <c r="P39" s="7"/>
      <c r="Q39" s="7"/>
      <c r="R39" s="7"/>
      <c r="S39" s="7"/>
      <c r="T39" s="7"/>
      <c r="U39" s="7"/>
      <c r="V39" s="7"/>
      <c r="W39" s="7"/>
      <c r="X39" s="7"/>
      <c r="Y39" s="7"/>
      <c r="Z39" s="7"/>
      <c r="AA39" s="7"/>
      <c r="AB39" s="7"/>
      <c r="AC39" s="7"/>
      <c r="AD39" s="7"/>
      <c r="AE39" s="7"/>
    </row>
    <row r="40" spans="1:31" ht="12.75" customHeight="1">
      <c r="A40" s="7"/>
      <c r="B40" s="7"/>
      <c r="C40" s="7"/>
      <c r="D40" s="7"/>
      <c r="E40" s="7"/>
      <c r="F40" s="7"/>
      <c r="G40" s="7"/>
      <c r="H40" s="7"/>
      <c r="I40" s="7"/>
      <c r="J40" s="7"/>
      <c r="K40" s="1907"/>
      <c r="L40" s="1907"/>
      <c r="M40" s="7"/>
      <c r="N40" s="7"/>
      <c r="O40" s="7"/>
      <c r="P40" s="7"/>
      <c r="Q40" s="7"/>
      <c r="R40" s="7"/>
      <c r="S40" s="7"/>
      <c r="T40" s="7"/>
      <c r="U40" s="7"/>
      <c r="V40" s="7"/>
      <c r="W40" s="7"/>
      <c r="X40" s="7"/>
      <c r="Y40" s="7"/>
      <c r="Z40" s="7"/>
      <c r="AA40" s="7"/>
      <c r="AB40" s="7"/>
      <c r="AC40" s="7"/>
      <c r="AD40" s="7"/>
      <c r="AE40" s="7"/>
    </row>
    <row r="41" spans="1:31" ht="15" customHeight="1">
      <c r="A41" s="7"/>
      <c r="B41" s="7"/>
      <c r="C41" s="7"/>
      <c r="D41" s="7"/>
      <c r="E41" s="7"/>
      <c r="F41" s="7"/>
      <c r="G41" s="7"/>
      <c r="H41" s="7"/>
      <c r="I41" s="7"/>
      <c r="J41" s="7"/>
      <c r="K41" s="1907"/>
      <c r="M41" s="7"/>
      <c r="N41" s="7"/>
      <c r="O41" s="7"/>
      <c r="P41" s="1907"/>
      <c r="Q41" s="195" t="s">
        <v>301</v>
      </c>
      <c r="R41" s="226"/>
      <c r="S41" s="227"/>
      <c r="T41" s="488"/>
      <c r="U41" s="487"/>
      <c r="V41" s="189"/>
      <c r="W41" s="7"/>
      <c r="X41" s="189"/>
      <c r="Y41" s="228"/>
      <c r="Z41" s="228"/>
      <c r="AA41" s="189"/>
      <c r="AB41" s="7"/>
      <c r="AC41" s="7"/>
      <c r="AD41" s="189"/>
      <c r="AE41" s="228"/>
    </row>
    <row r="42" spans="1:31" ht="15" customHeight="1">
      <c r="A42" s="7"/>
      <c r="B42" s="7"/>
      <c r="C42" s="7"/>
      <c r="D42" s="7"/>
      <c r="E42" s="7"/>
      <c r="F42" s="7"/>
      <c r="G42" s="7"/>
      <c r="H42" s="7"/>
      <c r="I42" s="7"/>
      <c r="J42" s="7"/>
      <c r="K42" s="7"/>
      <c r="L42" s="7"/>
      <c r="M42" s="7"/>
      <c r="N42" s="7"/>
      <c r="O42" s="7"/>
      <c r="P42" s="7"/>
      <c r="Q42" s="490"/>
      <c r="R42" s="226"/>
      <c r="S42" s="227"/>
      <c r="T42" s="488"/>
      <c r="U42" s="487"/>
      <c r="V42" s="189"/>
      <c r="W42" s="7"/>
      <c r="X42" s="189"/>
      <c r="Y42" s="228"/>
      <c r="Z42" s="228"/>
      <c r="AA42" s="189"/>
      <c r="AB42" s="7"/>
      <c r="AC42" s="7"/>
      <c r="AD42" s="189"/>
      <c r="AE42" s="228"/>
    </row>
    <row r="43" spans="1:31" ht="45.75" customHeight="1">
      <c r="A43" s="7"/>
      <c r="B43" s="7"/>
      <c r="C43" s="7"/>
      <c r="D43" s="7"/>
      <c r="E43" s="7"/>
      <c r="F43" s="7"/>
      <c r="G43" s="7"/>
      <c r="H43" s="7"/>
      <c r="I43" s="7"/>
      <c r="J43" s="7"/>
      <c r="K43" s="7"/>
      <c r="L43" s="7"/>
      <c r="M43" s="7"/>
      <c r="N43" s="7"/>
      <c r="O43" s="7"/>
      <c r="P43" s="7"/>
      <c r="Q43" s="176" t="s">
        <v>262</v>
      </c>
      <c r="R43" s="229" t="s">
        <v>263</v>
      </c>
      <c r="S43" s="176" t="s">
        <v>264</v>
      </c>
      <c r="T43" s="177" t="s">
        <v>487</v>
      </c>
      <c r="U43" s="177" t="s">
        <v>12</v>
      </c>
      <c r="V43" s="178" t="s">
        <v>518</v>
      </c>
      <c r="W43" s="230" t="s">
        <v>302</v>
      </c>
      <c r="X43" s="177" t="s">
        <v>268</v>
      </c>
      <c r="Y43" s="179" t="s">
        <v>67</v>
      </c>
      <c r="Z43" s="179" t="s">
        <v>67</v>
      </c>
      <c r="AA43" s="189"/>
      <c r="AB43" s="7"/>
      <c r="AC43" s="7"/>
      <c r="AD43" s="189"/>
      <c r="AE43" s="228"/>
    </row>
    <row r="44" spans="1:31" ht="129.75" customHeight="1">
      <c r="A44" s="7"/>
      <c r="B44" s="7"/>
      <c r="C44" s="7"/>
      <c r="D44" s="7"/>
      <c r="E44" s="7"/>
      <c r="F44" s="7"/>
      <c r="G44" s="7"/>
      <c r="H44" s="7"/>
      <c r="I44" s="7"/>
      <c r="J44" s="7"/>
      <c r="K44" s="7"/>
      <c r="L44" s="7"/>
      <c r="M44" s="7"/>
      <c r="N44" s="7"/>
      <c r="O44" s="7"/>
      <c r="P44" s="7"/>
      <c r="Q44" s="1728" t="s">
        <v>585</v>
      </c>
      <c r="R44" s="1728">
        <v>1130</v>
      </c>
      <c r="S44" s="1728" t="s">
        <v>586</v>
      </c>
      <c r="T44" s="2022">
        <v>45373</v>
      </c>
      <c r="U44" s="2023" t="s">
        <v>587</v>
      </c>
      <c r="V44" s="1781">
        <v>4200000</v>
      </c>
      <c r="W44" s="1728" t="s">
        <v>588</v>
      </c>
      <c r="X44" s="447">
        <f>V44*7</f>
        <v>29400000</v>
      </c>
      <c r="Y44" s="2024"/>
      <c r="Z44" s="231"/>
      <c r="AA44" s="189"/>
      <c r="AB44" s="7"/>
      <c r="AC44" s="7"/>
      <c r="AD44" s="189"/>
      <c r="AE44" s="228"/>
    </row>
    <row r="45" spans="1:31" ht="60">
      <c r="A45" s="7"/>
      <c r="B45" s="7"/>
      <c r="C45" s="7"/>
      <c r="D45" s="7"/>
      <c r="E45" s="7"/>
      <c r="F45" s="7"/>
      <c r="G45" s="7"/>
      <c r="H45" s="7"/>
      <c r="I45" s="7"/>
      <c r="J45" s="7"/>
      <c r="K45" s="7"/>
      <c r="L45" s="7"/>
      <c r="M45" s="7"/>
      <c r="N45" s="7"/>
      <c r="O45" s="7"/>
      <c r="P45" s="7"/>
      <c r="Q45" s="218"/>
      <c r="R45" s="218"/>
      <c r="S45" s="218"/>
      <c r="T45" s="218"/>
      <c r="U45" s="2025"/>
      <c r="V45" s="1781">
        <v>4200000</v>
      </c>
      <c r="W45" s="1728" t="s">
        <v>589</v>
      </c>
      <c r="X45" s="447">
        <f>V45*1</f>
        <v>4200000</v>
      </c>
      <c r="Y45" s="2024"/>
      <c r="Z45" s="231"/>
      <c r="AA45" s="189"/>
      <c r="AB45" s="7"/>
      <c r="AC45" s="7"/>
      <c r="AD45" s="189"/>
      <c r="AE45" s="228"/>
    </row>
    <row r="46" spans="1:31" ht="15.75">
      <c r="A46" s="7"/>
      <c r="B46" s="7"/>
      <c r="C46" s="7"/>
      <c r="D46" s="7"/>
      <c r="E46" s="7"/>
      <c r="F46" s="7"/>
      <c r="G46" s="7"/>
      <c r="H46" s="7"/>
      <c r="I46" s="7"/>
      <c r="J46" s="7"/>
      <c r="K46" s="7"/>
      <c r="L46" s="7"/>
      <c r="M46" s="7"/>
      <c r="N46" s="7"/>
      <c r="O46" s="7"/>
      <c r="P46" s="7"/>
      <c r="Q46" s="176"/>
      <c r="R46" s="182"/>
      <c r="S46" s="182"/>
      <c r="T46" s="186"/>
      <c r="U46" s="1776"/>
      <c r="V46" s="1781"/>
      <c r="W46" s="1728"/>
      <c r="X46" s="447"/>
      <c r="Y46" s="273"/>
      <c r="Z46" s="231"/>
      <c r="AA46" s="189"/>
      <c r="AB46" s="192"/>
      <c r="AC46" s="7" t="s">
        <v>303</v>
      </c>
      <c r="AD46" s="189"/>
      <c r="AE46" s="228"/>
    </row>
    <row r="47" spans="1:31" ht="54" customHeight="1">
      <c r="A47" s="7"/>
      <c r="B47" s="7"/>
      <c r="C47" s="7"/>
      <c r="D47" s="7"/>
      <c r="E47" s="7"/>
      <c r="F47" s="7"/>
      <c r="G47" s="7"/>
      <c r="H47" s="7"/>
      <c r="I47" s="7"/>
      <c r="J47" s="7"/>
      <c r="K47" s="7"/>
      <c r="L47" s="7"/>
      <c r="M47" s="7"/>
      <c r="N47" s="7"/>
      <c r="O47" s="7"/>
      <c r="P47" s="7"/>
      <c r="Q47" s="176"/>
      <c r="R47" s="182"/>
      <c r="S47" s="182"/>
      <c r="T47" s="177"/>
      <c r="U47" s="186"/>
      <c r="V47" s="1781">
        <v>4000000</v>
      </c>
      <c r="W47" s="1728" t="s">
        <v>590</v>
      </c>
      <c r="X47" s="447">
        <f>V47*5</f>
        <v>20000000</v>
      </c>
      <c r="Y47" s="273"/>
      <c r="Z47" s="231"/>
      <c r="AA47" s="189"/>
      <c r="AB47" s="7"/>
      <c r="AC47" s="7"/>
      <c r="AD47" s="189"/>
      <c r="AE47" s="228"/>
    </row>
    <row r="48" spans="1:31" ht="12.75" customHeight="1">
      <c r="A48" s="7"/>
      <c r="B48" s="7"/>
      <c r="C48" s="7"/>
      <c r="D48" s="7"/>
      <c r="E48" s="7"/>
      <c r="F48" s="7"/>
      <c r="G48" s="7"/>
      <c r="H48" s="7"/>
      <c r="I48" s="7"/>
      <c r="J48" s="7"/>
      <c r="K48" s="7"/>
      <c r="L48" s="7"/>
      <c r="M48" s="7"/>
      <c r="N48" s="7"/>
      <c r="O48" s="7"/>
      <c r="P48" s="7"/>
      <c r="Q48" s="7"/>
      <c r="R48" s="188"/>
      <c r="S48" s="189"/>
      <c r="T48" s="488"/>
      <c r="U48" s="189"/>
      <c r="V48" s="191"/>
      <c r="W48" s="189"/>
      <c r="X48" s="232">
        <f>SUM(X44:X47)</f>
        <v>53600000</v>
      </c>
      <c r="Y48" s="192">
        <f>SUM(Y44:Y46)</f>
        <v>0</v>
      </c>
      <c r="Z48" s="192" t="e">
        <f>SUM(#REF!)</f>
        <v>#REF!</v>
      </c>
      <c r="AA48" s="189">
        <f>35</f>
        <v>35</v>
      </c>
      <c r="AB48" s="189"/>
      <c r="AC48" s="189"/>
      <c r="AD48" s="189"/>
      <c r="AE48" s="189"/>
    </row>
    <row r="49" spans="1:31" ht="12.75" customHeight="1">
      <c r="A49" s="7"/>
      <c r="B49" s="7"/>
      <c r="C49" s="7"/>
      <c r="D49" s="7"/>
      <c r="E49" s="7"/>
      <c r="F49" s="7"/>
      <c r="G49" s="7"/>
      <c r="H49" s="7"/>
      <c r="I49" s="7"/>
      <c r="J49" s="7"/>
      <c r="K49" s="7"/>
      <c r="L49" s="7"/>
      <c r="M49" s="7"/>
      <c r="N49" s="7"/>
      <c r="O49" s="7"/>
      <c r="P49" s="7"/>
      <c r="Q49" s="7"/>
      <c r="R49" s="188"/>
      <c r="S49" s="189"/>
      <c r="T49" s="488"/>
      <c r="U49" s="189"/>
      <c r="V49" s="7"/>
      <c r="W49" s="7"/>
      <c r="X49" s="192"/>
      <c r="Y49" s="7"/>
      <c r="Z49" s="7"/>
      <c r="AA49" s="188"/>
      <c r="AB49" s="7"/>
      <c r="AC49" s="7"/>
      <c r="AD49" s="189"/>
      <c r="AE49" s="189"/>
    </row>
    <row r="50" spans="1:31" ht="12.75" customHeight="1">
      <c r="A50" s="7"/>
      <c r="B50" s="7"/>
      <c r="C50" s="7"/>
      <c r="D50" s="7"/>
      <c r="E50" s="7"/>
      <c r="F50" s="7"/>
      <c r="G50" s="7"/>
      <c r="H50" s="7"/>
      <c r="I50" s="7"/>
      <c r="J50" s="7"/>
      <c r="K50" s="7"/>
      <c r="L50" s="7"/>
      <c r="M50" s="7"/>
      <c r="N50" s="7"/>
      <c r="O50" s="7"/>
      <c r="P50" s="7"/>
      <c r="Q50" s="7"/>
      <c r="R50" s="188"/>
      <c r="S50" s="189"/>
      <c r="T50" s="488"/>
      <c r="U50" s="189"/>
      <c r="V50" s="189"/>
      <c r="W50" s="189"/>
      <c r="X50" s="189"/>
      <c r="Y50" s="228"/>
      <c r="Z50" s="228"/>
      <c r="AA50" s="188"/>
      <c r="AB50" s="7"/>
      <c r="AC50" s="7"/>
      <c r="AD50" s="189"/>
      <c r="AE50" s="189"/>
    </row>
    <row r="51" spans="1:31" ht="12.75" customHeight="1">
      <c r="A51" s="7"/>
      <c r="B51" s="7"/>
      <c r="C51" s="7"/>
      <c r="D51" s="7"/>
      <c r="E51" s="7"/>
      <c r="F51" s="7"/>
      <c r="G51" s="7"/>
      <c r="H51" s="7"/>
      <c r="I51" s="7"/>
      <c r="J51" s="7"/>
      <c r="K51" s="7"/>
      <c r="L51" s="7"/>
      <c r="M51" s="7"/>
      <c r="N51" s="7"/>
      <c r="O51" s="7"/>
      <c r="P51" s="7"/>
      <c r="Q51" s="233"/>
      <c r="R51" s="196"/>
      <c r="S51" s="197"/>
      <c r="T51" s="488"/>
      <c r="U51" s="189"/>
      <c r="V51" s="189"/>
      <c r="W51" s="189"/>
      <c r="X51" s="189"/>
      <c r="Y51" s="228"/>
      <c r="Z51" s="228"/>
      <c r="AA51" s="7"/>
      <c r="AB51" s="7"/>
      <c r="AC51" s="7"/>
      <c r="AD51" s="189"/>
      <c r="AE51" s="189"/>
    </row>
    <row r="52" spans="1:31" ht="12.75" customHeight="1">
      <c r="A52" s="7"/>
      <c r="B52" s="7"/>
      <c r="C52" s="7"/>
      <c r="D52" s="7"/>
      <c r="E52" s="7"/>
      <c r="F52" s="7"/>
      <c r="G52" s="7"/>
      <c r="H52" s="7"/>
      <c r="I52" s="7"/>
      <c r="J52" s="7"/>
      <c r="K52" s="7"/>
      <c r="L52" s="7"/>
      <c r="M52" s="7"/>
      <c r="N52" s="7"/>
      <c r="O52" s="7"/>
      <c r="P52" s="7"/>
      <c r="Q52" s="489"/>
      <c r="R52" s="489"/>
      <c r="S52" s="489"/>
      <c r="T52" s="220"/>
      <c r="U52" s="220"/>
      <c r="V52" s="222"/>
      <c r="W52" s="220"/>
      <c r="X52" s="220"/>
      <c r="Y52" s="223"/>
      <c r="Z52" s="223"/>
      <c r="AA52" s="7"/>
      <c r="AB52" s="7"/>
      <c r="AC52" s="7"/>
      <c r="AD52" s="189"/>
      <c r="AE52" s="189"/>
    </row>
    <row r="53" spans="1:31" ht="12.75" customHeight="1">
      <c r="A53" s="7"/>
      <c r="B53" s="7"/>
      <c r="C53" s="7"/>
      <c r="D53" s="7"/>
      <c r="E53" s="7"/>
      <c r="F53" s="7"/>
      <c r="G53" s="7"/>
      <c r="H53" s="7"/>
      <c r="I53" s="7"/>
      <c r="J53" s="7"/>
      <c r="K53" s="7"/>
      <c r="L53" s="7"/>
      <c r="M53" s="7"/>
      <c r="N53" s="7"/>
      <c r="O53" s="7"/>
      <c r="P53" s="7"/>
      <c r="Q53" s="7"/>
      <c r="R53" s="7"/>
      <c r="S53" s="7"/>
      <c r="T53" s="7"/>
      <c r="U53" s="7"/>
      <c r="V53" s="8"/>
      <c r="W53" s="7"/>
      <c r="X53" s="7"/>
      <c r="Y53" s="228"/>
      <c r="Z53" s="228"/>
      <c r="AA53" s="7"/>
      <c r="AB53" s="7"/>
      <c r="AC53" s="7"/>
      <c r="AD53" s="7"/>
      <c r="AE53" s="7"/>
    </row>
    <row r="54" spans="1:31" ht="15" customHeight="1">
      <c r="A54" s="7"/>
      <c r="B54" s="7"/>
      <c r="C54" s="7"/>
      <c r="D54" s="7"/>
      <c r="E54" s="7"/>
      <c r="F54" s="7"/>
      <c r="G54" s="7"/>
      <c r="H54" s="7"/>
      <c r="I54" s="7"/>
      <c r="J54" s="7"/>
      <c r="K54" s="7"/>
      <c r="L54" s="7"/>
      <c r="M54" s="7"/>
      <c r="N54" s="7"/>
      <c r="O54" s="7"/>
      <c r="P54" s="7"/>
      <c r="Q54" s="195" t="s">
        <v>304</v>
      </c>
      <c r="R54" s="7"/>
      <c r="S54" s="7"/>
      <c r="T54" s="7"/>
      <c r="U54" s="7"/>
      <c r="V54" s="8"/>
      <c r="W54" s="7"/>
      <c r="X54" s="7"/>
      <c r="Y54" s="228"/>
      <c r="Z54" s="228"/>
      <c r="AA54" s="7"/>
      <c r="AB54" s="7"/>
      <c r="AC54" s="7"/>
      <c r="AD54" s="7"/>
      <c r="AE54" s="7"/>
    </row>
    <row r="55" spans="1:31" ht="12.75" customHeight="1" thickBot="1">
      <c r="A55" s="7"/>
      <c r="B55" s="7"/>
      <c r="C55" s="7"/>
      <c r="D55" s="7"/>
      <c r="E55" s="7"/>
      <c r="F55" s="7"/>
      <c r="G55" s="7"/>
      <c r="H55" s="7"/>
      <c r="I55" s="7"/>
      <c r="J55" s="7"/>
      <c r="K55" s="7"/>
      <c r="L55" s="7"/>
      <c r="M55" s="7"/>
      <c r="N55" s="7"/>
      <c r="O55" s="7"/>
      <c r="P55" s="7"/>
      <c r="Q55" s="2026"/>
      <c r="R55" s="7"/>
      <c r="S55" s="7"/>
      <c r="T55" s="7"/>
      <c r="U55" s="7"/>
      <c r="V55" s="7"/>
      <c r="W55" s="7"/>
      <c r="X55" s="7"/>
      <c r="Y55" s="7"/>
      <c r="Z55" s="7"/>
      <c r="AA55" s="7"/>
      <c r="AB55" s="7"/>
      <c r="AC55" s="7"/>
      <c r="AD55" s="7"/>
      <c r="AE55" s="7"/>
    </row>
    <row r="56" spans="1:31" ht="12.75" customHeight="1">
      <c r="A56" s="7"/>
      <c r="B56" s="7"/>
      <c r="C56" s="7"/>
      <c r="D56" s="7"/>
      <c r="E56" s="7"/>
      <c r="F56" s="7"/>
      <c r="G56" s="7"/>
      <c r="H56" s="7"/>
      <c r="I56" s="7"/>
      <c r="J56" s="7"/>
      <c r="K56" s="7"/>
      <c r="L56" s="7"/>
      <c r="M56" s="7"/>
      <c r="N56" s="7"/>
      <c r="O56" s="7"/>
      <c r="P56" s="7"/>
      <c r="Q56" s="416" t="s">
        <v>262</v>
      </c>
      <c r="R56" s="176" t="s">
        <v>263</v>
      </c>
      <c r="S56" s="176" t="s">
        <v>264</v>
      </c>
      <c r="T56" s="177" t="s">
        <v>487</v>
      </c>
      <c r="U56" s="177" t="s">
        <v>12</v>
      </c>
      <c r="V56" s="178" t="s">
        <v>518</v>
      </c>
      <c r="W56" s="177" t="s">
        <v>267</v>
      </c>
      <c r="X56" s="177" t="s">
        <v>268</v>
      </c>
      <c r="Y56" s="179" t="s">
        <v>67</v>
      </c>
      <c r="Z56" s="179" t="s">
        <v>269</v>
      </c>
      <c r="AA56" s="7"/>
      <c r="AB56" s="7"/>
      <c r="AC56" s="7"/>
      <c r="AD56" s="7"/>
      <c r="AE56" s="7"/>
    </row>
    <row r="57" spans="1:31" ht="131.25" customHeight="1">
      <c r="A57" s="7"/>
      <c r="B57" s="7"/>
      <c r="C57" s="7"/>
      <c r="D57" s="7"/>
      <c r="E57" s="7"/>
      <c r="F57" s="7"/>
      <c r="G57" s="7"/>
      <c r="H57" s="7"/>
      <c r="I57" s="7"/>
      <c r="J57" s="7"/>
      <c r="K57" s="7"/>
      <c r="L57" s="7"/>
      <c r="M57" s="7"/>
      <c r="N57" s="7"/>
      <c r="O57" s="7"/>
      <c r="P57" s="7"/>
      <c r="Q57" s="1724" t="s">
        <v>591</v>
      </c>
      <c r="R57" s="1723">
        <v>773</v>
      </c>
      <c r="S57" s="1724" t="s">
        <v>592</v>
      </c>
      <c r="T57" s="1795">
        <v>45359</v>
      </c>
      <c r="U57" s="1796" t="s">
        <v>584</v>
      </c>
      <c r="V57" s="2027">
        <v>5000000</v>
      </c>
      <c r="W57" s="2028" t="s">
        <v>593</v>
      </c>
      <c r="X57" s="2029">
        <f>V57*6</f>
        <v>30000000</v>
      </c>
      <c r="Y57" s="255">
        <f>X57</f>
        <v>30000000</v>
      </c>
      <c r="Z57" s="450"/>
      <c r="AA57" s="7" t="s">
        <v>270</v>
      </c>
      <c r="AB57" s="7"/>
      <c r="AC57" s="7"/>
      <c r="AD57" s="7"/>
      <c r="AE57" s="7"/>
    </row>
    <row r="58" spans="1:31" ht="66.75" customHeight="1">
      <c r="A58" s="7"/>
      <c r="B58" s="7"/>
      <c r="C58" s="7"/>
      <c r="D58" s="7"/>
      <c r="E58" s="7"/>
      <c r="F58" s="7"/>
      <c r="G58" s="7"/>
      <c r="H58" s="7"/>
      <c r="I58" s="7"/>
      <c r="J58" s="7"/>
      <c r="K58" s="7"/>
      <c r="L58" s="7"/>
      <c r="M58" s="7"/>
      <c r="N58" s="7"/>
      <c r="O58" s="7"/>
      <c r="P58" s="7"/>
      <c r="Q58" s="1722"/>
      <c r="R58" s="1728"/>
      <c r="S58" s="1722"/>
      <c r="T58" s="1740"/>
      <c r="U58" s="1722" t="s">
        <v>532</v>
      </c>
      <c r="V58" s="1781">
        <v>5000000</v>
      </c>
      <c r="W58" s="2030" t="s">
        <v>594</v>
      </c>
      <c r="X58" s="1754">
        <f>V58*3</f>
        <v>15000000</v>
      </c>
      <c r="Y58" s="451"/>
      <c r="Z58" s="452"/>
      <c r="AA58" s="7"/>
      <c r="AB58" s="7"/>
      <c r="AC58" s="7"/>
      <c r="AD58" s="7"/>
      <c r="AE58" s="7"/>
    </row>
    <row r="59" spans="1:31" ht="72.75" customHeight="1">
      <c r="A59" s="7"/>
      <c r="B59" s="7"/>
      <c r="C59" s="7"/>
      <c r="D59" s="7"/>
      <c r="E59" s="7"/>
      <c r="F59" s="7"/>
      <c r="G59" s="7"/>
      <c r="H59" s="7"/>
      <c r="I59" s="7"/>
      <c r="J59" s="7"/>
      <c r="K59" s="7"/>
      <c r="L59" s="7"/>
      <c r="M59" s="7"/>
      <c r="N59" s="7"/>
      <c r="O59" s="7"/>
      <c r="P59" s="7"/>
      <c r="Q59" s="1722"/>
      <c r="R59" s="1728"/>
      <c r="S59" s="1722"/>
      <c r="T59" s="1740"/>
      <c r="U59" s="1726"/>
      <c r="V59" s="1781">
        <v>3200000</v>
      </c>
      <c r="W59" s="2030" t="s">
        <v>595</v>
      </c>
      <c r="X59" s="1754">
        <f>V59*6</f>
        <v>19200000</v>
      </c>
      <c r="Y59" s="451"/>
      <c r="Z59" s="452"/>
      <c r="AA59" s="7"/>
      <c r="AB59" s="7"/>
      <c r="AC59" s="7"/>
      <c r="AD59" s="7"/>
      <c r="AE59" s="7"/>
    </row>
    <row r="60" spans="1:31" ht="131.25" customHeight="1">
      <c r="A60" s="7"/>
      <c r="B60" s="7"/>
      <c r="C60" s="7"/>
      <c r="D60" s="7"/>
      <c r="E60" s="7"/>
      <c r="F60" s="7"/>
      <c r="G60" s="7"/>
      <c r="H60" s="7"/>
      <c r="I60" s="7"/>
      <c r="J60" s="7"/>
      <c r="K60" s="7"/>
      <c r="L60" s="7"/>
      <c r="M60" s="7"/>
      <c r="N60" s="7"/>
      <c r="O60" s="7"/>
      <c r="P60" s="7"/>
      <c r="Q60" s="1722"/>
      <c r="R60" s="1728"/>
      <c r="S60" s="1722"/>
      <c r="T60" s="1740"/>
      <c r="U60" s="1726"/>
      <c r="V60" s="2031">
        <v>3200000</v>
      </c>
      <c r="W60" s="2030" t="s">
        <v>596</v>
      </c>
      <c r="X60" s="2032">
        <f>V60*2</f>
        <v>6400000</v>
      </c>
      <c r="Y60" s="255"/>
      <c r="Z60" s="450"/>
      <c r="AA60" s="7"/>
      <c r="AB60" s="7"/>
      <c r="AC60" s="7"/>
      <c r="AD60" s="7"/>
      <c r="AE60" s="7"/>
    </row>
    <row r="61" spans="1:31" ht="24" customHeight="1">
      <c r="A61" s="7"/>
      <c r="B61" s="7"/>
      <c r="C61" s="7"/>
      <c r="D61" s="7"/>
      <c r="E61" s="7"/>
      <c r="F61" s="7"/>
      <c r="G61" s="7"/>
      <c r="H61" s="7"/>
      <c r="I61" s="7"/>
      <c r="J61" s="7"/>
      <c r="K61" s="7"/>
      <c r="L61" s="7"/>
      <c r="M61" s="7"/>
      <c r="N61" s="7"/>
      <c r="O61" s="7"/>
      <c r="P61" s="7"/>
      <c r="Q61" s="1722"/>
      <c r="R61" s="1728"/>
      <c r="S61" s="1722"/>
      <c r="T61" s="1740"/>
      <c r="U61" s="1726"/>
      <c r="V61" s="1781"/>
      <c r="W61" s="2033"/>
      <c r="X61" s="447"/>
      <c r="Y61" s="255"/>
      <c r="Z61" s="450"/>
      <c r="AA61" s="7"/>
      <c r="AB61" s="7"/>
      <c r="AC61" s="7"/>
      <c r="AD61" s="7"/>
      <c r="AE61" s="7"/>
    </row>
    <row r="62" spans="1:31" ht="12.75" customHeight="1">
      <c r="A62" s="7"/>
      <c r="B62" s="7"/>
      <c r="C62" s="7"/>
      <c r="D62" s="7"/>
      <c r="E62" s="7"/>
      <c r="F62" s="7"/>
      <c r="G62" s="7"/>
      <c r="H62" s="7"/>
      <c r="I62" s="7"/>
      <c r="J62" s="7"/>
      <c r="K62" s="7"/>
      <c r="L62" s="7"/>
      <c r="M62" s="7"/>
      <c r="N62" s="7"/>
      <c r="O62" s="7"/>
      <c r="P62" s="7"/>
      <c r="Q62" s="431"/>
      <c r="R62" s="453"/>
      <c r="S62" s="453"/>
      <c r="T62" s="454"/>
      <c r="U62" s="455"/>
      <c r="V62" s="1781"/>
      <c r="W62" s="2030"/>
      <c r="X62" s="447"/>
      <c r="Y62" s="450"/>
      <c r="Z62" s="450"/>
      <c r="AA62" s="7"/>
      <c r="AB62" s="7"/>
      <c r="AC62" s="7"/>
      <c r="AD62" s="7"/>
      <c r="AE62" s="7"/>
    </row>
    <row r="63" spans="1:31" ht="12.75" customHeight="1">
      <c r="A63" s="7"/>
      <c r="B63" s="7"/>
      <c r="C63" s="7"/>
      <c r="D63" s="7"/>
      <c r="E63" s="7"/>
      <c r="F63" s="7"/>
      <c r="G63" s="7"/>
      <c r="H63" s="7"/>
      <c r="I63" s="7"/>
      <c r="J63" s="7"/>
      <c r="K63" s="1907"/>
      <c r="L63" s="1907"/>
      <c r="M63" s="7"/>
      <c r="N63" s="7"/>
      <c r="O63" s="7"/>
      <c r="P63" s="7"/>
      <c r="Q63" s="7"/>
      <c r="R63" s="456"/>
      <c r="S63" s="456"/>
      <c r="T63" s="456"/>
      <c r="U63" s="14"/>
      <c r="V63" s="232"/>
      <c r="W63" s="192"/>
      <c r="X63" s="232">
        <f>SUM(X57:X62)</f>
        <v>70600000</v>
      </c>
      <c r="Y63" s="192">
        <f>SUM(Y57:Y62)</f>
        <v>30000000</v>
      </c>
      <c r="Z63" s="192">
        <f>SUM(Z57:Z62)</f>
        <v>0</v>
      </c>
      <c r="AA63" s="7"/>
      <c r="AB63" s="7"/>
      <c r="AC63" s="7"/>
      <c r="AD63" s="7"/>
      <c r="AE63" s="7"/>
    </row>
    <row r="64" spans="1:31" ht="12.75" customHeight="1">
      <c r="A64" s="7"/>
      <c r="B64" s="7"/>
      <c r="C64" s="7"/>
      <c r="D64" s="7"/>
      <c r="E64" s="7"/>
      <c r="F64" s="7"/>
      <c r="G64" s="7"/>
      <c r="H64" s="7"/>
      <c r="I64" s="7"/>
      <c r="J64" s="7"/>
      <c r="K64" s="1907"/>
      <c r="L64" s="1907"/>
      <c r="M64" s="7"/>
      <c r="N64" s="7"/>
      <c r="O64" s="7"/>
      <c r="P64" s="7"/>
      <c r="Q64" s="7"/>
      <c r="R64" s="239"/>
      <c r="S64" s="239"/>
      <c r="T64" s="239"/>
      <c r="U64" s="14"/>
      <c r="V64" s="215"/>
      <c r="W64" s="7"/>
      <c r="X64" s="215"/>
      <c r="Y64" s="8"/>
      <c r="Z64" s="8"/>
      <c r="AA64" s="7"/>
      <c r="AB64" s="7"/>
      <c r="AC64" s="7"/>
      <c r="AD64" s="7"/>
      <c r="AE64" s="7"/>
    </row>
    <row r="65" spans="1:31" ht="12.75" customHeight="1">
      <c r="A65" s="7"/>
      <c r="B65" s="7"/>
      <c r="C65" s="7"/>
      <c r="D65" s="7"/>
      <c r="E65" s="7"/>
      <c r="F65" s="7"/>
      <c r="G65" s="7"/>
      <c r="H65" s="7"/>
      <c r="I65" s="7"/>
      <c r="J65" s="7"/>
      <c r="K65" s="1907"/>
      <c r="L65" s="1907"/>
      <c r="M65" s="7"/>
      <c r="N65" s="7"/>
      <c r="O65" s="7"/>
      <c r="P65" s="7"/>
      <c r="Q65" s="7"/>
      <c r="R65" s="239"/>
      <c r="S65" s="239"/>
      <c r="T65" s="239"/>
      <c r="U65" s="14"/>
      <c r="V65" s="215"/>
      <c r="W65" s="7"/>
      <c r="X65" s="215"/>
      <c r="Y65" s="8"/>
      <c r="Z65" s="8"/>
      <c r="AA65" s="7"/>
      <c r="AB65" s="7"/>
      <c r="AC65" s="7"/>
      <c r="AD65" s="7"/>
      <c r="AE65" s="7"/>
    </row>
    <row r="66" spans="1:31" ht="12.75" customHeight="1">
      <c r="A66" s="7"/>
      <c r="B66" s="7"/>
      <c r="C66" s="7"/>
      <c r="D66" s="7"/>
      <c r="E66" s="7"/>
      <c r="F66" s="7"/>
      <c r="G66" s="7"/>
      <c r="H66" s="7"/>
      <c r="I66" s="7"/>
      <c r="J66" s="7"/>
      <c r="K66" s="1907"/>
      <c r="L66" s="1907"/>
      <c r="M66" s="7"/>
      <c r="N66" s="7"/>
      <c r="O66" s="7"/>
      <c r="P66" s="7"/>
      <c r="Q66" s="7"/>
      <c r="R66" s="239"/>
      <c r="S66" s="239"/>
      <c r="T66" s="239"/>
      <c r="U66" s="14"/>
      <c r="V66" s="215"/>
      <c r="W66" s="7"/>
      <c r="X66" s="215"/>
      <c r="Y66" s="8"/>
      <c r="Z66" s="8"/>
      <c r="AA66" s="7"/>
      <c r="AB66" s="7"/>
      <c r="AC66" s="7"/>
      <c r="AD66" s="7"/>
      <c r="AE66" s="7"/>
    </row>
    <row r="67" spans="1:31" ht="12.75" customHeight="1">
      <c r="A67" s="7"/>
      <c r="B67" s="7"/>
      <c r="C67" s="7"/>
      <c r="D67" s="7"/>
      <c r="E67" s="7"/>
      <c r="F67" s="7"/>
      <c r="G67" s="7"/>
      <c r="H67" s="7"/>
      <c r="I67" s="7"/>
      <c r="J67" s="7"/>
      <c r="K67" s="1907"/>
      <c r="L67" s="1907"/>
      <c r="M67" s="7"/>
      <c r="N67" s="7"/>
      <c r="O67" s="7"/>
      <c r="P67" s="7"/>
      <c r="Q67" s="7"/>
      <c r="R67" s="239"/>
      <c r="S67" s="239"/>
      <c r="T67" s="239"/>
      <c r="U67" s="14"/>
      <c r="V67" s="215"/>
      <c r="W67" s="7"/>
      <c r="X67" s="215"/>
      <c r="Y67" s="8"/>
      <c r="Z67" s="8"/>
      <c r="AA67" s="7"/>
      <c r="AB67" s="7"/>
      <c r="AC67" s="7"/>
      <c r="AD67" s="7"/>
      <c r="AE67" s="7"/>
    </row>
    <row r="68" spans="1:31" ht="12.75" customHeight="1">
      <c r="A68" s="7"/>
      <c r="B68" s="7"/>
      <c r="C68" s="7"/>
      <c r="D68" s="7"/>
      <c r="E68" s="7"/>
      <c r="F68" s="7"/>
      <c r="G68" s="7"/>
      <c r="H68" s="7"/>
      <c r="I68" s="7"/>
      <c r="J68" s="7"/>
      <c r="K68" s="1907"/>
      <c r="L68" s="1907"/>
      <c r="M68" s="7"/>
      <c r="N68" s="7"/>
      <c r="O68" s="7"/>
      <c r="P68" s="7"/>
      <c r="Q68" s="7"/>
      <c r="R68" s="239"/>
      <c r="S68" s="239"/>
      <c r="T68" s="239"/>
      <c r="U68" s="14"/>
      <c r="V68" s="215"/>
      <c r="W68" s="7"/>
      <c r="X68" s="215"/>
      <c r="Y68" s="8"/>
      <c r="Z68" s="8"/>
      <c r="AA68" s="7"/>
      <c r="AB68" s="7"/>
      <c r="AC68" s="7"/>
      <c r="AD68" s="7"/>
      <c r="AE68" s="7"/>
    </row>
    <row r="69" spans="1:31" ht="12.75" customHeight="1">
      <c r="A69" s="7"/>
      <c r="B69" s="7"/>
      <c r="C69" s="7"/>
      <c r="D69" s="7"/>
      <c r="E69" s="7"/>
      <c r="F69" s="7"/>
      <c r="G69" s="7"/>
      <c r="H69" s="7"/>
      <c r="I69" s="7"/>
      <c r="J69" s="7"/>
      <c r="K69" s="1907"/>
      <c r="L69" s="1907"/>
      <c r="M69" s="7"/>
      <c r="N69" s="7"/>
      <c r="O69" s="7"/>
      <c r="P69" s="7"/>
      <c r="R69" s="239"/>
      <c r="S69" s="239"/>
      <c r="T69" s="239"/>
      <c r="U69" s="14"/>
      <c r="V69" s="215"/>
      <c r="W69" s="7"/>
      <c r="X69" s="215"/>
      <c r="Y69" s="8"/>
      <c r="Z69" s="8"/>
      <c r="AA69" s="7"/>
      <c r="AB69" s="7"/>
      <c r="AC69" s="7"/>
      <c r="AD69" s="7"/>
      <c r="AE69" s="7"/>
    </row>
    <row r="70" spans="1:31" ht="12.75" customHeight="1">
      <c r="A70" s="7"/>
      <c r="B70" s="7"/>
      <c r="C70" s="7"/>
      <c r="D70" s="7"/>
      <c r="E70" s="7"/>
      <c r="F70" s="7"/>
      <c r="G70" s="7"/>
      <c r="H70" s="7"/>
      <c r="I70" s="7"/>
      <c r="J70" s="7"/>
      <c r="K70" s="1907"/>
      <c r="L70" s="1907"/>
      <c r="M70" s="7"/>
      <c r="N70" s="7"/>
      <c r="O70" s="7"/>
      <c r="P70" s="7"/>
      <c r="Q70" s="7"/>
      <c r="R70" s="239"/>
      <c r="S70" s="239"/>
      <c r="T70" s="239"/>
      <c r="U70" s="14"/>
      <c r="V70" s="215"/>
      <c r="W70" s="7"/>
      <c r="X70" s="215"/>
      <c r="Y70" s="7"/>
      <c r="Z70" s="7"/>
      <c r="AA70" s="7"/>
      <c r="AB70" s="7"/>
      <c r="AC70" s="7"/>
      <c r="AD70" s="7"/>
      <c r="AE70" s="7"/>
    </row>
    <row r="71" spans="1:31" ht="12.75" customHeight="1">
      <c r="A71" s="7"/>
      <c r="B71" s="7"/>
      <c r="C71" s="7"/>
      <c r="D71" s="7"/>
      <c r="E71" s="7"/>
      <c r="F71" s="7"/>
      <c r="G71" s="7"/>
      <c r="H71" s="7"/>
      <c r="I71" s="7"/>
      <c r="J71" s="7"/>
      <c r="K71" s="1907"/>
      <c r="L71" s="1907"/>
      <c r="M71" s="7"/>
      <c r="N71" s="7"/>
      <c r="O71" s="7"/>
      <c r="P71" s="7"/>
      <c r="Q71" s="7"/>
      <c r="R71" s="239"/>
      <c r="S71" s="239"/>
      <c r="T71" s="239"/>
      <c r="U71" s="14"/>
      <c r="V71" s="215"/>
      <c r="W71" s="7"/>
      <c r="X71" s="215"/>
      <c r="Y71" s="7"/>
      <c r="Z71" s="7"/>
      <c r="AA71" s="7"/>
      <c r="AB71" s="7"/>
      <c r="AC71" s="7"/>
      <c r="AD71" s="7"/>
      <c r="AE71" s="7"/>
    </row>
    <row r="72" spans="1:31" ht="15" customHeight="1">
      <c r="A72" s="7"/>
      <c r="B72" s="7"/>
      <c r="C72" s="7"/>
      <c r="D72" s="7"/>
      <c r="E72" s="7"/>
      <c r="F72" s="7"/>
      <c r="G72" s="7"/>
      <c r="H72" s="7"/>
      <c r="I72" s="7"/>
      <c r="J72" s="7"/>
      <c r="K72" s="7"/>
      <c r="L72" s="7"/>
      <c r="M72" s="7"/>
      <c r="N72" s="7"/>
      <c r="O72" s="7"/>
      <c r="P72" s="7"/>
      <c r="Q72" s="2034"/>
      <c r="R72" s="7"/>
      <c r="S72" s="7"/>
      <c r="T72" s="7"/>
      <c r="U72" s="7"/>
      <c r="V72" s="7"/>
      <c r="W72" s="7"/>
      <c r="X72" s="7"/>
      <c r="Y72" s="7"/>
      <c r="Z72" s="7"/>
      <c r="AA72" s="7"/>
      <c r="AB72" s="7"/>
      <c r="AC72" s="7"/>
      <c r="AD72" s="7"/>
      <c r="AE72" s="7"/>
    </row>
    <row r="73" spans="1:31" ht="12.75" customHeight="1" thickBot="1">
      <c r="A73" s="7"/>
      <c r="B73" s="7"/>
      <c r="C73" s="7"/>
      <c r="D73" s="7"/>
      <c r="E73" s="7"/>
      <c r="F73" s="7"/>
      <c r="G73" s="7"/>
      <c r="H73" s="7"/>
      <c r="I73" s="7"/>
      <c r="J73" s="7"/>
      <c r="K73" s="7"/>
      <c r="L73" s="7"/>
      <c r="M73" s="7"/>
      <c r="N73" s="7"/>
      <c r="O73" s="7"/>
      <c r="P73" s="7"/>
      <c r="Q73" s="2026"/>
      <c r="R73" s="7"/>
      <c r="S73" s="7"/>
      <c r="T73" s="7"/>
      <c r="U73" s="7"/>
      <c r="V73" s="7"/>
      <c r="W73" s="7"/>
      <c r="X73" s="7"/>
      <c r="Y73" s="7"/>
      <c r="Z73" s="7"/>
      <c r="AA73" s="7"/>
      <c r="AB73" s="7"/>
      <c r="AC73" s="7"/>
      <c r="AD73" s="7"/>
      <c r="AE73" s="7"/>
    </row>
    <row r="74" spans="1:31" ht="12.75" customHeight="1">
      <c r="A74" s="7"/>
      <c r="B74" s="7"/>
      <c r="C74" s="7"/>
      <c r="D74" s="7"/>
      <c r="E74" s="7"/>
      <c r="F74" s="7"/>
      <c r="G74" s="7"/>
      <c r="H74" s="7"/>
      <c r="I74" s="7"/>
      <c r="J74" s="7"/>
      <c r="K74" s="7"/>
      <c r="L74" s="7"/>
      <c r="M74" s="7"/>
      <c r="N74" s="7"/>
      <c r="O74" s="7"/>
      <c r="P74" s="7"/>
      <c r="Q74" s="7"/>
      <c r="R74" s="176" t="s">
        <v>263</v>
      </c>
      <c r="S74" s="176" t="s">
        <v>264</v>
      </c>
      <c r="T74" s="177" t="s">
        <v>487</v>
      </c>
      <c r="U74" s="177" t="s">
        <v>12</v>
      </c>
      <c r="V74" s="178" t="s">
        <v>518</v>
      </c>
      <c r="W74" s="177" t="s">
        <v>267</v>
      </c>
      <c r="X74" s="177" t="s">
        <v>268</v>
      </c>
      <c r="Y74" s="179" t="s">
        <v>67</v>
      </c>
      <c r="Z74" s="179" t="s">
        <v>269</v>
      </c>
      <c r="AA74" s="7"/>
      <c r="AB74" s="7"/>
      <c r="AC74" s="7"/>
      <c r="AD74" s="7"/>
      <c r="AE74" s="7"/>
    </row>
    <row r="75" spans="1:31" ht="12.75" customHeight="1">
      <c r="A75" s="7"/>
      <c r="B75" s="7"/>
      <c r="C75" s="7"/>
      <c r="D75" s="7"/>
      <c r="E75" s="7"/>
      <c r="F75" s="7"/>
      <c r="G75" s="7"/>
      <c r="H75" s="7"/>
      <c r="I75" s="7"/>
      <c r="J75" s="7"/>
      <c r="K75" s="7"/>
      <c r="L75" s="7"/>
      <c r="M75" s="7"/>
      <c r="N75" s="7"/>
      <c r="O75" s="7"/>
      <c r="P75" s="7"/>
      <c r="Q75" s="2035"/>
      <c r="R75" s="2035"/>
      <c r="S75" s="2035"/>
      <c r="T75" s="2036"/>
      <c r="U75" s="182"/>
      <c r="V75" s="240"/>
      <c r="W75" s="240"/>
      <c r="X75" s="240"/>
      <c r="Y75" s="8"/>
      <c r="Z75" s="235"/>
      <c r="AA75" s="7" t="s">
        <v>270</v>
      </c>
      <c r="AB75" s="7"/>
      <c r="AC75" s="7"/>
      <c r="AD75" s="7"/>
      <c r="AE75" s="7"/>
    </row>
    <row r="76" spans="1:31" ht="12.75" customHeight="1">
      <c r="A76" s="7"/>
      <c r="B76" s="7"/>
      <c r="C76" s="7"/>
      <c r="D76" s="7"/>
      <c r="E76" s="7"/>
      <c r="F76" s="7"/>
      <c r="G76" s="7"/>
      <c r="H76" s="7"/>
      <c r="I76" s="7"/>
      <c r="J76" s="7"/>
      <c r="K76" s="7"/>
      <c r="L76" s="7"/>
      <c r="M76" s="7"/>
      <c r="N76" s="7"/>
      <c r="O76" s="7"/>
      <c r="P76" s="7"/>
      <c r="Q76" s="182"/>
      <c r="R76" s="236"/>
      <c r="S76" s="236"/>
      <c r="T76" s="237"/>
      <c r="U76" s="238"/>
      <c r="V76" s="241"/>
      <c r="W76" s="272"/>
      <c r="X76" s="242"/>
      <c r="Y76" s="235"/>
      <c r="Z76" s="235"/>
      <c r="AA76" s="7"/>
      <c r="AB76" s="7"/>
      <c r="AC76" s="7"/>
      <c r="AD76" s="7"/>
      <c r="AE76" s="7"/>
    </row>
    <row r="77" spans="1:31" ht="12.75" customHeight="1">
      <c r="A77" s="7"/>
      <c r="B77" s="7"/>
      <c r="C77" s="7"/>
      <c r="D77" s="7"/>
      <c r="E77" s="7"/>
      <c r="F77" s="7"/>
      <c r="G77" s="7"/>
      <c r="H77" s="7"/>
      <c r="I77" s="7"/>
      <c r="J77" s="7"/>
      <c r="K77" s="7"/>
      <c r="L77" s="7"/>
      <c r="M77" s="7"/>
      <c r="N77" s="7"/>
      <c r="O77" s="7"/>
      <c r="P77" s="7"/>
      <c r="Q77" s="7"/>
      <c r="R77" s="239"/>
      <c r="S77" s="239"/>
      <c r="T77" s="239"/>
      <c r="U77" s="14"/>
      <c r="V77" s="215">
        <f>SUM(V75:V76)</f>
        <v>0</v>
      </c>
      <c r="W77" s="7"/>
      <c r="X77" s="215">
        <f>SUM(X75:X76)</f>
        <v>0</v>
      </c>
      <c r="Y77" s="8">
        <f>SUM(Y75:Y76)</f>
        <v>0</v>
      </c>
      <c r="Z77" s="8">
        <f>SUM(Z75:Z76)</f>
        <v>0</v>
      </c>
      <c r="AA77" s="7"/>
      <c r="AB77" s="7"/>
      <c r="AC77" s="7"/>
      <c r="AD77" s="7"/>
      <c r="AE77" s="7"/>
    </row>
    <row r="78" spans="1:31" ht="12.75" customHeight="1">
      <c r="A78" s="7"/>
      <c r="B78" s="7"/>
      <c r="C78" s="7"/>
      <c r="D78" s="7"/>
      <c r="E78" s="7"/>
      <c r="F78" s="7"/>
      <c r="G78" s="7"/>
      <c r="H78" s="7"/>
      <c r="I78" s="7"/>
      <c r="J78" s="7"/>
      <c r="K78" s="7"/>
      <c r="L78" s="7"/>
      <c r="M78" s="7"/>
      <c r="N78" s="7"/>
      <c r="O78" s="7"/>
      <c r="P78" s="7"/>
      <c r="Q78" s="489"/>
      <c r="R78" s="489"/>
      <c r="S78" s="489"/>
      <c r="T78" s="220"/>
      <c r="U78" s="220"/>
      <c r="V78" s="222"/>
      <c r="W78" s="220"/>
      <c r="X78" s="220"/>
      <c r="Y78" s="223"/>
      <c r="Z78" s="223"/>
      <c r="AA78" s="7"/>
      <c r="AB78" s="7"/>
      <c r="AC78" s="7"/>
      <c r="AD78" s="7"/>
      <c r="AE78" s="7"/>
    </row>
    <row r="79" spans="1:31" ht="12.75" customHeight="1">
      <c r="A79" s="7"/>
      <c r="B79" s="7"/>
      <c r="C79" s="7"/>
      <c r="D79" s="7"/>
      <c r="E79" s="7"/>
      <c r="F79" s="7"/>
      <c r="G79" s="7"/>
      <c r="H79" s="7"/>
      <c r="I79" s="7"/>
      <c r="J79" s="7"/>
      <c r="K79" s="7"/>
      <c r="L79" s="7"/>
      <c r="M79" s="7"/>
      <c r="N79" s="7"/>
      <c r="O79" s="7"/>
      <c r="P79" s="7"/>
      <c r="Q79" s="7"/>
      <c r="R79" s="7"/>
      <c r="S79" s="243"/>
      <c r="T79" s="7"/>
      <c r="U79" s="244"/>
      <c r="V79" s="192"/>
      <c r="W79" s="245"/>
      <c r="X79" s="246"/>
      <c r="Y79" s="247"/>
      <c r="Z79" s="247"/>
      <c r="AA79" s="7"/>
      <c r="AB79" s="7"/>
      <c r="AC79" s="7"/>
      <c r="AD79" s="7"/>
      <c r="AE79" s="7"/>
    </row>
    <row r="80" spans="1:31" ht="12.75" customHeight="1">
      <c r="A80" s="7"/>
      <c r="B80" s="7"/>
      <c r="C80" s="7"/>
      <c r="D80" s="7"/>
      <c r="E80" s="7"/>
      <c r="F80" s="7"/>
      <c r="G80" s="7"/>
      <c r="H80" s="7"/>
      <c r="I80" s="7"/>
      <c r="J80" s="7"/>
      <c r="K80" s="1907"/>
      <c r="L80" s="1907"/>
      <c r="M80" s="7"/>
      <c r="N80" s="7"/>
      <c r="O80" s="7"/>
      <c r="P80" s="7"/>
      <c r="Q80" s="7"/>
      <c r="R80" s="7"/>
      <c r="S80" s="7"/>
      <c r="T80" s="7"/>
      <c r="U80" s="7"/>
      <c r="V80" s="215"/>
      <c r="W80" s="7"/>
      <c r="X80" s="8"/>
      <c r="Y80" s="8"/>
      <c r="Z80" s="8"/>
      <c r="AA80" s="7"/>
      <c r="AB80" s="7"/>
      <c r="AC80" s="7"/>
      <c r="AD80" s="7"/>
      <c r="AE80" s="7"/>
    </row>
    <row r="81" spans="1:31" ht="12.75" customHeight="1">
      <c r="A81" s="7"/>
      <c r="B81" s="7"/>
      <c r="C81" s="7"/>
      <c r="D81" s="7"/>
      <c r="E81" s="7"/>
      <c r="F81" s="7"/>
      <c r="G81" s="7"/>
      <c r="H81" s="7"/>
      <c r="I81" s="7"/>
      <c r="J81" s="7"/>
      <c r="K81" s="7"/>
      <c r="L81" s="7"/>
      <c r="M81" s="7"/>
      <c r="N81" s="7"/>
      <c r="O81" s="7"/>
      <c r="P81" s="7"/>
      <c r="Q81" s="2034"/>
      <c r="R81" s="7"/>
      <c r="S81" s="7"/>
      <c r="T81" s="7"/>
      <c r="U81" s="7"/>
      <c r="V81" s="7"/>
      <c r="W81" s="7"/>
      <c r="X81" s="7"/>
      <c r="Y81" s="7"/>
      <c r="Z81" s="7"/>
      <c r="AA81" s="7"/>
      <c r="AB81" s="7"/>
      <c r="AC81" s="7"/>
      <c r="AD81" s="7"/>
      <c r="AE81" s="7"/>
    </row>
    <row r="82" spans="1:31" ht="12.75" customHeight="1" thickBot="1">
      <c r="A82" s="7"/>
      <c r="B82" s="7"/>
      <c r="C82" s="7"/>
      <c r="D82" s="7"/>
      <c r="E82" s="7"/>
      <c r="F82" s="7"/>
      <c r="G82" s="7"/>
      <c r="H82" s="7"/>
      <c r="I82" s="7"/>
      <c r="J82" s="7"/>
      <c r="K82" s="7"/>
      <c r="L82" s="7"/>
      <c r="M82" s="7"/>
      <c r="N82" s="7"/>
      <c r="O82" s="7"/>
      <c r="P82" s="7"/>
      <c r="Q82" s="2026"/>
      <c r="R82" s="7"/>
      <c r="S82" s="7"/>
      <c r="T82" s="7"/>
      <c r="U82" s="7"/>
      <c r="V82" s="7"/>
      <c r="W82" s="7"/>
      <c r="X82" s="7"/>
      <c r="Y82" s="7"/>
      <c r="Z82" s="7"/>
      <c r="AA82" s="7"/>
      <c r="AB82" s="7"/>
      <c r="AC82" s="7"/>
      <c r="AD82" s="7"/>
      <c r="AE82" s="7"/>
    </row>
    <row r="83" spans="1:31" ht="12.75" customHeight="1">
      <c r="A83" s="7"/>
      <c r="B83" s="7"/>
      <c r="C83" s="7"/>
      <c r="D83" s="7"/>
      <c r="E83" s="7"/>
      <c r="F83" s="7"/>
      <c r="G83" s="7"/>
      <c r="H83" s="7"/>
      <c r="I83" s="7"/>
      <c r="J83" s="7"/>
      <c r="K83" s="7"/>
      <c r="L83" s="7"/>
      <c r="M83" s="7"/>
      <c r="N83" s="7"/>
      <c r="O83" s="7"/>
      <c r="P83" s="7"/>
      <c r="Q83" s="176" t="s">
        <v>262</v>
      </c>
      <c r="R83" s="176" t="s">
        <v>263</v>
      </c>
      <c r="S83" s="176" t="s">
        <v>264</v>
      </c>
      <c r="T83" s="177" t="s">
        <v>265</v>
      </c>
      <c r="U83" s="177" t="s">
        <v>12</v>
      </c>
      <c r="V83" s="178" t="s">
        <v>274</v>
      </c>
      <c r="W83" s="177" t="s">
        <v>267</v>
      </c>
      <c r="X83" s="177" t="s">
        <v>268</v>
      </c>
      <c r="Y83" s="179" t="s">
        <v>67</v>
      </c>
      <c r="Z83" s="179" t="s">
        <v>269</v>
      </c>
      <c r="AA83" s="7"/>
      <c r="AB83" s="7"/>
      <c r="AC83" s="7"/>
      <c r="AD83" s="7"/>
      <c r="AE83" s="7"/>
    </row>
    <row r="84" spans="1:31" ht="12.75" customHeight="1">
      <c r="A84" s="7"/>
      <c r="B84" s="7"/>
      <c r="C84" s="7"/>
      <c r="D84" s="7"/>
      <c r="E84" s="7"/>
      <c r="F84" s="7"/>
      <c r="G84" s="7"/>
      <c r="H84" s="7"/>
      <c r="I84" s="7"/>
      <c r="J84" s="7"/>
      <c r="K84" s="7"/>
      <c r="L84" s="7"/>
      <c r="M84" s="7"/>
      <c r="N84" s="7"/>
      <c r="O84" s="7"/>
      <c r="P84" s="7"/>
      <c r="Q84" s="2035">
        <v>406</v>
      </c>
      <c r="R84" s="2035">
        <v>400</v>
      </c>
      <c r="S84" s="2035">
        <v>356</v>
      </c>
      <c r="T84" s="2036">
        <v>44581</v>
      </c>
      <c r="U84" s="2037"/>
      <c r="V84" s="241"/>
      <c r="W84" s="272"/>
      <c r="X84" s="241"/>
      <c r="Y84" s="241"/>
      <c r="Z84" s="235"/>
      <c r="AA84" s="7"/>
      <c r="AB84" s="7"/>
      <c r="AC84" s="7"/>
      <c r="AD84" s="7"/>
      <c r="AE84" s="7"/>
    </row>
    <row r="85" spans="1:31" ht="12.75" customHeight="1">
      <c r="A85" s="7"/>
      <c r="B85" s="7"/>
      <c r="C85" s="7"/>
      <c r="D85" s="7"/>
      <c r="E85" s="7"/>
      <c r="F85" s="7"/>
      <c r="G85" s="7"/>
      <c r="H85" s="7"/>
      <c r="I85" s="7"/>
      <c r="J85" s="7"/>
      <c r="K85" s="7"/>
      <c r="L85" s="7"/>
      <c r="M85" s="7"/>
      <c r="N85" s="7"/>
      <c r="O85" s="7"/>
      <c r="P85" s="7"/>
      <c r="Q85" s="182"/>
      <c r="R85" s="236"/>
      <c r="S85" s="236"/>
      <c r="T85" s="237"/>
      <c r="U85" s="238"/>
      <c r="V85" s="241"/>
      <c r="W85" s="183"/>
      <c r="X85" s="242"/>
      <c r="Y85" s="235"/>
      <c r="Z85" s="235"/>
      <c r="AA85" s="7"/>
      <c r="AB85" s="7"/>
      <c r="AC85" s="7"/>
      <c r="AD85" s="7"/>
      <c r="AE85" s="7"/>
    </row>
    <row r="86" spans="1:31" ht="12.75" customHeight="1">
      <c r="A86" s="7"/>
      <c r="B86" s="7"/>
      <c r="C86" s="7"/>
      <c r="D86" s="7"/>
      <c r="E86" s="7"/>
      <c r="F86" s="7"/>
      <c r="G86" s="7"/>
      <c r="H86" s="7"/>
      <c r="I86" s="7"/>
      <c r="J86" s="7"/>
      <c r="K86" s="1907"/>
      <c r="L86" s="1907"/>
      <c r="M86" s="7"/>
      <c r="N86" s="7"/>
      <c r="O86" s="7"/>
      <c r="P86" s="7"/>
      <c r="Q86" s="7"/>
      <c r="R86" s="239"/>
      <c r="S86" s="239"/>
      <c r="T86" s="239"/>
      <c r="U86" s="14"/>
      <c r="V86" s="215">
        <f>SUM(V84:V85)</f>
        <v>0</v>
      </c>
      <c r="W86" s="7"/>
      <c r="X86" s="215">
        <f>SUM(X84:X85)</f>
        <v>0</v>
      </c>
      <c r="Y86" s="8">
        <f>SUM(Y84:Y85)</f>
        <v>0</v>
      </c>
      <c r="Z86" s="8">
        <f>SUM(Z84:Z85)</f>
        <v>0</v>
      </c>
      <c r="AA86" s="7"/>
      <c r="AB86" s="7"/>
      <c r="AC86" s="7"/>
      <c r="AD86" s="7"/>
      <c r="AE86" s="7"/>
    </row>
    <row r="87" spans="1:31" ht="12.75" customHeight="1">
      <c r="A87" s="7"/>
      <c r="B87" s="7"/>
      <c r="C87" s="7"/>
      <c r="D87" s="7"/>
      <c r="E87" s="7"/>
      <c r="F87" s="7"/>
      <c r="G87" s="7"/>
      <c r="H87" s="7"/>
      <c r="I87" s="7"/>
      <c r="J87" s="7"/>
      <c r="K87" s="1907"/>
      <c r="L87" s="1907"/>
      <c r="M87" s="7"/>
      <c r="N87" s="7"/>
      <c r="O87" s="7"/>
      <c r="P87" s="7"/>
      <c r="Q87" s="489"/>
      <c r="R87" s="489"/>
      <c r="S87" s="489"/>
      <c r="T87" s="220"/>
      <c r="U87" s="220"/>
      <c r="V87" s="222"/>
      <c r="W87" s="220"/>
      <c r="X87" s="220"/>
      <c r="Y87" s="223"/>
      <c r="Z87" s="223"/>
      <c r="AA87" s="7"/>
      <c r="AB87" s="7"/>
      <c r="AC87" s="7"/>
      <c r="AD87" s="7"/>
      <c r="AE87" s="7"/>
    </row>
    <row r="88" spans="1:31" ht="12.75" customHeight="1">
      <c r="A88" s="7"/>
      <c r="B88" s="7"/>
      <c r="C88" s="7"/>
      <c r="D88" s="7"/>
      <c r="E88" s="7"/>
      <c r="F88" s="7"/>
      <c r="G88" s="7"/>
      <c r="H88" s="7"/>
      <c r="I88" s="7"/>
      <c r="J88" s="7"/>
      <c r="K88" s="1907"/>
      <c r="L88" s="1907"/>
      <c r="M88" s="7"/>
      <c r="N88" s="7"/>
      <c r="O88" s="7"/>
      <c r="P88" s="7"/>
      <c r="Q88" s="490"/>
      <c r="R88" s="7"/>
      <c r="S88" s="7"/>
      <c r="T88" s="7"/>
      <c r="U88" s="7"/>
      <c r="V88" s="7"/>
      <c r="W88" s="7"/>
      <c r="X88" s="7"/>
      <c r="Y88" s="7"/>
      <c r="Z88" s="7"/>
      <c r="AA88" s="7"/>
      <c r="AB88" s="7"/>
      <c r="AC88" s="7"/>
      <c r="AD88" s="7"/>
      <c r="AE88" s="7"/>
    </row>
    <row r="89" spans="1:31" ht="12.75" customHeight="1">
      <c r="A89" s="7"/>
      <c r="B89" s="7"/>
      <c r="C89" s="7"/>
      <c r="D89" s="7"/>
      <c r="E89" s="7"/>
      <c r="F89" s="7"/>
      <c r="G89" s="7"/>
      <c r="H89" s="7"/>
      <c r="I89" s="7"/>
      <c r="J89" s="7"/>
      <c r="K89" s="1907"/>
      <c r="L89" s="1907"/>
      <c r="M89" s="7"/>
      <c r="N89" s="7"/>
      <c r="O89" s="7"/>
      <c r="P89" s="7"/>
      <c r="Q89" s="489"/>
      <c r="R89" s="489"/>
      <c r="S89" s="489"/>
      <c r="T89" s="220"/>
      <c r="U89" s="220"/>
      <c r="V89" s="222"/>
      <c r="W89" s="220"/>
      <c r="X89" s="220"/>
      <c r="Y89" s="223"/>
      <c r="Z89" s="223"/>
      <c r="AA89" s="7"/>
      <c r="AB89" s="7"/>
      <c r="AC89" s="7"/>
      <c r="AD89" s="7"/>
      <c r="AE89" s="7"/>
    </row>
    <row r="90" spans="1:31" ht="12.75" customHeight="1">
      <c r="A90" s="7"/>
      <c r="B90" s="7"/>
      <c r="C90" s="7"/>
      <c r="D90" s="7"/>
      <c r="E90" s="7"/>
      <c r="F90" s="7"/>
      <c r="G90" s="7"/>
      <c r="H90" s="7"/>
      <c r="I90" s="7"/>
      <c r="J90" s="7"/>
      <c r="K90" s="1907"/>
      <c r="L90" s="1907"/>
      <c r="M90" s="7"/>
      <c r="N90" s="7"/>
      <c r="O90" s="7"/>
      <c r="P90" s="7"/>
      <c r="Q90" s="2034"/>
      <c r="R90" s="7"/>
      <c r="S90" s="7"/>
      <c r="T90" s="7"/>
      <c r="U90" s="7"/>
      <c r="V90" s="7"/>
      <c r="W90" s="7"/>
      <c r="X90" s="7"/>
      <c r="Y90" s="7"/>
      <c r="Z90" s="7"/>
      <c r="AA90" s="7"/>
      <c r="AB90" s="7"/>
      <c r="AC90" s="7"/>
      <c r="AD90" s="7"/>
      <c r="AE90" s="7"/>
    </row>
    <row r="91" spans="1:31" ht="12.75" customHeight="1" thickBot="1">
      <c r="A91" s="7"/>
      <c r="B91" s="7"/>
      <c r="C91" s="7"/>
      <c r="D91" s="7"/>
      <c r="E91" s="7"/>
      <c r="F91" s="7"/>
      <c r="G91" s="7"/>
      <c r="H91" s="7"/>
      <c r="I91" s="7"/>
      <c r="J91" s="7"/>
      <c r="K91" s="1907"/>
      <c r="L91" s="1907"/>
      <c r="M91" s="7"/>
      <c r="N91" s="7"/>
      <c r="O91" s="7"/>
      <c r="P91" s="7"/>
      <c r="Q91" s="2026"/>
      <c r="R91" s="7"/>
      <c r="S91" s="7"/>
      <c r="T91" s="7"/>
      <c r="U91" s="7"/>
      <c r="V91" s="7"/>
      <c r="W91" s="7"/>
      <c r="X91" s="7"/>
      <c r="Y91" s="7"/>
      <c r="Z91" s="7"/>
      <c r="AA91" s="7"/>
      <c r="AB91" s="7"/>
      <c r="AC91" s="7"/>
      <c r="AD91" s="7"/>
      <c r="AE91" s="7"/>
    </row>
    <row r="92" spans="1:31" ht="12.75" customHeight="1">
      <c r="A92" s="7"/>
      <c r="B92" s="7"/>
      <c r="C92" s="7"/>
      <c r="D92" s="7"/>
      <c r="E92" s="7"/>
      <c r="F92" s="7"/>
      <c r="G92" s="7"/>
      <c r="H92" s="7"/>
      <c r="I92" s="7"/>
      <c r="J92" s="7"/>
      <c r="K92" s="1907"/>
      <c r="L92" s="1907"/>
      <c r="M92" s="7"/>
      <c r="N92" s="7"/>
      <c r="O92" s="7"/>
      <c r="P92" s="7"/>
      <c r="Q92" s="176" t="s">
        <v>262</v>
      </c>
      <c r="R92" s="176" t="s">
        <v>263</v>
      </c>
      <c r="S92" s="176" t="s">
        <v>264</v>
      </c>
      <c r="T92" s="177" t="s">
        <v>265</v>
      </c>
      <c r="U92" s="177" t="s">
        <v>12</v>
      </c>
      <c r="V92" s="178" t="s">
        <v>274</v>
      </c>
      <c r="W92" s="177" t="s">
        <v>267</v>
      </c>
      <c r="X92" s="177" t="s">
        <v>268</v>
      </c>
      <c r="Y92" s="179" t="s">
        <v>67</v>
      </c>
      <c r="Z92" s="179" t="s">
        <v>269</v>
      </c>
      <c r="AA92" s="7"/>
      <c r="AB92" s="7"/>
      <c r="AC92" s="7"/>
      <c r="AD92" s="7"/>
      <c r="AE92" s="7"/>
    </row>
    <row r="93" spans="1:31" ht="12.75" customHeight="1">
      <c r="A93" s="7"/>
      <c r="B93" s="7"/>
      <c r="C93" s="7"/>
      <c r="D93" s="7"/>
      <c r="E93" s="7"/>
      <c r="F93" s="7"/>
      <c r="G93" s="7"/>
      <c r="H93" s="7"/>
      <c r="I93" s="7"/>
      <c r="J93" s="7"/>
      <c r="K93" s="1907"/>
      <c r="L93" s="1907"/>
      <c r="M93" s="7"/>
      <c r="N93" s="7"/>
      <c r="O93" s="7"/>
      <c r="P93" s="7"/>
      <c r="Q93" s="218"/>
      <c r="R93" s="234"/>
      <c r="S93" s="218"/>
      <c r="T93" s="218"/>
      <c r="U93" s="244"/>
      <c r="V93" s="240"/>
      <c r="W93" s="240"/>
      <c r="X93" s="240"/>
      <c r="Y93" s="8"/>
      <c r="Z93" s="235"/>
      <c r="AA93" s="7"/>
      <c r="AB93" s="7"/>
      <c r="AC93" s="7"/>
      <c r="AD93" s="7"/>
      <c r="AE93" s="7"/>
    </row>
    <row r="94" spans="1:31" ht="18" customHeight="1">
      <c r="A94" s="7"/>
      <c r="B94" s="7"/>
      <c r="C94" s="7"/>
      <c r="D94" s="7"/>
      <c r="E94" s="7"/>
      <c r="F94" s="7"/>
      <c r="G94" s="7"/>
      <c r="H94" s="7"/>
      <c r="I94" s="7"/>
      <c r="J94" s="7"/>
      <c r="K94" s="1907"/>
      <c r="L94" s="1907"/>
      <c r="M94" s="7"/>
      <c r="N94" s="7"/>
      <c r="O94" s="7"/>
      <c r="P94" s="7"/>
      <c r="Q94" s="182"/>
      <c r="R94" s="236"/>
      <c r="S94" s="236"/>
      <c r="T94" s="237"/>
      <c r="U94" s="238"/>
      <c r="V94" s="241"/>
      <c r="W94" s="183"/>
      <c r="X94" s="242"/>
      <c r="Y94" s="235"/>
      <c r="Z94" s="235"/>
      <c r="AA94" s="7"/>
      <c r="AB94" s="7"/>
      <c r="AC94" s="7"/>
      <c r="AD94" s="7"/>
      <c r="AE94" s="7"/>
    </row>
    <row r="95" spans="1:31" ht="18" customHeight="1">
      <c r="A95" s="7"/>
      <c r="B95" s="7"/>
      <c r="C95" s="7"/>
      <c r="D95" s="7"/>
      <c r="E95" s="7"/>
      <c r="F95" s="7"/>
      <c r="G95" s="7"/>
      <c r="H95" s="7"/>
      <c r="I95" s="7"/>
      <c r="J95" s="7"/>
      <c r="K95" s="1907"/>
      <c r="L95" s="1907"/>
      <c r="M95" s="7"/>
      <c r="N95" s="7"/>
      <c r="O95" s="7"/>
      <c r="P95" s="7"/>
      <c r="Q95" s="7"/>
      <c r="R95" s="239"/>
      <c r="S95" s="239"/>
      <c r="T95" s="239"/>
      <c r="U95" s="14"/>
      <c r="V95" s="215">
        <f>SUM(V93:V94)</f>
        <v>0</v>
      </c>
      <c r="W95" s="7"/>
      <c r="X95" s="215">
        <f>SUM(X93:X94)</f>
        <v>0</v>
      </c>
      <c r="Y95" s="8">
        <f>SUM(Y93:Y94)</f>
        <v>0</v>
      </c>
      <c r="Z95" s="8">
        <f>SUM(Z93:Z94)</f>
        <v>0</v>
      </c>
      <c r="AA95" s="7"/>
      <c r="AB95" s="7"/>
      <c r="AC95" s="7"/>
      <c r="AD95" s="7"/>
      <c r="AE95" s="7"/>
    </row>
    <row r="96" spans="1:31" ht="18" customHeight="1">
      <c r="A96" s="7"/>
      <c r="B96" s="7"/>
      <c r="C96" s="7"/>
      <c r="D96" s="7"/>
      <c r="E96" s="7"/>
      <c r="F96" s="7"/>
      <c r="G96" s="7"/>
      <c r="H96" s="7"/>
      <c r="I96" s="7"/>
      <c r="J96" s="7"/>
      <c r="K96" s="1907"/>
      <c r="L96" s="1907"/>
      <c r="M96" s="7"/>
      <c r="N96" s="7"/>
      <c r="O96" s="7"/>
      <c r="P96" s="7"/>
      <c r="Q96" s="489"/>
      <c r="R96" s="489"/>
      <c r="S96" s="489"/>
      <c r="T96" s="220"/>
      <c r="U96" s="220"/>
      <c r="V96" s="222"/>
      <c r="W96" s="220"/>
      <c r="X96" s="220"/>
      <c r="Y96" s="223"/>
      <c r="Z96" s="223"/>
      <c r="AA96" s="7"/>
      <c r="AB96" s="7"/>
      <c r="AC96" s="7"/>
      <c r="AD96" s="7"/>
      <c r="AE96" s="7"/>
    </row>
    <row r="97" spans="1:31" ht="18" customHeight="1">
      <c r="A97" s="7"/>
      <c r="B97" s="7"/>
      <c r="C97" s="7"/>
      <c r="D97" s="7"/>
      <c r="E97" s="7"/>
      <c r="F97" s="7"/>
      <c r="G97" s="7"/>
      <c r="H97" s="7"/>
      <c r="I97" s="7"/>
      <c r="J97" s="7"/>
      <c r="K97" s="1907"/>
      <c r="L97" s="1907"/>
      <c r="M97" s="7"/>
      <c r="N97" s="7"/>
      <c r="O97" s="7"/>
      <c r="P97" s="7"/>
      <c r="Q97" s="7"/>
      <c r="R97" s="7"/>
      <c r="S97" s="7"/>
      <c r="T97" s="7"/>
      <c r="U97" s="7"/>
      <c r="V97" s="7"/>
      <c r="W97" s="7"/>
      <c r="X97" s="7"/>
      <c r="Y97" s="7"/>
      <c r="Z97" s="7"/>
      <c r="AA97" s="7"/>
      <c r="AB97" s="7"/>
      <c r="AC97" s="7"/>
      <c r="AD97" s="7"/>
      <c r="AE97" s="7"/>
    </row>
    <row r="98" spans="1:31" ht="18" customHeight="1">
      <c r="A98" s="7"/>
      <c r="B98" s="7"/>
      <c r="C98" s="7"/>
      <c r="D98" s="7"/>
      <c r="E98" s="7"/>
      <c r="F98" s="7"/>
      <c r="G98" s="7"/>
      <c r="H98" s="7"/>
      <c r="I98" s="7"/>
      <c r="J98" s="7"/>
      <c r="K98" s="1907"/>
      <c r="L98" s="1907"/>
      <c r="M98" s="7"/>
      <c r="N98" s="7"/>
      <c r="O98" s="7"/>
      <c r="P98" s="7"/>
      <c r="Q98" s="7"/>
      <c r="R98" s="7"/>
      <c r="S98" s="7"/>
      <c r="T98" s="7"/>
      <c r="U98" s="7"/>
      <c r="V98" s="7"/>
      <c r="W98" s="7"/>
      <c r="X98" s="7"/>
      <c r="Y98" s="7"/>
      <c r="Z98" s="7"/>
      <c r="AA98" s="7"/>
      <c r="AB98" s="7"/>
      <c r="AC98" s="7"/>
      <c r="AD98" s="7"/>
      <c r="AE98" s="7"/>
    </row>
    <row r="99" spans="1:31" ht="18" customHeight="1">
      <c r="A99" s="7"/>
      <c r="B99" s="7"/>
      <c r="C99" s="7"/>
      <c r="D99" s="7"/>
      <c r="E99" s="7"/>
      <c r="F99" s="7"/>
      <c r="G99" s="7"/>
      <c r="H99" s="7"/>
      <c r="I99" s="7"/>
      <c r="J99" s="7"/>
      <c r="K99" s="1907"/>
      <c r="L99" s="1907"/>
      <c r="M99" s="7"/>
      <c r="N99" s="7"/>
      <c r="O99" s="7"/>
      <c r="P99" s="7"/>
      <c r="Q99" s="7"/>
      <c r="R99" s="7"/>
      <c r="S99" s="7"/>
      <c r="T99" s="7"/>
      <c r="U99" s="7"/>
      <c r="V99" s="7"/>
      <c r="W99" s="7"/>
      <c r="X99" s="7"/>
      <c r="Y99" s="7"/>
      <c r="Z99" s="7"/>
      <c r="AA99" s="7"/>
      <c r="AB99" s="7"/>
      <c r="AC99" s="7"/>
      <c r="AD99" s="7"/>
      <c r="AE99" s="7"/>
    </row>
    <row r="100" spans="1:31" ht="18"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row>
    <row r="101" spans="1:31" ht="18"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row>
    <row r="102" spans="1:31" ht="18"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row>
    <row r="103" spans="1:31" ht="18"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row>
    <row r="104" spans="1:31" ht="18"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row>
    <row r="105" spans="1:31" ht="18"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row>
    <row r="106" spans="1:31" ht="18"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row>
    <row r="107" spans="1:31" ht="18"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row>
    <row r="108" spans="1:31" ht="18"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row>
    <row r="109" spans="1:31" ht="18"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row>
    <row r="110" spans="1:31" ht="18"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row>
    <row r="111" spans="1:31" ht="18"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row>
    <row r="112" spans="1:31" ht="18"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row>
    <row r="113" spans="1:31" ht="18"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row>
    <row r="114" spans="1:31" ht="18"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row>
    <row r="115" spans="1:31" ht="18"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row>
    <row r="116" spans="1:31" ht="18" customHeight="1">
      <c r="A116" s="7"/>
      <c r="P116" s="7"/>
      <c r="Q116" s="7"/>
      <c r="R116" s="7"/>
      <c r="S116" s="7"/>
      <c r="T116" s="7"/>
      <c r="U116" s="7"/>
      <c r="V116" s="7"/>
      <c r="W116" s="7"/>
      <c r="X116" s="7"/>
      <c r="Y116" s="7"/>
      <c r="Z116" s="7"/>
      <c r="AA116" s="7"/>
      <c r="AB116" s="7"/>
      <c r="AC116" s="7"/>
      <c r="AD116" s="7"/>
      <c r="AE116" s="7"/>
    </row>
    <row r="117" spans="1:31" ht="18" customHeight="1">
      <c r="A117" s="7"/>
      <c r="P117" s="7"/>
      <c r="Q117" s="7"/>
      <c r="R117" s="7"/>
      <c r="S117" s="7"/>
      <c r="T117" s="7"/>
      <c r="U117" s="7"/>
      <c r="V117" s="7"/>
      <c r="W117" s="7"/>
      <c r="X117" s="7"/>
      <c r="Y117" s="7"/>
      <c r="Z117" s="7"/>
      <c r="AA117" s="7"/>
      <c r="AB117" s="7"/>
      <c r="AC117" s="7"/>
      <c r="AD117" s="7"/>
      <c r="AE117" s="7"/>
    </row>
    <row r="118" spans="1:31" ht="18" customHeight="1">
      <c r="A118" s="7"/>
      <c r="P118" s="7"/>
      <c r="Q118" s="7"/>
      <c r="R118" s="7"/>
      <c r="S118" s="7"/>
      <c r="T118" s="7"/>
      <c r="U118" s="7"/>
      <c r="V118" s="7"/>
      <c r="W118" s="7"/>
      <c r="X118" s="7"/>
      <c r="Y118" s="7"/>
      <c r="Z118" s="7"/>
      <c r="AA118" s="7"/>
      <c r="AB118" s="7"/>
      <c r="AC118" s="7"/>
      <c r="AD118" s="7"/>
      <c r="AE118" s="7"/>
    </row>
    <row r="119" spans="1:31" ht="18" customHeight="1">
      <c r="A119" s="7"/>
      <c r="P119" s="7"/>
      <c r="Q119" s="7"/>
      <c r="R119" s="7"/>
      <c r="S119" s="7"/>
      <c r="T119" s="7"/>
      <c r="U119" s="7"/>
      <c r="V119" s="7"/>
      <c r="W119" s="7"/>
      <c r="X119" s="7"/>
      <c r="Y119" s="7"/>
      <c r="Z119" s="7"/>
      <c r="AA119" s="7"/>
      <c r="AB119" s="7"/>
      <c r="AC119" s="7"/>
      <c r="AD119" s="7"/>
      <c r="AE119" s="7"/>
    </row>
    <row r="120" spans="1:31" ht="18" customHeight="1">
      <c r="A120" s="7"/>
      <c r="P120" s="7"/>
      <c r="Q120" s="7"/>
      <c r="R120" s="7"/>
      <c r="S120" s="7"/>
      <c r="T120" s="7"/>
      <c r="U120" s="7"/>
      <c r="V120" s="7"/>
      <c r="W120" s="7"/>
      <c r="X120" s="7"/>
      <c r="Y120" s="7"/>
      <c r="Z120" s="7"/>
      <c r="AA120" s="7"/>
      <c r="AB120" s="7"/>
      <c r="AC120" s="7"/>
      <c r="AD120" s="7"/>
      <c r="AE120" s="7"/>
    </row>
    <row r="121" spans="1:31" ht="18" customHeight="1">
      <c r="A121" s="7"/>
      <c r="P121" s="7"/>
      <c r="Q121" s="7"/>
      <c r="R121" s="7"/>
      <c r="S121" s="7"/>
      <c r="T121" s="7"/>
      <c r="U121" s="7"/>
      <c r="V121" s="7"/>
      <c r="W121" s="7"/>
      <c r="X121" s="7"/>
      <c r="Y121" s="7"/>
      <c r="Z121" s="7"/>
      <c r="AA121" s="7"/>
      <c r="AB121" s="7"/>
      <c r="AC121" s="7"/>
      <c r="AD121" s="7"/>
      <c r="AE121" s="7"/>
    </row>
  </sheetData>
  <mergeCells count="84">
    <mergeCell ref="B31:J32"/>
    <mergeCell ref="K31:O32"/>
    <mergeCell ref="O19:O20"/>
    <mergeCell ref="C24:E24"/>
    <mergeCell ref="F24:I24"/>
    <mergeCell ref="K24:O24"/>
    <mergeCell ref="B25:B30"/>
    <mergeCell ref="C25:E26"/>
    <mergeCell ref="F25:H26"/>
    <mergeCell ref="K25:O26"/>
    <mergeCell ref="C27:E28"/>
    <mergeCell ref="F27:H28"/>
    <mergeCell ref="K27:O28"/>
    <mergeCell ref="C29:E30"/>
    <mergeCell ref="F29:H30"/>
    <mergeCell ref="K29:O29"/>
    <mergeCell ref="K30:O30"/>
    <mergeCell ref="B21:B22"/>
    <mergeCell ref="D21:D22"/>
    <mergeCell ref="M21:M22"/>
    <mergeCell ref="N21:N22"/>
    <mergeCell ref="O21:O22"/>
    <mergeCell ref="E21:E22"/>
    <mergeCell ref="N19:N20"/>
    <mergeCell ref="A19:A20"/>
    <mergeCell ref="B19:B20"/>
    <mergeCell ref="D19:D20"/>
    <mergeCell ref="H19:H20"/>
    <mergeCell ref="I19:I20"/>
    <mergeCell ref="G14:J15"/>
    <mergeCell ref="J19:J20"/>
    <mergeCell ref="K17:K18"/>
    <mergeCell ref="L17:L18"/>
    <mergeCell ref="M17:M18"/>
    <mergeCell ref="K19:K20"/>
    <mergeCell ref="L19:L20"/>
    <mergeCell ref="M19:M20"/>
    <mergeCell ref="B14:B16"/>
    <mergeCell ref="C14:C16"/>
    <mergeCell ref="D14:D16"/>
    <mergeCell ref="E14:E16"/>
    <mergeCell ref="F14:F16"/>
    <mergeCell ref="O17:O18"/>
    <mergeCell ref="S17:T17"/>
    <mergeCell ref="A17:A18"/>
    <mergeCell ref="B17:B18"/>
    <mergeCell ref="D17:D18"/>
    <mergeCell ref="H17:H18"/>
    <mergeCell ref="I17:I18"/>
    <mergeCell ref="J17:J18"/>
    <mergeCell ref="N17:N18"/>
    <mergeCell ref="R8:V8"/>
    <mergeCell ref="L9:N9"/>
    <mergeCell ref="L10:N10"/>
    <mergeCell ref="S10:U10"/>
    <mergeCell ref="L11:N11"/>
    <mergeCell ref="S12:U12"/>
    <mergeCell ref="K14:L15"/>
    <mergeCell ref="M14:O14"/>
    <mergeCell ref="S14:T14"/>
    <mergeCell ref="M15:M16"/>
    <mergeCell ref="N15:N16"/>
    <mergeCell ref="O15:O16"/>
    <mergeCell ref="S15:T15"/>
    <mergeCell ref="S16:T16"/>
    <mergeCell ref="B5:O5"/>
    <mergeCell ref="B6:O6"/>
    <mergeCell ref="C7:G7"/>
    <mergeCell ref="H7:O7"/>
    <mergeCell ref="C8:G11"/>
    <mergeCell ref="H8:J13"/>
    <mergeCell ref="K8:O8"/>
    <mergeCell ref="C13:G13"/>
    <mergeCell ref="L13:N13"/>
    <mergeCell ref="C12:G12"/>
    <mergeCell ref="L12:N12"/>
    <mergeCell ref="B1:B4"/>
    <mergeCell ref="C1:I2"/>
    <mergeCell ref="J1:M1"/>
    <mergeCell ref="N1:O4"/>
    <mergeCell ref="J2:M2"/>
    <mergeCell ref="C3:I4"/>
    <mergeCell ref="J3:M3"/>
    <mergeCell ref="J4:M4"/>
  </mergeCells>
  <pageMargins left="0.7" right="0.7" top="0.75" bottom="0.75" header="0.3" footer="0.3"/>
  <drawing r:id="rId1"/>
  <legacyDrawing r:id="rId2"/>
  <oleObjects>
    <mc:AlternateContent xmlns:mc="http://schemas.openxmlformats.org/markup-compatibility/2006">
      <mc:Choice Requires="x14">
        <oleObject shapeId="23553" r:id="rId3">
          <objectPr defaultSize="0" autoPict="0" r:id="rId4">
            <anchor moveWithCells="1" sizeWithCells="1">
              <from>
                <xdr:col>1</xdr:col>
                <xdr:colOff>371475</xdr:colOff>
                <xdr:row>0</xdr:row>
                <xdr:rowOff>133350</xdr:rowOff>
              </from>
              <to>
                <xdr:col>1</xdr:col>
                <xdr:colOff>3267075</xdr:colOff>
                <xdr:row>3</xdr:row>
                <xdr:rowOff>57150</xdr:rowOff>
              </to>
            </anchor>
          </objectPr>
        </oleObject>
      </mc:Choice>
      <mc:Fallback>
        <oleObject shapeId="23553" r:id="rId3"/>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E134"/>
  <sheetViews>
    <sheetView workbookViewId="0">
      <selection sqref="A1:XFD1048576"/>
    </sheetView>
  </sheetViews>
  <sheetFormatPr baseColWidth="10" defaultColWidth="12.7109375" defaultRowHeight="15" customHeight="1"/>
  <cols>
    <col min="1" max="1" width="5.7109375" style="1807" customWidth="1"/>
    <col min="2" max="2" width="69.7109375" style="1807" customWidth="1"/>
    <col min="3" max="3" width="9.28515625" style="1807" customWidth="1"/>
    <col min="4" max="4" width="14.85546875" style="1807" customWidth="1"/>
    <col min="5" max="5" width="11.7109375" style="1807" customWidth="1"/>
    <col min="6" max="6" width="18" style="1807" customWidth="1"/>
    <col min="7" max="7" width="15.28515625" style="1807" customWidth="1"/>
    <col min="8" max="8" width="11.85546875" style="1807" customWidth="1"/>
    <col min="9" max="9" width="13.28515625" style="1807" customWidth="1"/>
    <col min="10" max="10" width="14" style="1807" customWidth="1"/>
    <col min="11" max="11" width="13.85546875" style="1807" customWidth="1"/>
    <col min="12" max="12" width="14.7109375" style="1807" customWidth="1"/>
    <col min="13" max="13" width="13.85546875" style="1807" customWidth="1"/>
    <col min="14" max="15" width="13.140625" style="1807" customWidth="1"/>
    <col min="16" max="16" width="4" style="1807" customWidth="1"/>
    <col min="17" max="17" width="18.85546875" style="1807" customWidth="1"/>
    <col min="18" max="18" width="16.140625" style="1807" customWidth="1"/>
    <col min="19" max="19" width="14.85546875" style="1807" customWidth="1"/>
    <col min="20" max="20" width="23.28515625" style="1807" customWidth="1"/>
    <col min="21" max="21" width="51.28515625" style="1807" customWidth="1"/>
    <col min="22" max="22" width="20.7109375" style="1807" customWidth="1"/>
    <col min="23" max="23" width="26.7109375" style="1807" customWidth="1"/>
    <col min="24" max="24" width="22.85546875" style="1807" customWidth="1"/>
    <col min="25" max="25" width="22.7109375" style="1807" customWidth="1"/>
    <col min="26" max="26" width="26.7109375" style="1807" customWidth="1"/>
    <col min="27" max="27" width="26.140625" style="1807" customWidth="1"/>
    <col min="28" max="28" width="30.85546875" style="1807" customWidth="1"/>
    <col min="29" max="29" width="30.140625" style="1807" customWidth="1"/>
    <col min="30" max="30" width="15.28515625" style="1807" customWidth="1"/>
    <col min="31" max="31" width="15.85546875" style="1807" customWidth="1"/>
    <col min="32" max="16384" width="12.7109375" style="1807"/>
  </cols>
  <sheetData>
    <row r="1" spans="1:31" ht="25.5" customHeight="1">
      <c r="A1" s="7"/>
      <c r="B1" s="1801"/>
      <c r="C1" s="1540" t="s">
        <v>208</v>
      </c>
      <c r="D1" s="1802"/>
      <c r="E1" s="1802"/>
      <c r="F1" s="1802"/>
      <c r="G1" s="1802"/>
      <c r="H1" s="1802"/>
      <c r="I1" s="1803"/>
      <c r="J1" s="1619" t="s">
        <v>209</v>
      </c>
      <c r="K1" s="1804"/>
      <c r="L1" s="1804"/>
      <c r="M1" s="1805"/>
      <c r="N1" s="1540"/>
      <c r="O1" s="1806"/>
      <c r="P1" s="7"/>
      <c r="Q1" s="7"/>
      <c r="R1" s="7"/>
      <c r="S1" s="7"/>
      <c r="T1" s="7"/>
      <c r="U1" s="7"/>
      <c r="V1" s="7"/>
      <c r="W1" s="7"/>
      <c r="X1" s="7"/>
      <c r="Y1" s="7"/>
      <c r="Z1" s="7"/>
      <c r="AA1" s="7"/>
      <c r="AB1" s="7"/>
      <c r="AC1" s="7"/>
      <c r="AD1" s="7"/>
      <c r="AE1" s="7"/>
    </row>
    <row r="2" spans="1:31" ht="25.5" customHeight="1">
      <c r="A2" s="7"/>
      <c r="B2" s="1808"/>
      <c r="C2" s="1809"/>
      <c r="D2" s="1810"/>
      <c r="E2" s="1810"/>
      <c r="F2" s="1810"/>
      <c r="G2" s="1810"/>
      <c r="H2" s="1810"/>
      <c r="I2" s="1811"/>
      <c r="J2" s="1812" t="s">
        <v>210</v>
      </c>
      <c r="K2" s="1813"/>
      <c r="L2" s="1813"/>
      <c r="M2" s="1814"/>
      <c r="N2" s="1815"/>
      <c r="O2" s="1816"/>
      <c r="P2" s="7"/>
      <c r="Q2" s="7"/>
      <c r="R2" s="7"/>
      <c r="S2" s="7"/>
      <c r="T2" s="7"/>
      <c r="U2" s="7"/>
      <c r="V2" s="7"/>
      <c r="W2" s="7"/>
      <c r="X2" s="7"/>
      <c r="Y2" s="7"/>
      <c r="Z2" s="7"/>
      <c r="AA2" s="7"/>
      <c r="AB2" s="7"/>
      <c r="AC2" s="7"/>
      <c r="AD2" s="7"/>
      <c r="AE2" s="7"/>
    </row>
    <row r="3" spans="1:31" ht="25.5" customHeight="1">
      <c r="A3" s="7"/>
      <c r="B3" s="1808"/>
      <c r="C3" s="1558" t="s">
        <v>211</v>
      </c>
      <c r="D3" s="1817"/>
      <c r="E3" s="1817"/>
      <c r="F3" s="1817"/>
      <c r="G3" s="1817"/>
      <c r="H3" s="1817"/>
      <c r="I3" s="1818"/>
      <c r="J3" s="1812" t="s">
        <v>212</v>
      </c>
      <c r="K3" s="1813"/>
      <c r="L3" s="1813"/>
      <c r="M3" s="1814"/>
      <c r="N3" s="1815"/>
      <c r="O3" s="1816"/>
      <c r="P3" s="7"/>
      <c r="Q3" s="7"/>
      <c r="R3" s="7"/>
      <c r="S3" s="7"/>
      <c r="T3" s="7"/>
      <c r="U3" s="7"/>
      <c r="V3" s="7"/>
      <c r="W3" s="7"/>
      <c r="X3" s="7"/>
      <c r="Y3" s="7"/>
      <c r="Z3" s="7"/>
      <c r="AA3" s="7"/>
      <c r="AB3" s="7"/>
      <c r="AC3" s="7"/>
      <c r="AD3" s="7"/>
      <c r="AE3" s="7"/>
    </row>
    <row r="4" spans="1:31" ht="25.5" customHeight="1" thickBot="1">
      <c r="A4" s="7"/>
      <c r="B4" s="1819"/>
      <c r="C4" s="1820"/>
      <c r="D4" s="1821"/>
      <c r="E4" s="1821"/>
      <c r="F4" s="1821"/>
      <c r="G4" s="1821"/>
      <c r="H4" s="1821"/>
      <c r="I4" s="1822"/>
      <c r="J4" s="1823" t="s">
        <v>213</v>
      </c>
      <c r="K4" s="1824"/>
      <c r="L4" s="1824"/>
      <c r="M4" s="1825"/>
      <c r="N4" s="1820"/>
      <c r="O4" s="1826"/>
      <c r="P4" s="7"/>
      <c r="Q4" s="7"/>
      <c r="R4" s="7"/>
      <c r="S4" s="7"/>
      <c r="T4" s="7"/>
      <c r="U4" s="7"/>
      <c r="V4" s="7"/>
      <c r="W4" s="7"/>
      <c r="X4" s="7"/>
      <c r="Y4" s="7"/>
      <c r="Z4" s="7"/>
      <c r="AA4" s="7"/>
      <c r="AB4" s="7"/>
      <c r="AC4" s="7"/>
      <c r="AD4" s="7"/>
      <c r="AE4" s="7"/>
    </row>
    <row r="5" spans="1:31" ht="13.5" customHeight="1" thickBot="1">
      <c r="A5" s="7"/>
      <c r="B5" s="1827"/>
      <c r="C5" s="1828"/>
      <c r="D5" s="1828"/>
      <c r="E5" s="1828"/>
      <c r="F5" s="1828"/>
      <c r="G5" s="1828"/>
      <c r="H5" s="1828"/>
      <c r="I5" s="1828"/>
      <c r="J5" s="1828"/>
      <c r="K5" s="1828"/>
      <c r="L5" s="1828"/>
      <c r="M5" s="1828"/>
      <c r="N5" s="1828"/>
      <c r="O5" s="1828"/>
      <c r="P5" s="7"/>
      <c r="Q5" s="7"/>
      <c r="R5" s="7"/>
      <c r="S5" s="7"/>
      <c r="T5" s="7"/>
      <c r="U5" s="7"/>
      <c r="V5" s="7"/>
      <c r="W5" s="7"/>
      <c r="X5" s="7"/>
      <c r="Y5" s="7"/>
      <c r="Z5" s="7"/>
      <c r="AA5" s="7"/>
      <c r="AB5" s="7"/>
      <c r="AC5" s="7"/>
      <c r="AD5" s="7"/>
      <c r="AE5" s="7"/>
    </row>
    <row r="6" spans="1:31" ht="25.5" customHeight="1">
      <c r="A6" s="7"/>
      <c r="B6" s="1829" t="s">
        <v>240</v>
      </c>
      <c r="C6" s="1804"/>
      <c r="D6" s="1804"/>
      <c r="E6" s="1804"/>
      <c r="F6" s="1804"/>
      <c r="G6" s="1804"/>
      <c r="H6" s="1804"/>
      <c r="I6" s="1804"/>
      <c r="J6" s="1804"/>
      <c r="K6" s="1804"/>
      <c r="L6" s="1804"/>
      <c r="M6" s="1804"/>
      <c r="N6" s="1804"/>
      <c r="O6" s="1830"/>
      <c r="P6" s="490"/>
      <c r="Q6" s="7"/>
      <c r="R6" s="7"/>
      <c r="S6" s="7"/>
      <c r="T6" s="7"/>
      <c r="U6" s="7"/>
      <c r="V6" s="7"/>
      <c r="W6" s="7"/>
      <c r="X6" s="7"/>
      <c r="Y6" s="7"/>
      <c r="Z6" s="7"/>
      <c r="AA6" s="7"/>
      <c r="AB6" s="7"/>
      <c r="AC6" s="7"/>
      <c r="AD6" s="7"/>
      <c r="AE6" s="7"/>
    </row>
    <row r="7" spans="1:31" ht="25.5" customHeight="1" thickBot="1">
      <c r="A7" s="7"/>
      <c r="B7" s="1831" t="s">
        <v>776</v>
      </c>
      <c r="C7" s="1574" t="s">
        <v>768</v>
      </c>
      <c r="D7" s="1832"/>
      <c r="E7" s="1832"/>
      <c r="F7" s="1832"/>
      <c r="G7" s="1833"/>
      <c r="H7" s="1834"/>
      <c r="I7" s="1824"/>
      <c r="J7" s="1824"/>
      <c r="K7" s="1824"/>
      <c r="L7" s="1824"/>
      <c r="M7" s="1824"/>
      <c r="N7" s="1824"/>
      <c r="O7" s="1835"/>
      <c r="P7" s="7"/>
      <c r="Q7" s="7"/>
      <c r="R7" s="7"/>
      <c r="S7" s="7"/>
      <c r="T7" s="7"/>
      <c r="U7" s="7"/>
      <c r="V7" s="7"/>
      <c r="W7" s="7"/>
      <c r="X7" s="7"/>
      <c r="Y7" s="7"/>
      <c r="Z7" s="7"/>
      <c r="AA7" s="7"/>
      <c r="AB7" s="7"/>
      <c r="AC7" s="7"/>
      <c r="AD7" s="7"/>
      <c r="AE7" s="7"/>
    </row>
    <row r="8" spans="1:31" ht="25.5" customHeight="1">
      <c r="A8" s="7"/>
      <c r="B8" s="1836" t="s">
        <v>769</v>
      </c>
      <c r="C8" s="1578"/>
      <c r="D8" s="1802"/>
      <c r="E8" s="1802"/>
      <c r="F8" s="1802"/>
      <c r="G8" s="1803"/>
      <c r="H8" s="1616" t="s">
        <v>305</v>
      </c>
      <c r="I8" s="1802"/>
      <c r="J8" s="1803"/>
      <c r="K8" s="1582" t="s">
        <v>9</v>
      </c>
      <c r="L8" s="1804"/>
      <c r="M8" s="1804"/>
      <c r="N8" s="1804"/>
      <c r="O8" s="1830"/>
      <c r="P8" s="1599"/>
      <c r="Q8" s="7"/>
      <c r="R8" s="1584"/>
      <c r="S8" s="1839"/>
      <c r="T8" s="1839"/>
      <c r="U8" s="1839"/>
      <c r="V8" s="1839"/>
      <c r="W8" s="7"/>
      <c r="X8" s="7"/>
      <c r="Y8" s="7"/>
      <c r="Z8" s="7"/>
      <c r="AA8" s="7"/>
      <c r="AB8" s="7"/>
      <c r="AC8" s="7"/>
      <c r="AD8" s="7"/>
      <c r="AE8" s="7"/>
    </row>
    <row r="9" spans="1:31" ht="25.5" customHeight="1">
      <c r="A9" s="7"/>
      <c r="B9" s="1602" t="s">
        <v>770</v>
      </c>
      <c r="C9" s="1815"/>
      <c r="D9" s="1839"/>
      <c r="E9" s="1839"/>
      <c r="F9" s="1839"/>
      <c r="G9" s="1978"/>
      <c r="H9" s="1815"/>
      <c r="I9" s="1839"/>
      <c r="J9" s="1978"/>
      <c r="K9" s="1590" t="s">
        <v>11</v>
      </c>
      <c r="L9" s="2038" t="s">
        <v>12</v>
      </c>
      <c r="M9" s="1817"/>
      <c r="N9" s="1818"/>
      <c r="O9" s="1592" t="s">
        <v>13</v>
      </c>
      <c r="P9" s="1599"/>
      <c r="Q9" s="7"/>
      <c r="R9" s="1593"/>
      <c r="S9" s="1593"/>
      <c r="T9" s="1593"/>
      <c r="U9" s="1593"/>
      <c r="V9" s="1593"/>
      <c r="W9" s="7"/>
      <c r="X9" s="7"/>
      <c r="Y9" s="7"/>
      <c r="Z9" s="7"/>
      <c r="AA9" s="7"/>
      <c r="AB9" s="7"/>
      <c r="AC9" s="7"/>
      <c r="AD9" s="7"/>
      <c r="AE9" s="7"/>
    </row>
    <row r="10" spans="1:31" ht="25.5" customHeight="1">
      <c r="A10" s="7"/>
      <c r="B10" s="1843" t="s">
        <v>293</v>
      </c>
      <c r="C10" s="1815"/>
      <c r="D10" s="1839"/>
      <c r="E10" s="1839"/>
      <c r="F10" s="1839"/>
      <c r="G10" s="1978"/>
      <c r="H10" s="1815"/>
      <c r="I10" s="1839"/>
      <c r="J10" s="1978"/>
      <c r="K10" s="1728">
        <v>1157</v>
      </c>
      <c r="L10" s="2039" t="s">
        <v>599</v>
      </c>
      <c r="M10" s="1706"/>
      <c r="N10" s="2040"/>
      <c r="O10" s="1981">
        <v>17400000</v>
      </c>
      <c r="P10" s="1599"/>
      <c r="Q10" s="7"/>
      <c r="R10" s="1599"/>
      <c r="S10" s="1849"/>
      <c r="T10" s="1839"/>
      <c r="U10" s="1839"/>
      <c r="V10" s="1599"/>
      <c r="W10" s="7"/>
      <c r="X10" s="7"/>
      <c r="Y10" s="7"/>
      <c r="Z10" s="7"/>
      <c r="AA10" s="7"/>
      <c r="AB10" s="7"/>
      <c r="AC10" s="7"/>
      <c r="AD10" s="7"/>
      <c r="AE10" s="7"/>
    </row>
    <row r="11" spans="1:31" ht="40.5" customHeight="1">
      <c r="A11" s="7"/>
      <c r="B11" s="1602" t="s">
        <v>294</v>
      </c>
      <c r="C11" s="1809"/>
      <c r="D11" s="1810"/>
      <c r="E11" s="1810"/>
      <c r="F11" s="1810"/>
      <c r="G11" s="1811"/>
      <c r="H11" s="1815"/>
      <c r="I11" s="1839"/>
      <c r="J11" s="1978"/>
      <c r="K11" s="218">
        <v>651</v>
      </c>
      <c r="L11" s="2039" t="s">
        <v>600</v>
      </c>
      <c r="M11" s="1706"/>
      <c r="N11" s="2040"/>
      <c r="O11" s="1981">
        <v>19600000</v>
      </c>
      <c r="P11" s="1599"/>
      <c r="Q11" s="7"/>
      <c r="R11" s="1599"/>
      <c r="S11" s="1599"/>
      <c r="T11" s="1599"/>
      <c r="U11" s="1599"/>
      <c r="V11" s="1599"/>
      <c r="W11" s="7"/>
      <c r="X11" s="7"/>
      <c r="Y11" s="7"/>
      <c r="Z11" s="7"/>
      <c r="AA11" s="7"/>
      <c r="AB11" s="7"/>
      <c r="AC11" s="7"/>
      <c r="AD11" s="7"/>
      <c r="AE11" s="7"/>
    </row>
    <row r="12" spans="1:31" ht="25.5" customHeight="1">
      <c r="A12" s="7"/>
      <c r="B12" s="1602" t="s">
        <v>306</v>
      </c>
      <c r="C12" s="1595" t="s">
        <v>762</v>
      </c>
      <c r="D12" s="1817"/>
      <c r="E12" s="1817"/>
      <c r="F12" s="1817"/>
      <c r="G12" s="1818"/>
      <c r="H12" s="1815"/>
      <c r="I12" s="1839"/>
      <c r="J12" s="1978"/>
      <c r="K12" s="218">
        <v>933</v>
      </c>
      <c r="L12" s="2041" t="s">
        <v>601</v>
      </c>
      <c r="M12" s="2042"/>
      <c r="N12" s="2043"/>
      <c r="O12" s="2044">
        <v>15600000</v>
      </c>
      <c r="P12" s="1599"/>
      <c r="Q12" s="7"/>
      <c r="R12" s="239"/>
      <c r="S12" s="1856"/>
      <c r="T12" s="1839"/>
      <c r="U12" s="1839"/>
      <c r="V12" s="14"/>
      <c r="W12" s="7"/>
      <c r="X12" s="1857"/>
      <c r="Y12" s="14"/>
      <c r="Z12" s="14"/>
      <c r="AA12" s="17"/>
      <c r="AB12" s="7"/>
      <c r="AC12" s="7"/>
      <c r="AD12" s="7"/>
      <c r="AE12" s="7"/>
    </row>
    <row r="13" spans="1:31" ht="49.5" customHeight="1" thickBot="1">
      <c r="A13" s="7"/>
      <c r="B13" s="1602" t="s">
        <v>242</v>
      </c>
      <c r="C13" s="1595" t="s">
        <v>773</v>
      </c>
      <c r="D13" s="1817"/>
      <c r="E13" s="1817"/>
      <c r="F13" s="1817"/>
      <c r="G13" s="1818"/>
      <c r="H13" s="1815"/>
      <c r="I13" s="1839"/>
      <c r="J13" s="1978"/>
      <c r="K13" s="218">
        <v>932</v>
      </c>
      <c r="L13" s="2041" t="s">
        <v>602</v>
      </c>
      <c r="M13" s="2042"/>
      <c r="N13" s="2043"/>
      <c r="O13" s="2045">
        <v>18200000</v>
      </c>
      <c r="P13" s="1599"/>
      <c r="Q13" s="7"/>
      <c r="R13" s="239"/>
      <c r="S13" s="239"/>
      <c r="T13" s="239"/>
      <c r="U13" s="239"/>
      <c r="V13" s="14"/>
      <c r="W13" s="7"/>
      <c r="X13" s="1857"/>
      <c r="Y13" s="14"/>
      <c r="Z13" s="14"/>
      <c r="AA13" s="17"/>
      <c r="AB13" s="7"/>
      <c r="AC13" s="7"/>
      <c r="AD13" s="7"/>
      <c r="AE13" s="7"/>
    </row>
    <row r="14" spans="1:31" ht="60.75" hidden="1" customHeight="1">
      <c r="A14" s="7"/>
      <c r="B14" s="2046"/>
      <c r="C14" s="1595" t="s">
        <v>783</v>
      </c>
      <c r="D14" s="1817"/>
      <c r="E14" s="1817"/>
      <c r="F14" s="1817"/>
      <c r="G14" s="1818"/>
      <c r="H14" s="1815"/>
      <c r="I14" s="1839"/>
      <c r="J14" s="1978"/>
      <c r="K14" s="420">
        <v>322</v>
      </c>
      <c r="L14" s="2047" t="s">
        <v>307</v>
      </c>
      <c r="M14" s="1813"/>
      <c r="N14" s="1814"/>
      <c r="O14" s="2048">
        <v>11700000</v>
      </c>
      <c r="P14" s="1599"/>
      <c r="Q14" s="7"/>
      <c r="R14" s="239"/>
      <c r="S14" s="239"/>
      <c r="T14" s="239"/>
      <c r="U14" s="239"/>
      <c r="V14" s="14"/>
      <c r="W14" s="7"/>
      <c r="X14" s="1857"/>
      <c r="Y14" s="14"/>
      <c r="Z14" s="14"/>
      <c r="AA14" s="17"/>
      <c r="AB14" s="7"/>
      <c r="AC14" s="7"/>
      <c r="AD14" s="7"/>
      <c r="AE14" s="7"/>
    </row>
    <row r="15" spans="1:31" ht="12.75" customHeight="1">
      <c r="A15" s="7"/>
      <c r="B15" s="2049" t="s">
        <v>18</v>
      </c>
      <c r="C15" s="1864" t="s">
        <v>243</v>
      </c>
      <c r="D15" s="1615" t="s">
        <v>19</v>
      </c>
      <c r="E15" s="2050" t="s">
        <v>58</v>
      </c>
      <c r="F15" s="1615" t="s">
        <v>159</v>
      </c>
      <c r="G15" s="1616" t="s">
        <v>244</v>
      </c>
      <c r="H15" s="1802"/>
      <c r="I15" s="1802"/>
      <c r="J15" s="1803"/>
      <c r="K15" s="1616" t="s">
        <v>23</v>
      </c>
      <c r="L15" s="1803"/>
      <c r="M15" s="1619" t="s">
        <v>24</v>
      </c>
      <c r="N15" s="1804"/>
      <c r="O15" s="1830"/>
      <c r="P15" s="7"/>
      <c r="Q15" s="7"/>
      <c r="R15" s="487"/>
      <c r="S15" s="1856"/>
      <c r="T15" s="1839"/>
      <c r="U15" s="7"/>
      <c r="V15" s="14"/>
      <c r="W15" s="7"/>
      <c r="X15" s="1857"/>
      <c r="Y15" s="14"/>
      <c r="Z15" s="14"/>
      <c r="AA15" s="17"/>
      <c r="AB15" s="7"/>
      <c r="AC15" s="7"/>
      <c r="AD15" s="7"/>
      <c r="AE15" s="7"/>
    </row>
    <row r="16" spans="1:31" ht="12.75" customHeight="1">
      <c r="A16" s="7"/>
      <c r="B16" s="1808"/>
      <c r="C16" s="1866"/>
      <c r="D16" s="1866"/>
      <c r="E16" s="2051"/>
      <c r="F16" s="1866"/>
      <c r="G16" s="1809"/>
      <c r="H16" s="1810"/>
      <c r="I16" s="1810"/>
      <c r="J16" s="1811"/>
      <c r="K16" s="1809"/>
      <c r="L16" s="1811"/>
      <c r="M16" s="1625" t="s">
        <v>25</v>
      </c>
      <c r="N16" s="1625" t="s">
        <v>26</v>
      </c>
      <c r="O16" s="1626" t="s">
        <v>27</v>
      </c>
      <c r="P16" s="7"/>
      <c r="Q16" s="7"/>
      <c r="R16" s="487"/>
      <c r="S16" s="1856"/>
      <c r="T16" s="1839"/>
      <c r="U16" s="7"/>
      <c r="V16" s="14"/>
      <c r="W16" s="7"/>
      <c r="X16" s="1857"/>
      <c r="Y16" s="14"/>
      <c r="Z16" s="14"/>
      <c r="AA16" s="17"/>
      <c r="AB16" s="7"/>
      <c r="AC16" s="7"/>
      <c r="AD16" s="7"/>
      <c r="AE16" s="7"/>
    </row>
    <row r="17" spans="1:31" ht="12.75" customHeight="1" thickBot="1">
      <c r="A17" s="7"/>
      <c r="B17" s="1808"/>
      <c r="C17" s="1866"/>
      <c r="D17" s="1866"/>
      <c r="E17" s="2051"/>
      <c r="F17" s="1866"/>
      <c r="G17" s="438" t="s">
        <v>28</v>
      </c>
      <c r="H17" s="438" t="s">
        <v>29</v>
      </c>
      <c r="I17" s="438" t="s">
        <v>30</v>
      </c>
      <c r="J17" s="1867" t="s">
        <v>31</v>
      </c>
      <c r="K17" s="438" t="s">
        <v>32</v>
      </c>
      <c r="L17" s="416" t="s">
        <v>33</v>
      </c>
      <c r="M17" s="1866"/>
      <c r="N17" s="1866"/>
      <c r="O17" s="1868"/>
      <c r="P17" s="7"/>
      <c r="Q17" s="7"/>
      <c r="R17" s="487"/>
      <c r="S17" s="1856"/>
      <c r="T17" s="1839"/>
      <c r="U17" s="7"/>
      <c r="V17" s="14"/>
      <c r="W17" s="7"/>
      <c r="X17" s="1857"/>
      <c r="Y17" s="14"/>
      <c r="Z17" s="14"/>
      <c r="AA17" s="17"/>
      <c r="AB17" s="7"/>
      <c r="AC17" s="7"/>
      <c r="AD17" s="7"/>
      <c r="AE17" s="7"/>
    </row>
    <row r="18" spans="1:31" ht="12.75" customHeight="1" thickBot="1">
      <c r="A18" s="1631"/>
      <c r="B18" s="1869" t="s">
        <v>308</v>
      </c>
      <c r="C18" s="1870" t="s">
        <v>35</v>
      </c>
      <c r="D18" s="1871" t="s">
        <v>309</v>
      </c>
      <c r="E18" s="1872">
        <v>1</v>
      </c>
      <c r="F18" s="2052">
        <f>X50</f>
        <v>76900000</v>
      </c>
      <c r="G18" s="2053">
        <f>F18</f>
        <v>76900000</v>
      </c>
      <c r="H18" s="1875"/>
      <c r="I18" s="1875"/>
      <c r="J18" s="1875"/>
      <c r="K18" s="1877">
        <v>45292</v>
      </c>
      <c r="L18" s="1877">
        <v>45657</v>
      </c>
      <c r="M18" s="2054">
        <f>E19/E18</f>
        <v>0</v>
      </c>
      <c r="N18" s="1996">
        <f>F19/F18</f>
        <v>0.22626788036410922</v>
      </c>
      <c r="O18" s="1879">
        <f>M18*M18/N18</f>
        <v>0</v>
      </c>
      <c r="P18" s="7"/>
      <c r="Q18" s="7"/>
      <c r="R18" s="487"/>
      <c r="S18" s="1856"/>
      <c r="T18" s="1839"/>
      <c r="U18" s="7"/>
      <c r="V18" s="14"/>
      <c r="W18" s="7"/>
      <c r="X18" s="1857"/>
      <c r="Y18" s="14"/>
      <c r="Z18" s="14"/>
      <c r="AA18" s="17"/>
      <c r="AB18" s="7"/>
      <c r="AC18" s="7"/>
      <c r="AD18" s="7"/>
      <c r="AE18" s="7"/>
    </row>
    <row r="19" spans="1:31" ht="12.75" customHeight="1" thickBot="1">
      <c r="A19" s="1880"/>
      <c r="B19" s="1881"/>
      <c r="C19" s="1633" t="s">
        <v>37</v>
      </c>
      <c r="D19" s="1882"/>
      <c r="E19" s="1635">
        <v>0</v>
      </c>
      <c r="F19" s="2055">
        <f>Y50</f>
        <v>17400000</v>
      </c>
      <c r="G19" s="2053">
        <f t="shared" ref="G19:G27" si="0">F19</f>
        <v>17400000</v>
      </c>
      <c r="H19" s="1882"/>
      <c r="I19" s="1882"/>
      <c r="J19" s="1882"/>
      <c r="K19" s="1999"/>
      <c r="L19" s="1999"/>
      <c r="M19" s="2056"/>
      <c r="N19" s="1882"/>
      <c r="O19" s="1885"/>
      <c r="P19" s="7"/>
      <c r="Q19" s="7"/>
      <c r="R19" s="7"/>
      <c r="S19" s="7"/>
      <c r="T19" s="7"/>
      <c r="U19" s="7"/>
      <c r="V19" s="14"/>
      <c r="W19" s="7"/>
      <c r="X19" s="1857"/>
      <c r="Y19" s="14"/>
      <c r="Z19" s="14"/>
      <c r="AA19" s="17"/>
      <c r="AB19" s="7"/>
      <c r="AC19" s="7"/>
      <c r="AD19" s="7"/>
      <c r="AE19" s="7"/>
    </row>
    <row r="20" spans="1:31" ht="12.75" customHeight="1" thickBot="1">
      <c r="A20" s="1631"/>
      <c r="B20" s="1886" t="s">
        <v>310</v>
      </c>
      <c r="C20" s="1633" t="s">
        <v>35</v>
      </c>
      <c r="D20" s="1634" t="s">
        <v>311</v>
      </c>
      <c r="E20" s="1635">
        <v>1</v>
      </c>
      <c r="F20" s="2057">
        <f>X65</f>
        <v>110200000</v>
      </c>
      <c r="G20" s="2053">
        <f t="shared" si="0"/>
        <v>110200000</v>
      </c>
      <c r="H20" s="1638"/>
      <c r="I20" s="1638"/>
      <c r="J20" s="1638"/>
      <c r="K20" s="1877">
        <v>45292</v>
      </c>
      <c r="L20" s="1877">
        <v>45657</v>
      </c>
      <c r="M20" s="2054">
        <f t="shared" ref="M20:N20" si="1">E21/E20</f>
        <v>0</v>
      </c>
      <c r="N20" s="1996">
        <f t="shared" si="1"/>
        <v>0.17785843920145192</v>
      </c>
      <c r="O20" s="1879">
        <f t="shared" ref="O20" si="2">M20*M20/N20</f>
        <v>0</v>
      </c>
      <c r="P20" s="7"/>
      <c r="Q20" s="7"/>
      <c r="R20" s="7"/>
      <c r="S20" s="7"/>
      <c r="T20" s="7"/>
      <c r="U20" s="7"/>
      <c r="V20" s="14"/>
      <c r="W20" s="7"/>
      <c r="X20" s="1857"/>
      <c r="Y20" s="14"/>
      <c r="Z20" s="14"/>
      <c r="AA20" s="17"/>
      <c r="AB20" s="7"/>
      <c r="AC20" s="7"/>
      <c r="AD20" s="7"/>
      <c r="AE20" s="7"/>
    </row>
    <row r="21" spans="1:31" ht="12.75" customHeight="1" thickBot="1">
      <c r="A21" s="1880"/>
      <c r="B21" s="1881"/>
      <c r="C21" s="1633" t="s">
        <v>37</v>
      </c>
      <c r="D21" s="1882"/>
      <c r="E21" s="1635">
        <v>0</v>
      </c>
      <c r="F21" s="2055">
        <f>Y65</f>
        <v>19600000</v>
      </c>
      <c r="G21" s="2053">
        <f t="shared" si="0"/>
        <v>19600000</v>
      </c>
      <c r="H21" s="1882"/>
      <c r="I21" s="1882"/>
      <c r="J21" s="1882"/>
      <c r="K21" s="1999"/>
      <c r="L21" s="1999"/>
      <c r="M21" s="2056"/>
      <c r="N21" s="1882"/>
      <c r="O21" s="1885"/>
      <c r="P21" s="7"/>
      <c r="Q21" s="7"/>
      <c r="R21" s="7"/>
      <c r="S21" s="7"/>
      <c r="T21" s="7"/>
      <c r="U21" s="7"/>
      <c r="V21" s="14"/>
      <c r="W21" s="7"/>
      <c r="X21" s="1857"/>
      <c r="Y21" s="14"/>
      <c r="Z21" s="14"/>
      <c r="AA21" s="17"/>
      <c r="AB21" s="7"/>
      <c r="AC21" s="7"/>
      <c r="AD21" s="7"/>
      <c r="AE21" s="7"/>
    </row>
    <row r="22" spans="1:31" ht="12.75" customHeight="1" thickBot="1">
      <c r="A22" s="1631"/>
      <c r="B22" s="1886" t="s">
        <v>312</v>
      </c>
      <c r="C22" s="1633" t="s">
        <v>35</v>
      </c>
      <c r="D22" s="1634" t="s">
        <v>313</v>
      </c>
      <c r="E22" s="1635">
        <v>1</v>
      </c>
      <c r="F22" s="2058">
        <f>X81</f>
        <v>50400000</v>
      </c>
      <c r="G22" s="2053">
        <f t="shared" si="0"/>
        <v>50400000</v>
      </c>
      <c r="H22" s="1638"/>
      <c r="I22" s="1638"/>
      <c r="J22" s="1638"/>
      <c r="K22" s="1877">
        <v>45292</v>
      </c>
      <c r="L22" s="1877">
        <v>45657</v>
      </c>
      <c r="M22" s="2054">
        <f t="shared" ref="M22:N22" si="3">E23/E22</f>
        <v>0</v>
      </c>
      <c r="N22" s="1996">
        <f t="shared" si="3"/>
        <v>0</v>
      </c>
      <c r="O22" s="1879">
        <v>0</v>
      </c>
      <c r="P22" s="7"/>
      <c r="Q22" s="7"/>
      <c r="R22" s="7"/>
      <c r="S22" s="7"/>
      <c r="T22" s="7"/>
      <c r="U22" s="7"/>
      <c r="V22" s="14"/>
      <c r="W22" s="7"/>
      <c r="X22" s="1857"/>
      <c r="Y22" s="14"/>
      <c r="Z22" s="14"/>
      <c r="AA22" s="17"/>
      <c r="AB22" s="7"/>
      <c r="AC22" s="7"/>
      <c r="AD22" s="7"/>
      <c r="AE22" s="7"/>
    </row>
    <row r="23" spans="1:31" ht="12.75" customHeight="1" thickBot="1">
      <c r="A23" s="1880"/>
      <c r="B23" s="1886"/>
      <c r="C23" s="1633" t="s">
        <v>37</v>
      </c>
      <c r="D23" s="1882"/>
      <c r="E23" s="1635">
        <v>0</v>
      </c>
      <c r="F23" s="2055">
        <f>Y81</f>
        <v>0</v>
      </c>
      <c r="G23" s="2053">
        <f t="shared" si="0"/>
        <v>0</v>
      </c>
      <c r="H23" s="1882"/>
      <c r="I23" s="1882"/>
      <c r="J23" s="1882"/>
      <c r="K23" s="1999"/>
      <c r="L23" s="1999"/>
      <c r="M23" s="2056"/>
      <c r="N23" s="1882"/>
      <c r="O23" s="1885"/>
      <c r="P23" s="7"/>
      <c r="Q23" s="7"/>
      <c r="R23" s="7"/>
      <c r="S23" s="7"/>
      <c r="T23" s="7"/>
      <c r="U23" s="7"/>
      <c r="V23" s="14"/>
      <c r="W23" s="7"/>
      <c r="X23" s="1857"/>
      <c r="Y23" s="14"/>
      <c r="Z23" s="14"/>
      <c r="AA23" s="17"/>
      <c r="AB23" s="7"/>
      <c r="AC23" s="7"/>
      <c r="AD23" s="7"/>
      <c r="AE23" s="7"/>
    </row>
    <row r="24" spans="1:31" ht="12.75" customHeight="1" thickBot="1">
      <c r="A24" s="1631"/>
      <c r="B24" s="1886" t="s">
        <v>314</v>
      </c>
      <c r="C24" s="1633" t="s">
        <v>35</v>
      </c>
      <c r="D24" s="1634" t="s">
        <v>315</v>
      </c>
      <c r="E24" s="1635">
        <v>0.9</v>
      </c>
      <c r="F24" s="2058">
        <f>X101</f>
        <v>129250000</v>
      </c>
      <c r="G24" s="2053">
        <f t="shared" si="0"/>
        <v>129250000</v>
      </c>
      <c r="H24" s="1638"/>
      <c r="I24" s="1638"/>
      <c r="J24" s="1638"/>
      <c r="K24" s="1877">
        <v>45292</v>
      </c>
      <c r="L24" s="1877">
        <v>45657</v>
      </c>
      <c r="M24" s="2054">
        <f t="shared" ref="M24:N24" si="4">E25/E24</f>
        <v>0</v>
      </c>
      <c r="N24" s="1996">
        <f t="shared" si="4"/>
        <v>0</v>
      </c>
      <c r="O24" s="1879">
        <v>0</v>
      </c>
      <c r="P24" s="7"/>
      <c r="Q24" s="7"/>
      <c r="R24" s="7"/>
      <c r="S24" s="7"/>
      <c r="T24" s="7"/>
      <c r="U24" s="7"/>
      <c r="V24" s="14"/>
      <c r="W24" s="7"/>
      <c r="X24" s="7"/>
      <c r="Y24" s="7"/>
      <c r="Z24" s="7"/>
      <c r="AA24" s="7"/>
      <c r="AB24" s="7"/>
      <c r="AC24" s="7"/>
      <c r="AD24" s="7"/>
      <c r="AE24" s="7"/>
    </row>
    <row r="25" spans="1:31" ht="12.75" customHeight="1" thickBot="1">
      <c r="A25" s="1880"/>
      <c r="B25" s="1881"/>
      <c r="C25" s="1633" t="s">
        <v>37</v>
      </c>
      <c r="D25" s="1882"/>
      <c r="E25" s="1635">
        <v>0</v>
      </c>
      <c r="F25" s="2055">
        <f>Y101</f>
        <v>0</v>
      </c>
      <c r="G25" s="2053">
        <f t="shared" si="0"/>
        <v>0</v>
      </c>
      <c r="H25" s="1882"/>
      <c r="I25" s="1882"/>
      <c r="J25" s="1882"/>
      <c r="K25" s="1999"/>
      <c r="L25" s="1999"/>
      <c r="M25" s="2056"/>
      <c r="N25" s="1882"/>
      <c r="O25" s="1885"/>
      <c r="P25" s="7"/>
      <c r="Q25" s="7"/>
      <c r="R25" s="7"/>
      <c r="S25" s="7"/>
      <c r="T25" s="7"/>
      <c r="U25" s="7"/>
      <c r="V25" s="7"/>
      <c r="W25" s="7"/>
      <c r="X25" s="7"/>
      <c r="Y25" s="7"/>
      <c r="Z25" s="7"/>
      <c r="AA25" s="17"/>
      <c r="AB25" s="7"/>
      <c r="AC25" s="7"/>
      <c r="AD25" s="7"/>
      <c r="AE25" s="7"/>
    </row>
    <row r="26" spans="1:31" ht="12.75" customHeight="1" thickBot="1">
      <c r="A26" s="7"/>
      <c r="B26" s="1890" t="s">
        <v>255</v>
      </c>
      <c r="C26" s="1633" t="s">
        <v>35</v>
      </c>
      <c r="D26" s="1634"/>
      <c r="E26" s="2059"/>
      <c r="F26" s="2057">
        <f>F18+F20+F22+F24</f>
        <v>366750000</v>
      </c>
      <c r="G26" s="2053">
        <f t="shared" si="0"/>
        <v>366750000</v>
      </c>
      <c r="H26" s="1893">
        <v>0</v>
      </c>
      <c r="I26" s="1893">
        <v>0</v>
      </c>
      <c r="J26" s="1893">
        <v>0</v>
      </c>
      <c r="K26" s="1894"/>
      <c r="L26" s="1895"/>
      <c r="M26" s="1888"/>
      <c r="N26" s="1640"/>
      <c r="O26" s="1896"/>
      <c r="P26" s="7"/>
      <c r="Q26" s="7"/>
      <c r="R26" s="7"/>
      <c r="S26" s="7"/>
      <c r="T26" s="7"/>
      <c r="U26" s="7"/>
      <c r="V26" s="7"/>
      <c r="W26" s="7"/>
      <c r="X26" s="7"/>
      <c r="Y26" s="7"/>
      <c r="Z26" s="7"/>
      <c r="AA26" s="7"/>
      <c r="AB26" s="7"/>
      <c r="AC26" s="7"/>
      <c r="AD26" s="7"/>
      <c r="AE26" s="7"/>
    </row>
    <row r="27" spans="1:31" ht="12.75" customHeight="1" thickBot="1">
      <c r="A27" s="7"/>
      <c r="B27" s="1897"/>
      <c r="C27" s="1898" t="s">
        <v>37</v>
      </c>
      <c r="D27" s="1899"/>
      <c r="E27" s="1900"/>
      <c r="F27" s="2060">
        <f>F19+F21+F23+F25</f>
        <v>37000000</v>
      </c>
      <c r="G27" s="2053">
        <f t="shared" si="0"/>
        <v>37000000</v>
      </c>
      <c r="H27" s="1903">
        <v>0</v>
      </c>
      <c r="I27" s="1903">
        <v>0</v>
      </c>
      <c r="J27" s="1903">
        <v>0</v>
      </c>
      <c r="K27" s="1903"/>
      <c r="L27" s="1904"/>
      <c r="M27" s="1899"/>
      <c r="N27" s="1899"/>
      <c r="O27" s="1905"/>
      <c r="P27" s="7"/>
      <c r="Q27" s="7"/>
      <c r="R27" s="7"/>
      <c r="S27" s="7"/>
      <c r="T27" s="7"/>
      <c r="U27" s="7"/>
      <c r="V27" s="7"/>
      <c r="W27" s="7"/>
      <c r="X27" s="7"/>
      <c r="Y27" s="7"/>
      <c r="Z27" s="7"/>
      <c r="AA27" s="7"/>
      <c r="AB27" s="7"/>
      <c r="AC27" s="7"/>
      <c r="AD27" s="7"/>
      <c r="AE27" s="7"/>
    </row>
    <row r="28" spans="1:31" ht="12.75" customHeight="1" thickBot="1">
      <c r="A28" s="7"/>
      <c r="B28" s="7"/>
      <c r="C28" s="7"/>
      <c r="D28" s="7"/>
      <c r="E28" s="7"/>
      <c r="F28" s="7"/>
      <c r="G28" s="2061"/>
      <c r="H28" s="1599"/>
      <c r="I28" s="1599"/>
      <c r="J28" s="1599"/>
      <c r="K28" s="1907"/>
      <c r="L28" s="1907"/>
      <c r="M28" s="1906"/>
      <c r="N28" s="1908"/>
      <c r="O28" s="1908"/>
      <c r="P28" s="1908"/>
      <c r="Q28" s="7"/>
      <c r="R28" s="7"/>
      <c r="S28" s="7"/>
      <c r="T28" s="7"/>
      <c r="U28" s="7"/>
      <c r="V28" s="7"/>
      <c r="W28" s="7"/>
      <c r="X28" s="7"/>
      <c r="Y28" s="7"/>
      <c r="Z28" s="7"/>
      <c r="AA28" s="7"/>
      <c r="AB28" s="7"/>
      <c r="AC28" s="7"/>
      <c r="AD28" s="7"/>
      <c r="AE28" s="7"/>
    </row>
    <row r="29" spans="1:31" ht="18" customHeight="1" thickBot="1">
      <c r="A29" s="7"/>
      <c r="B29" s="1909" t="s">
        <v>46</v>
      </c>
      <c r="C29" s="1578" t="s">
        <v>47</v>
      </c>
      <c r="D29" s="1802"/>
      <c r="E29" s="1803"/>
      <c r="F29" s="1910" t="s">
        <v>48</v>
      </c>
      <c r="G29" s="1802"/>
      <c r="H29" s="1802"/>
      <c r="I29" s="1802"/>
      <c r="J29" s="1911"/>
      <c r="K29" s="2062"/>
      <c r="L29" s="1804"/>
      <c r="M29" s="1804"/>
      <c r="N29" s="1804"/>
      <c r="O29" s="1830"/>
      <c r="P29" s="7"/>
      <c r="Q29" s="7"/>
      <c r="R29" s="7"/>
      <c r="S29" s="7"/>
      <c r="T29" s="7"/>
      <c r="U29" s="7"/>
      <c r="V29" s="7"/>
      <c r="W29" s="7"/>
      <c r="X29" s="7"/>
      <c r="Y29" s="7"/>
      <c r="Z29" s="7"/>
      <c r="AA29" s="7"/>
      <c r="AB29" s="7"/>
      <c r="AC29" s="7"/>
      <c r="AD29" s="7"/>
      <c r="AE29" s="7"/>
    </row>
    <row r="30" spans="1:31" ht="18" customHeight="1">
      <c r="A30" s="7"/>
      <c r="B30" s="1684" t="s">
        <v>784</v>
      </c>
      <c r="C30" s="1595" t="s">
        <v>785</v>
      </c>
      <c r="D30" s="1817"/>
      <c r="E30" s="1818"/>
      <c r="F30" s="1912" t="s">
        <v>316</v>
      </c>
      <c r="G30" s="1817"/>
      <c r="H30" s="1818"/>
      <c r="I30" s="218" t="s">
        <v>35</v>
      </c>
      <c r="J30" s="2019">
        <v>1</v>
      </c>
      <c r="K30" s="1912"/>
      <c r="L30" s="1817"/>
      <c r="M30" s="1817"/>
      <c r="N30" s="1817"/>
      <c r="O30" s="1917"/>
      <c r="P30" s="7"/>
      <c r="Q30" s="7"/>
      <c r="R30" s="7"/>
      <c r="S30" s="7"/>
      <c r="T30" s="7"/>
      <c r="U30" s="7"/>
      <c r="V30" s="7"/>
      <c r="W30" s="7"/>
      <c r="X30" s="7"/>
      <c r="Y30" s="7"/>
      <c r="Z30" s="7"/>
      <c r="AA30" s="7"/>
      <c r="AB30" s="7"/>
      <c r="AC30" s="7"/>
      <c r="AD30" s="7"/>
      <c r="AE30" s="7"/>
    </row>
    <row r="31" spans="1:31" ht="23.25" customHeight="1">
      <c r="A31" s="7"/>
      <c r="B31" s="1808"/>
      <c r="C31" s="1809"/>
      <c r="D31" s="1810"/>
      <c r="E31" s="1811"/>
      <c r="F31" s="1809"/>
      <c r="G31" s="1810"/>
      <c r="H31" s="1811"/>
      <c r="I31" s="218" t="s">
        <v>37</v>
      </c>
      <c r="J31" s="2019">
        <v>0</v>
      </c>
      <c r="K31" s="1815"/>
      <c r="L31" s="1839"/>
      <c r="M31" s="1839"/>
      <c r="N31" s="1839"/>
      <c r="O31" s="1816"/>
      <c r="P31" s="7"/>
      <c r="Q31" s="7"/>
      <c r="R31" s="7"/>
      <c r="S31" s="7"/>
      <c r="T31" s="7"/>
      <c r="U31" s="7"/>
      <c r="V31" s="7"/>
      <c r="W31" s="7"/>
      <c r="X31" s="7"/>
      <c r="Y31" s="7"/>
      <c r="Z31" s="7"/>
      <c r="AA31" s="7"/>
      <c r="AB31" s="7"/>
      <c r="AC31" s="7"/>
      <c r="AD31" s="7"/>
      <c r="AE31" s="7"/>
    </row>
    <row r="32" spans="1:31" ht="12.75" customHeight="1">
      <c r="A32" s="7"/>
      <c r="B32" s="1808"/>
      <c r="C32" s="1915" t="s">
        <v>166</v>
      </c>
      <c r="D32" s="1817"/>
      <c r="E32" s="1818"/>
      <c r="F32" s="1912"/>
      <c r="G32" s="1817"/>
      <c r="H32" s="1818"/>
      <c r="I32" s="218" t="s">
        <v>35</v>
      </c>
      <c r="J32" s="1913"/>
      <c r="K32" s="1928"/>
      <c r="L32" s="1839"/>
      <c r="M32" s="1839"/>
      <c r="N32" s="1839"/>
      <c r="O32" s="1839"/>
      <c r="P32" s="7"/>
      <c r="Q32" s="7"/>
      <c r="R32" s="7"/>
      <c r="S32" s="7"/>
      <c r="T32" s="7"/>
      <c r="U32" s="7"/>
      <c r="V32" s="7"/>
      <c r="W32" s="7"/>
      <c r="X32" s="7"/>
      <c r="Y32" s="7"/>
      <c r="Z32" s="7"/>
      <c r="AA32" s="7"/>
      <c r="AB32" s="7"/>
      <c r="AC32" s="7"/>
      <c r="AD32" s="7"/>
      <c r="AE32" s="7"/>
    </row>
    <row r="33" spans="1:31" ht="12.75" customHeight="1">
      <c r="A33" s="7"/>
      <c r="B33" s="1808"/>
      <c r="C33" s="1809"/>
      <c r="D33" s="1810"/>
      <c r="E33" s="1811"/>
      <c r="F33" s="1809"/>
      <c r="G33" s="1810"/>
      <c r="H33" s="1811"/>
      <c r="I33" s="218" t="s">
        <v>37</v>
      </c>
      <c r="J33" s="1914"/>
      <c r="K33" s="2063" t="s">
        <v>603</v>
      </c>
      <c r="L33" s="1706"/>
      <c r="M33" s="1706"/>
      <c r="N33" s="1706"/>
      <c r="O33" s="2040"/>
      <c r="P33" s="7"/>
      <c r="Q33" s="7"/>
      <c r="R33" s="7"/>
      <c r="S33" s="7"/>
      <c r="T33" s="7"/>
      <c r="U33" s="7"/>
      <c r="V33" s="7"/>
      <c r="W33" s="7"/>
      <c r="X33" s="7"/>
      <c r="Y33" s="7"/>
      <c r="Z33" s="7"/>
      <c r="AA33" s="7"/>
      <c r="AB33" s="7"/>
      <c r="AC33" s="7"/>
      <c r="AD33" s="7"/>
      <c r="AE33" s="7"/>
    </row>
    <row r="34" spans="1:31" ht="39.75" customHeight="1">
      <c r="A34" s="7"/>
      <c r="B34" s="1808"/>
      <c r="C34" s="1915" t="s">
        <v>168</v>
      </c>
      <c r="D34" s="1817"/>
      <c r="E34" s="1818"/>
      <c r="F34" s="1912"/>
      <c r="G34" s="1817"/>
      <c r="H34" s="1818"/>
      <c r="I34" s="218" t="s">
        <v>286</v>
      </c>
      <c r="J34" s="1919"/>
      <c r="K34" s="1705" t="s">
        <v>766</v>
      </c>
      <c r="L34" s="1706"/>
      <c r="M34" s="1706"/>
      <c r="N34" s="1706"/>
      <c r="O34" s="1707"/>
      <c r="P34" s="7"/>
      <c r="Q34" s="7"/>
      <c r="R34" s="7"/>
      <c r="S34" s="7"/>
      <c r="T34" s="7"/>
      <c r="U34" s="7"/>
      <c r="V34" s="7"/>
      <c r="W34" s="7"/>
      <c r="X34" s="7"/>
      <c r="Y34" s="7"/>
      <c r="Z34" s="7"/>
      <c r="AA34" s="7"/>
      <c r="AB34" s="7"/>
      <c r="AC34" s="7"/>
      <c r="AD34" s="7"/>
      <c r="AE34" s="7"/>
    </row>
    <row r="35" spans="1:31" ht="31.5" hidden="1" customHeight="1">
      <c r="A35" s="7"/>
      <c r="B35" s="1808"/>
      <c r="C35" s="1809"/>
      <c r="D35" s="1810"/>
      <c r="E35" s="1811"/>
      <c r="F35" s="1809"/>
      <c r="G35" s="1810"/>
      <c r="H35" s="1811"/>
      <c r="I35" s="218" t="s">
        <v>37</v>
      </c>
      <c r="J35" s="1922"/>
      <c r="K35" s="2064" t="s">
        <v>786</v>
      </c>
      <c r="L35" s="1813"/>
      <c r="M35" s="1813"/>
      <c r="N35" s="1813"/>
      <c r="O35" s="2065"/>
      <c r="P35" s="7"/>
      <c r="Q35" s="7"/>
      <c r="R35" s="7"/>
      <c r="S35" s="7"/>
      <c r="T35" s="7"/>
      <c r="U35" s="7"/>
      <c r="V35" s="7"/>
      <c r="W35" s="7"/>
      <c r="X35" s="7"/>
      <c r="Y35" s="7"/>
      <c r="Z35" s="7"/>
      <c r="AA35" s="7"/>
      <c r="AB35" s="7"/>
      <c r="AC35" s="7"/>
      <c r="AD35" s="7"/>
      <c r="AE35" s="7"/>
    </row>
    <row r="36" spans="1:31" ht="35.25" customHeight="1">
      <c r="A36" s="7"/>
      <c r="B36" s="1708" t="s">
        <v>53</v>
      </c>
      <c r="C36" s="1923"/>
      <c r="D36" s="1923"/>
      <c r="E36" s="1923"/>
      <c r="F36" s="1923"/>
      <c r="G36" s="1923"/>
      <c r="H36" s="1923"/>
      <c r="I36" s="1923"/>
      <c r="J36" s="1924"/>
      <c r="K36" s="1709" t="s">
        <v>52</v>
      </c>
      <c r="L36" s="1559"/>
      <c r="M36" s="1559"/>
      <c r="N36" s="1559"/>
      <c r="O36" s="1710"/>
      <c r="P36" s="7"/>
      <c r="Q36" s="7"/>
      <c r="R36" s="7"/>
      <c r="S36" s="7"/>
      <c r="T36" s="7"/>
      <c r="U36" s="7"/>
      <c r="V36" s="7"/>
      <c r="W36" s="7"/>
      <c r="X36" s="7"/>
      <c r="Y36" s="7"/>
      <c r="Z36" s="7"/>
      <c r="AA36" s="7"/>
      <c r="AB36" s="7"/>
      <c r="AC36" s="7"/>
      <c r="AD36" s="7"/>
      <c r="AE36" s="7"/>
    </row>
    <row r="37" spans="1:31" ht="12.75" customHeight="1" thickBot="1">
      <c r="A37" s="7"/>
      <c r="B37" s="1925"/>
      <c r="C37" s="1926"/>
      <c r="D37" s="1926"/>
      <c r="E37" s="1926"/>
      <c r="F37" s="1926"/>
      <c r="G37" s="1926"/>
      <c r="H37" s="1926"/>
      <c r="I37" s="1926"/>
      <c r="J37" s="1927"/>
      <c r="K37" s="1711"/>
      <c r="L37" s="1563"/>
      <c r="M37" s="1563"/>
      <c r="N37" s="1563"/>
      <c r="O37" s="1568"/>
      <c r="P37" s="7"/>
      <c r="Q37" s="7"/>
      <c r="R37" s="7"/>
      <c r="S37" s="7"/>
      <c r="T37" s="7"/>
      <c r="U37" s="7"/>
      <c r="V37" s="7"/>
      <c r="W37" s="7"/>
      <c r="X37" s="7"/>
      <c r="Y37" s="7"/>
      <c r="Z37" s="7"/>
      <c r="AA37" s="7"/>
      <c r="AB37" s="7"/>
      <c r="AC37" s="7"/>
      <c r="AD37" s="7"/>
      <c r="AE37" s="7"/>
    </row>
    <row r="38" spans="1:31" ht="12.75" customHeight="1">
      <c r="A38" s="7"/>
      <c r="B38" s="7"/>
      <c r="C38" s="7"/>
      <c r="D38" s="7"/>
      <c r="E38" s="7"/>
      <c r="F38" s="7"/>
      <c r="G38" s="7"/>
      <c r="H38" s="7"/>
      <c r="I38" s="7"/>
      <c r="J38" s="7"/>
      <c r="K38" s="1928"/>
      <c r="L38" s="1839"/>
      <c r="M38" s="1839"/>
      <c r="N38" s="1839"/>
      <c r="O38" s="1839"/>
      <c r="P38" s="7"/>
      <c r="Q38" s="7"/>
      <c r="R38" s="7"/>
      <c r="S38" s="7"/>
      <c r="T38" s="7"/>
      <c r="U38" s="7"/>
      <c r="V38" s="7"/>
      <c r="W38" s="7"/>
      <c r="X38" s="7"/>
      <c r="Y38" s="7"/>
      <c r="Z38" s="7"/>
      <c r="AA38" s="7"/>
      <c r="AB38" s="7"/>
      <c r="AC38" s="7"/>
      <c r="AD38" s="7"/>
      <c r="AE38" s="7"/>
    </row>
    <row r="39" spans="1:31" ht="12.75" customHeight="1">
      <c r="A39" s="7"/>
      <c r="B39" s="7"/>
      <c r="C39" s="7"/>
      <c r="D39" s="7"/>
      <c r="E39" s="7"/>
      <c r="F39" s="7"/>
      <c r="G39" s="7"/>
      <c r="H39" s="7"/>
      <c r="I39" s="7"/>
      <c r="J39" s="7"/>
      <c r="K39" s="1839"/>
      <c r="L39" s="1839"/>
      <c r="M39" s="1839"/>
      <c r="N39" s="1839"/>
      <c r="O39" s="1839"/>
      <c r="P39" s="7"/>
      <c r="Q39" s="7"/>
      <c r="R39" s="7"/>
      <c r="S39" s="7"/>
      <c r="T39" s="7"/>
      <c r="U39" s="7"/>
      <c r="V39" s="7"/>
      <c r="W39" s="7"/>
      <c r="X39" s="7"/>
      <c r="Y39" s="7"/>
      <c r="Z39" s="7"/>
      <c r="AA39" s="7"/>
      <c r="AB39" s="7"/>
      <c r="AC39" s="7"/>
      <c r="AD39" s="7"/>
      <c r="AE39" s="7"/>
    </row>
    <row r="40" spans="1:31" ht="12.75" customHeight="1">
      <c r="A40" s="7"/>
      <c r="B40" s="7"/>
      <c r="C40" s="7"/>
      <c r="D40" s="7"/>
      <c r="E40" s="7"/>
      <c r="F40" s="7"/>
      <c r="G40" s="7"/>
      <c r="H40" s="7"/>
      <c r="I40" s="7"/>
      <c r="J40" s="7"/>
      <c r="K40" s="1907"/>
      <c r="L40" s="1907"/>
      <c r="M40" s="7"/>
      <c r="N40" s="7"/>
      <c r="O40" s="7"/>
      <c r="P40" s="7"/>
      <c r="Q40" s="7"/>
      <c r="R40" s="7"/>
      <c r="S40" s="7"/>
      <c r="T40" s="7"/>
      <c r="U40" s="7"/>
      <c r="V40" s="7"/>
      <c r="W40" s="7"/>
      <c r="X40" s="7"/>
      <c r="Y40" s="7"/>
      <c r="Z40" s="7"/>
      <c r="AA40" s="7"/>
      <c r="AB40" s="7"/>
      <c r="AC40" s="7"/>
      <c r="AD40" s="7"/>
      <c r="AE40" s="7"/>
    </row>
    <row r="41" spans="1:31" ht="18" customHeight="1">
      <c r="A41" s="7"/>
      <c r="B41" s="200" t="s">
        <v>259</v>
      </c>
      <c r="C41" s="7"/>
      <c r="D41" s="7"/>
      <c r="E41" s="7"/>
      <c r="F41" s="7"/>
      <c r="G41" s="7"/>
      <c r="H41" s="7"/>
      <c r="I41" s="7"/>
      <c r="J41" s="7"/>
      <c r="K41" s="1907"/>
      <c r="L41" s="1907"/>
      <c r="M41" s="7"/>
      <c r="N41" s="7"/>
      <c r="O41" s="7"/>
      <c r="P41" s="7"/>
      <c r="Q41" s="248" t="s">
        <v>317</v>
      </c>
      <c r="R41" s="226"/>
      <c r="S41" s="227"/>
      <c r="T41" s="488"/>
      <c r="U41" s="487"/>
      <c r="V41" s="189"/>
      <c r="W41" s="7"/>
      <c r="X41" s="189"/>
      <c r="Y41" s="228"/>
      <c r="Z41" s="228"/>
      <c r="AA41" s="189"/>
      <c r="AB41" s="7"/>
      <c r="AC41" s="7"/>
      <c r="AD41" s="189"/>
      <c r="AE41" s="228"/>
    </row>
    <row r="42" spans="1:31" ht="12.75" customHeight="1">
      <c r="A42" s="7"/>
      <c r="B42" s="200" t="s">
        <v>260</v>
      </c>
      <c r="C42" s="7"/>
      <c r="D42" s="7"/>
      <c r="E42" s="7"/>
      <c r="F42" s="7"/>
      <c r="G42" s="7"/>
      <c r="H42" s="7"/>
      <c r="I42" s="7"/>
      <c r="J42" s="7"/>
      <c r="K42" s="1907"/>
      <c r="L42" s="1907"/>
      <c r="M42" s="7"/>
      <c r="N42" s="7"/>
      <c r="O42" s="7"/>
      <c r="P42" s="7"/>
      <c r="Q42" s="176" t="s">
        <v>262</v>
      </c>
      <c r="R42" s="176" t="s">
        <v>263</v>
      </c>
      <c r="S42" s="176" t="s">
        <v>264</v>
      </c>
      <c r="T42" s="177" t="s">
        <v>487</v>
      </c>
      <c r="U42" s="213" t="s">
        <v>12</v>
      </c>
      <c r="V42" s="178" t="s">
        <v>318</v>
      </c>
      <c r="W42" s="177" t="s">
        <v>267</v>
      </c>
      <c r="X42" s="177" t="s">
        <v>268</v>
      </c>
      <c r="Y42" s="179" t="s">
        <v>67</v>
      </c>
      <c r="Z42" s="179" t="s">
        <v>269</v>
      </c>
      <c r="AA42" s="189"/>
      <c r="AB42" s="7"/>
      <c r="AC42" s="7"/>
      <c r="AD42" s="189"/>
      <c r="AE42" s="228"/>
    </row>
    <row r="43" spans="1:31" ht="110.25" customHeight="1">
      <c r="A43" s="7"/>
      <c r="B43" s="7"/>
      <c r="C43" s="7"/>
      <c r="D43" s="7"/>
      <c r="E43" s="7"/>
      <c r="F43" s="7"/>
      <c r="G43" s="7"/>
      <c r="H43" s="7"/>
      <c r="I43" s="7"/>
      <c r="J43" s="7"/>
      <c r="K43" s="1907"/>
      <c r="L43" s="1907"/>
      <c r="M43" s="7"/>
      <c r="N43" s="7"/>
      <c r="O43" s="7"/>
      <c r="P43" s="7"/>
      <c r="Q43" s="1722" t="s">
        <v>604</v>
      </c>
      <c r="R43" s="1728">
        <v>1157</v>
      </c>
      <c r="S43" s="1722" t="s">
        <v>605</v>
      </c>
      <c r="T43" s="1740">
        <v>45373</v>
      </c>
      <c r="U43" s="2066" t="s">
        <v>599</v>
      </c>
      <c r="V43" s="1781">
        <v>2900000</v>
      </c>
      <c r="W43" s="1728" t="s">
        <v>606</v>
      </c>
      <c r="X43" s="447">
        <f>V43*6</f>
        <v>17400000</v>
      </c>
      <c r="Y43" s="2024">
        <f>X43</f>
        <v>17400000</v>
      </c>
      <c r="Z43" s="179"/>
      <c r="AA43" s="189" t="s">
        <v>270</v>
      </c>
      <c r="AB43" s="7"/>
      <c r="AC43" s="7"/>
      <c r="AD43" s="189"/>
      <c r="AE43" s="228"/>
    </row>
    <row r="44" spans="1:31" ht="45">
      <c r="A44" s="7"/>
      <c r="B44" s="7"/>
      <c r="C44" s="7"/>
      <c r="D44" s="7"/>
      <c r="E44" s="7"/>
      <c r="F44" s="7"/>
      <c r="G44" s="7"/>
      <c r="H44" s="7"/>
      <c r="I44" s="7"/>
      <c r="J44" s="7"/>
      <c r="K44" s="1907"/>
      <c r="L44" s="1907"/>
      <c r="M44" s="7"/>
      <c r="N44" s="7"/>
      <c r="O44" s="7"/>
      <c r="P44" s="7"/>
      <c r="Q44" s="2035"/>
      <c r="R44" s="218"/>
      <c r="S44" s="218"/>
      <c r="T44" s="1736"/>
      <c r="U44" s="1787" t="s">
        <v>532</v>
      </c>
      <c r="V44" s="1781">
        <v>2900000</v>
      </c>
      <c r="W44" s="1728" t="s">
        <v>607</v>
      </c>
      <c r="X44" s="447">
        <f>V44*3</f>
        <v>8700000</v>
      </c>
      <c r="Y44" s="2024"/>
      <c r="Z44" s="179"/>
      <c r="AA44" s="189"/>
      <c r="AB44" s="7"/>
      <c r="AC44" s="7"/>
      <c r="AD44" s="189"/>
      <c r="AE44" s="228"/>
    </row>
    <row r="45" spans="1:31" ht="130.5" customHeight="1">
      <c r="A45" s="7"/>
      <c r="B45" s="7"/>
      <c r="C45" s="7"/>
      <c r="D45" s="7"/>
      <c r="E45" s="7"/>
      <c r="F45" s="7"/>
      <c r="G45" s="7"/>
      <c r="H45" s="7"/>
      <c r="I45" s="7"/>
      <c r="J45" s="7"/>
      <c r="K45" s="1907"/>
      <c r="L45" s="1907"/>
      <c r="M45" s="7"/>
      <c r="N45" s="7"/>
      <c r="O45" s="7"/>
      <c r="P45" s="7"/>
      <c r="Q45" s="1722" t="s">
        <v>608</v>
      </c>
      <c r="R45" s="218"/>
      <c r="S45" s="218"/>
      <c r="T45" s="1736"/>
      <c r="U45" s="2067" t="s">
        <v>609</v>
      </c>
      <c r="V45" s="1754">
        <v>6350000</v>
      </c>
      <c r="W45" s="1728" t="s">
        <v>610</v>
      </c>
      <c r="X45" s="447">
        <f>V45*7</f>
        <v>44450000</v>
      </c>
      <c r="Y45" s="2024"/>
      <c r="Z45" s="179"/>
      <c r="AA45" s="189" t="s">
        <v>270</v>
      </c>
      <c r="AB45" s="7"/>
      <c r="AC45" s="7"/>
      <c r="AD45" s="189"/>
      <c r="AE45" s="228"/>
    </row>
    <row r="46" spans="1:31" ht="75">
      <c r="A46" s="7"/>
      <c r="B46" s="7"/>
      <c r="C46" s="7"/>
      <c r="D46" s="7"/>
      <c r="E46" s="7"/>
      <c r="F46" s="7"/>
      <c r="G46" s="7"/>
      <c r="H46" s="7"/>
      <c r="I46" s="7"/>
      <c r="J46" s="7"/>
      <c r="K46" s="1907"/>
      <c r="L46" s="1907"/>
      <c r="M46" s="7"/>
      <c r="N46" s="7"/>
      <c r="O46" s="7"/>
      <c r="P46" s="7"/>
      <c r="Q46" s="2035"/>
      <c r="R46" s="218"/>
      <c r="S46" s="218"/>
      <c r="T46" s="1736"/>
      <c r="U46" s="2068" t="s">
        <v>532</v>
      </c>
      <c r="V46" s="2069">
        <f>6350000</f>
        <v>6350000</v>
      </c>
      <c r="W46" s="1723" t="s">
        <v>611</v>
      </c>
      <c r="X46" s="447">
        <f>V46*1</f>
        <v>6350000</v>
      </c>
      <c r="Y46" s="2024"/>
      <c r="Z46" s="179"/>
      <c r="AA46" s="189" t="s">
        <v>270</v>
      </c>
      <c r="AB46" s="7"/>
      <c r="AC46" s="7"/>
      <c r="AD46" s="189"/>
      <c r="AE46" s="228"/>
    </row>
    <row r="47" spans="1:31" ht="15.75">
      <c r="A47" s="7"/>
      <c r="B47" s="7"/>
      <c r="C47" s="7"/>
      <c r="D47" s="7"/>
      <c r="E47" s="7"/>
      <c r="F47" s="7"/>
      <c r="G47" s="7"/>
      <c r="H47" s="7"/>
      <c r="I47" s="7"/>
      <c r="J47" s="7"/>
      <c r="K47" s="1907"/>
      <c r="L47" s="1907"/>
      <c r="M47" s="7"/>
      <c r="N47" s="7"/>
      <c r="O47" s="7"/>
      <c r="P47" s="7"/>
      <c r="Q47" s="2035"/>
      <c r="R47" s="218"/>
      <c r="S47" s="218"/>
      <c r="T47" s="1736"/>
      <c r="U47" s="1787"/>
      <c r="V47" s="1754"/>
      <c r="W47" s="1728"/>
      <c r="X47" s="444"/>
      <c r="Y47" s="2024"/>
      <c r="Z47" s="179"/>
      <c r="AA47" s="189"/>
      <c r="AB47" s="7"/>
      <c r="AC47" s="7"/>
      <c r="AD47" s="189"/>
      <c r="AE47" s="228"/>
    </row>
    <row r="48" spans="1:31" ht="15.75">
      <c r="A48" s="7"/>
      <c r="B48" s="7"/>
      <c r="C48" s="7"/>
      <c r="D48" s="7"/>
      <c r="E48" s="7"/>
      <c r="F48" s="7"/>
      <c r="G48" s="7"/>
      <c r="H48" s="7"/>
      <c r="I48" s="7"/>
      <c r="J48" s="7"/>
      <c r="K48" s="1907"/>
      <c r="L48" s="1907"/>
      <c r="M48" s="7"/>
      <c r="N48" s="7"/>
      <c r="O48" s="7"/>
      <c r="P48" s="7"/>
      <c r="Q48" s="2035"/>
      <c r="R48" s="218"/>
      <c r="S48" s="218"/>
      <c r="T48" s="1736"/>
      <c r="U48" s="1787"/>
      <c r="V48" s="1754"/>
      <c r="W48" s="1728"/>
      <c r="X48" s="444"/>
      <c r="Y48" s="2024"/>
      <c r="Z48" s="179"/>
      <c r="AA48" s="189"/>
      <c r="AB48" s="7"/>
      <c r="AC48" s="7"/>
      <c r="AD48" s="189"/>
      <c r="AE48" s="228"/>
    </row>
    <row r="49" spans="1:31" ht="12.75" customHeight="1">
      <c r="A49" s="7"/>
      <c r="B49" s="7"/>
      <c r="C49" s="7"/>
      <c r="D49" s="7"/>
      <c r="E49" s="7"/>
      <c r="F49" s="7"/>
      <c r="G49" s="7"/>
      <c r="H49" s="7"/>
      <c r="I49" s="7"/>
      <c r="J49" s="7"/>
      <c r="K49" s="1907"/>
      <c r="L49" s="1907"/>
      <c r="M49" s="7"/>
      <c r="N49" s="7"/>
      <c r="O49" s="7"/>
      <c r="P49" s="7"/>
      <c r="Q49" s="2070"/>
      <c r="R49" s="2070"/>
      <c r="S49" s="2070"/>
      <c r="T49" s="2070"/>
      <c r="U49" s="2071"/>
      <c r="V49" s="2032"/>
      <c r="W49" s="426"/>
      <c r="X49" s="270"/>
      <c r="Y49" s="280"/>
      <c r="Z49" s="179"/>
      <c r="AA49" s="189"/>
      <c r="AB49" s="7"/>
      <c r="AC49" s="7"/>
      <c r="AD49" s="189"/>
      <c r="AE49" s="228"/>
    </row>
    <row r="50" spans="1:31" ht="12.75" customHeight="1">
      <c r="A50" s="7"/>
      <c r="B50" s="7"/>
      <c r="C50" s="7"/>
      <c r="D50" s="7"/>
      <c r="E50" s="7"/>
      <c r="F50" s="7"/>
      <c r="G50" s="7"/>
      <c r="H50" s="7"/>
      <c r="I50" s="7"/>
      <c r="J50" s="7"/>
      <c r="K50" s="1907"/>
      <c r="L50" s="1907"/>
      <c r="M50" s="7"/>
      <c r="N50" s="7"/>
      <c r="O50" s="7"/>
      <c r="P50" s="7"/>
      <c r="Q50" s="7"/>
      <c r="R50" s="188"/>
      <c r="S50" s="189"/>
      <c r="T50" s="488"/>
      <c r="U50" s="189"/>
      <c r="V50" s="2072"/>
      <c r="W50" s="189"/>
      <c r="X50" s="2072">
        <f>SUM(X43:X49)</f>
        <v>76900000</v>
      </c>
      <c r="Y50" s="192">
        <f>SUM(Y43:Y49)</f>
        <v>17400000</v>
      </c>
      <c r="Z50" s="192" t="e">
        <f>SUM(#REF!)</f>
        <v>#REF!</v>
      </c>
      <c r="AA50" s="189"/>
      <c r="AB50" s="189"/>
      <c r="AC50" s="189"/>
      <c r="AD50" s="189"/>
      <c r="AE50" s="189"/>
    </row>
    <row r="51" spans="1:31" ht="12.75" customHeight="1">
      <c r="A51" s="7"/>
      <c r="B51" s="7"/>
      <c r="C51" s="7"/>
      <c r="D51" s="7"/>
      <c r="E51" s="7"/>
      <c r="F51" s="7"/>
      <c r="G51" s="7"/>
      <c r="H51" s="7"/>
      <c r="I51" s="7"/>
      <c r="J51" s="7"/>
      <c r="K51" s="7"/>
      <c r="L51" s="7"/>
      <c r="M51" s="7"/>
      <c r="N51" s="2073"/>
      <c r="O51" s="7"/>
      <c r="P51" s="7"/>
      <c r="Q51" s="7"/>
      <c r="R51" s="188"/>
      <c r="S51" s="189"/>
      <c r="T51" s="488"/>
      <c r="U51" s="189"/>
      <c r="V51" s="7"/>
      <c r="W51" s="7"/>
      <c r="X51" s="7"/>
      <c r="Y51" s="7"/>
      <c r="Z51" s="7"/>
      <c r="AA51" s="188"/>
      <c r="AB51" s="7"/>
      <c r="AC51" s="7"/>
      <c r="AD51" s="189"/>
      <c r="AE51" s="189"/>
    </row>
    <row r="52" spans="1:31" ht="12.75" customHeight="1">
      <c r="A52" s="7"/>
      <c r="B52" s="7"/>
      <c r="C52" s="7"/>
      <c r="D52" s="7"/>
      <c r="E52" s="7"/>
      <c r="F52" s="7"/>
      <c r="G52" s="7"/>
      <c r="H52" s="7"/>
      <c r="I52" s="7"/>
      <c r="J52" s="7"/>
      <c r="K52" s="7"/>
      <c r="L52" s="7"/>
      <c r="M52" s="7"/>
      <c r="N52" s="7"/>
      <c r="O52" s="7"/>
      <c r="P52" s="7"/>
      <c r="Q52" s="7"/>
      <c r="R52" s="188"/>
      <c r="S52" s="189"/>
      <c r="T52" s="488"/>
      <c r="U52" s="189"/>
      <c r="V52" s="189"/>
      <c r="W52" s="189"/>
      <c r="X52" s="189"/>
      <c r="Y52" s="228"/>
      <c r="Z52" s="228"/>
      <c r="AA52" s="188"/>
      <c r="AB52" s="7"/>
      <c r="AC52" s="7"/>
      <c r="AD52" s="189"/>
      <c r="AE52" s="189"/>
    </row>
    <row r="53" spans="1:31" ht="20.25" customHeight="1">
      <c r="A53" s="7"/>
      <c r="B53" s="7"/>
      <c r="C53" s="7"/>
      <c r="D53" s="7"/>
      <c r="E53" s="7"/>
      <c r="F53" s="7"/>
      <c r="G53" s="7"/>
      <c r="H53" s="7"/>
      <c r="I53" s="7"/>
      <c r="J53" s="7"/>
      <c r="K53" s="7"/>
      <c r="L53" s="7"/>
      <c r="M53" s="7"/>
      <c r="N53" s="7"/>
      <c r="O53" s="7"/>
      <c r="P53" s="7"/>
      <c r="Q53" s="1929" t="s">
        <v>319</v>
      </c>
      <c r="R53" s="1934"/>
      <c r="S53" s="1935"/>
      <c r="T53" s="488"/>
      <c r="U53" s="189"/>
      <c r="V53" s="189"/>
      <c r="W53" s="189"/>
      <c r="X53" s="189"/>
      <c r="Y53" s="228"/>
      <c r="Z53" s="228"/>
      <c r="AA53" s="7"/>
      <c r="AB53" s="7"/>
      <c r="AC53" s="7"/>
      <c r="AD53" s="189"/>
      <c r="AE53" s="189"/>
    </row>
    <row r="54" spans="1:31" ht="12.75" customHeight="1">
      <c r="A54" s="7"/>
      <c r="B54" s="7"/>
      <c r="C54" s="7"/>
      <c r="D54" s="7"/>
      <c r="E54" s="7"/>
      <c r="F54" s="7"/>
      <c r="G54" s="7"/>
      <c r="H54" s="7"/>
      <c r="I54" s="7"/>
      <c r="J54" s="7"/>
      <c r="K54" s="7"/>
      <c r="L54" s="7"/>
      <c r="M54" s="7"/>
      <c r="N54" s="7"/>
      <c r="O54" s="7"/>
      <c r="P54" s="7"/>
      <c r="Q54" s="1933"/>
      <c r="R54" s="1934"/>
      <c r="S54" s="1935"/>
      <c r="T54" s="488"/>
      <c r="U54" s="189"/>
      <c r="V54" s="189"/>
      <c r="W54" s="189"/>
      <c r="X54" s="189"/>
      <c r="Y54" s="228"/>
      <c r="Z54" s="228"/>
      <c r="AA54" s="7"/>
      <c r="AB54" s="7"/>
      <c r="AC54" s="7"/>
      <c r="AD54" s="189"/>
      <c r="AE54" s="189"/>
    </row>
    <row r="55" spans="1:31" ht="12.75" customHeight="1">
      <c r="A55" s="7"/>
      <c r="B55" s="7"/>
      <c r="C55" s="7"/>
      <c r="D55" s="7"/>
      <c r="E55" s="7"/>
      <c r="F55" s="7"/>
      <c r="G55" s="7"/>
      <c r="H55" s="7"/>
      <c r="I55" s="7"/>
      <c r="J55" s="7"/>
      <c r="K55" s="7"/>
      <c r="L55" s="7"/>
      <c r="M55" s="7"/>
      <c r="N55" s="7"/>
      <c r="O55" s="7"/>
      <c r="P55" s="7"/>
      <c r="Q55" s="176" t="s">
        <v>262</v>
      </c>
      <c r="R55" s="176" t="s">
        <v>263</v>
      </c>
      <c r="S55" s="176" t="s">
        <v>264</v>
      </c>
      <c r="T55" s="177" t="s">
        <v>487</v>
      </c>
      <c r="U55" s="177" t="s">
        <v>12</v>
      </c>
      <c r="V55" s="178" t="s">
        <v>318</v>
      </c>
      <c r="W55" s="177" t="s">
        <v>267</v>
      </c>
      <c r="X55" s="177" t="s">
        <v>268</v>
      </c>
      <c r="Y55" s="179" t="s">
        <v>67</v>
      </c>
      <c r="Z55" s="179" t="s">
        <v>269</v>
      </c>
      <c r="AA55" s="7"/>
      <c r="AB55" s="7"/>
      <c r="AC55" s="7"/>
      <c r="AD55" s="189"/>
      <c r="AE55" s="189"/>
    </row>
    <row r="56" spans="1:31" ht="93.75" customHeight="1">
      <c r="A56" s="7"/>
      <c r="B56" s="7"/>
      <c r="C56" s="7"/>
      <c r="D56" s="7"/>
      <c r="E56" s="7"/>
      <c r="F56" s="7"/>
      <c r="G56" s="7"/>
      <c r="H56" s="7"/>
      <c r="I56" s="7"/>
      <c r="J56" s="7"/>
      <c r="K56" s="7"/>
      <c r="L56" s="7"/>
      <c r="M56" s="7"/>
      <c r="N56" s="7"/>
      <c r="O56" s="7"/>
      <c r="P56" s="7"/>
      <c r="Q56" s="1722" t="s">
        <v>612</v>
      </c>
      <c r="R56" s="1728">
        <v>651</v>
      </c>
      <c r="S56" s="1722" t="s">
        <v>613</v>
      </c>
      <c r="T56" s="1740">
        <v>45352</v>
      </c>
      <c r="U56" s="1726" t="s">
        <v>600</v>
      </c>
      <c r="V56" s="1781">
        <v>2800000</v>
      </c>
      <c r="W56" s="1728" t="s">
        <v>614</v>
      </c>
      <c r="X56" s="2074">
        <f>V56*7</f>
        <v>19600000</v>
      </c>
      <c r="Y56" s="2075">
        <f>X56</f>
        <v>19600000</v>
      </c>
      <c r="Z56" s="179"/>
      <c r="AA56" s="7" t="s">
        <v>270</v>
      </c>
      <c r="AB56" s="7"/>
      <c r="AC56" s="7"/>
      <c r="AD56" s="189"/>
      <c r="AE56" s="189"/>
    </row>
    <row r="57" spans="1:31" ht="120">
      <c r="A57" s="7"/>
      <c r="B57" s="7"/>
      <c r="C57" s="7"/>
      <c r="D57" s="7"/>
      <c r="E57" s="7"/>
      <c r="F57" s="7"/>
      <c r="G57" s="7"/>
      <c r="H57" s="7"/>
      <c r="I57" s="7"/>
      <c r="J57" s="7"/>
      <c r="K57" s="7"/>
      <c r="L57" s="7"/>
      <c r="M57" s="7"/>
      <c r="N57" s="7"/>
      <c r="O57" s="7"/>
      <c r="P57" s="7"/>
      <c r="Q57" s="218"/>
      <c r="R57" s="218"/>
      <c r="S57" s="218"/>
      <c r="T57" s="1736"/>
      <c r="U57" s="2076" t="s">
        <v>532</v>
      </c>
      <c r="V57" s="2077">
        <v>2800000</v>
      </c>
      <c r="W57" s="1728" t="s">
        <v>615</v>
      </c>
      <c r="X57" s="2029">
        <f>V57*2</f>
        <v>5600000</v>
      </c>
      <c r="Y57" s="2078"/>
      <c r="Z57" s="249"/>
      <c r="AA57" s="7" t="s">
        <v>270</v>
      </c>
      <c r="AB57" s="7"/>
      <c r="AC57" s="7"/>
      <c r="AD57" s="189"/>
      <c r="AE57" s="189"/>
    </row>
    <row r="58" spans="1:31" ht="195">
      <c r="A58" s="7"/>
      <c r="B58" s="7"/>
      <c r="C58" s="7"/>
      <c r="D58" s="7"/>
      <c r="E58" s="7"/>
      <c r="F58" s="7"/>
      <c r="G58" s="7"/>
      <c r="H58" s="7"/>
      <c r="I58" s="7"/>
      <c r="J58" s="7"/>
      <c r="K58" s="7"/>
      <c r="L58" s="7"/>
      <c r="M58" s="7"/>
      <c r="N58" s="7"/>
      <c r="O58" s="7"/>
      <c r="P58" s="7"/>
      <c r="Q58" s="1722" t="s">
        <v>616</v>
      </c>
      <c r="R58" s="1728">
        <v>933</v>
      </c>
      <c r="S58" s="1722" t="s">
        <v>617</v>
      </c>
      <c r="T58" s="1748">
        <v>45365</v>
      </c>
      <c r="U58" s="806" t="s">
        <v>601</v>
      </c>
      <c r="V58" s="1781">
        <v>2600000</v>
      </c>
      <c r="W58" s="1728" t="s">
        <v>618</v>
      </c>
      <c r="X58" s="2079">
        <f>V58*6</f>
        <v>15600000</v>
      </c>
      <c r="Y58" s="2080"/>
      <c r="Z58" s="179"/>
      <c r="AA58" s="7" t="s">
        <v>270</v>
      </c>
      <c r="AB58" s="7"/>
      <c r="AC58" s="7"/>
      <c r="AD58" s="189"/>
      <c r="AE58" s="189"/>
    </row>
    <row r="59" spans="1:31" ht="60">
      <c r="A59" s="7"/>
      <c r="B59" s="7"/>
      <c r="C59" s="7"/>
      <c r="D59" s="7"/>
      <c r="E59" s="7"/>
      <c r="F59" s="7"/>
      <c r="G59" s="7"/>
      <c r="H59" s="7"/>
      <c r="I59" s="7"/>
      <c r="J59" s="7"/>
      <c r="K59" s="7"/>
      <c r="L59" s="7"/>
      <c r="M59" s="7"/>
      <c r="N59" s="7"/>
      <c r="O59" s="7"/>
      <c r="P59" s="7"/>
      <c r="Q59" s="182"/>
      <c r="R59" s="182"/>
      <c r="S59" s="218"/>
      <c r="T59" s="218"/>
      <c r="U59" s="2076" t="s">
        <v>532</v>
      </c>
      <c r="V59" s="1781">
        <v>2600000</v>
      </c>
      <c r="W59" s="983" t="s">
        <v>619</v>
      </c>
      <c r="X59" s="2079">
        <f>V59*3</f>
        <v>7800000</v>
      </c>
      <c r="Y59" s="2075"/>
      <c r="Z59" s="179"/>
      <c r="AA59" s="7" t="s">
        <v>270</v>
      </c>
      <c r="AB59" s="7"/>
      <c r="AC59" s="7"/>
      <c r="AD59" s="189"/>
      <c r="AE59" s="189"/>
    </row>
    <row r="60" spans="1:31" ht="60">
      <c r="A60" s="7"/>
      <c r="B60" s="7"/>
      <c r="C60" s="7"/>
      <c r="D60" s="7"/>
      <c r="E60" s="7"/>
      <c r="F60" s="7"/>
      <c r="G60" s="7"/>
      <c r="H60" s="7"/>
      <c r="I60" s="7"/>
      <c r="J60" s="7"/>
      <c r="K60" s="7"/>
      <c r="L60" s="7"/>
      <c r="M60" s="7"/>
      <c r="N60" s="7"/>
      <c r="O60" s="7"/>
      <c r="P60" s="7"/>
      <c r="Q60" s="2081"/>
      <c r="R60" s="2081"/>
      <c r="S60" s="218"/>
      <c r="T60" s="1785"/>
      <c r="U60" s="2082"/>
      <c r="V60" s="1781">
        <v>4200000</v>
      </c>
      <c r="W60" s="1728" t="s">
        <v>620</v>
      </c>
      <c r="X60" s="2083">
        <f>V60*6</f>
        <v>25200000</v>
      </c>
      <c r="Y60" s="2078"/>
      <c r="Z60" s="249"/>
      <c r="AA60" s="7" t="s">
        <v>270</v>
      </c>
      <c r="AB60" s="7"/>
      <c r="AC60" s="7"/>
      <c r="AD60" s="189"/>
      <c r="AE60" s="189"/>
    </row>
    <row r="61" spans="1:31" ht="60">
      <c r="A61" s="7"/>
      <c r="B61" s="7"/>
      <c r="C61" s="7"/>
      <c r="D61" s="7"/>
      <c r="E61" s="7"/>
      <c r="F61" s="7"/>
      <c r="G61" s="7"/>
      <c r="H61" s="7"/>
      <c r="I61" s="7"/>
      <c r="J61" s="7"/>
      <c r="K61" s="7"/>
      <c r="L61" s="7"/>
      <c r="M61" s="7"/>
      <c r="N61" s="7"/>
      <c r="O61" s="7"/>
      <c r="P61" s="7"/>
      <c r="Q61" s="2081"/>
      <c r="R61" s="2081"/>
      <c r="S61" s="218"/>
      <c r="T61" s="1785"/>
      <c r="U61" s="2076" t="s">
        <v>532</v>
      </c>
      <c r="V61" s="1781">
        <v>4200000</v>
      </c>
      <c r="W61" s="1728" t="s">
        <v>621</v>
      </c>
      <c r="X61" s="2083">
        <f>V61*2</f>
        <v>8400000</v>
      </c>
      <c r="Y61" s="2078"/>
      <c r="Z61" s="249"/>
      <c r="AA61" s="7" t="s">
        <v>270</v>
      </c>
      <c r="AB61" s="7"/>
      <c r="AC61" s="7"/>
      <c r="AD61" s="189"/>
      <c r="AE61" s="189"/>
    </row>
    <row r="62" spans="1:31" ht="90">
      <c r="A62" s="7"/>
      <c r="B62" s="7"/>
      <c r="C62" s="7"/>
      <c r="D62" s="7"/>
      <c r="E62" s="7"/>
      <c r="F62" s="7"/>
      <c r="G62" s="7"/>
      <c r="H62" s="7"/>
      <c r="I62" s="7"/>
      <c r="J62" s="7"/>
      <c r="K62" s="7"/>
      <c r="L62" s="7"/>
      <c r="M62" s="7"/>
      <c r="N62" s="7"/>
      <c r="O62" s="7"/>
      <c r="P62" s="7"/>
      <c r="Q62" s="2081"/>
      <c r="R62" s="2081"/>
      <c r="S62" s="218"/>
      <c r="T62" s="1785"/>
      <c r="U62" s="2082"/>
      <c r="V62" s="1781">
        <v>2800000</v>
      </c>
      <c r="W62" s="1728" t="s">
        <v>622</v>
      </c>
      <c r="X62" s="2084">
        <f>V62*5</f>
        <v>14000000</v>
      </c>
      <c r="Y62" s="2078"/>
      <c r="Z62" s="249"/>
      <c r="AA62" s="7" t="s">
        <v>270</v>
      </c>
      <c r="AB62" s="7"/>
      <c r="AC62" s="7"/>
      <c r="AD62" s="189"/>
      <c r="AE62" s="189"/>
    </row>
    <row r="63" spans="1:31" ht="90">
      <c r="A63" s="7"/>
      <c r="B63" s="7"/>
      <c r="C63" s="7"/>
      <c r="D63" s="7"/>
      <c r="E63" s="7"/>
      <c r="F63" s="7"/>
      <c r="G63" s="7"/>
      <c r="H63" s="7"/>
      <c r="I63" s="7"/>
      <c r="J63" s="7"/>
      <c r="K63" s="7"/>
      <c r="L63" s="7"/>
      <c r="M63" s="7"/>
      <c r="N63" s="7"/>
      <c r="O63" s="7"/>
      <c r="P63" s="7"/>
      <c r="Q63" s="2081"/>
      <c r="R63" s="2081"/>
      <c r="S63" s="218"/>
      <c r="T63" s="1785"/>
      <c r="U63" s="2082"/>
      <c r="V63" s="1781">
        <v>2800000</v>
      </c>
      <c r="W63" s="1728" t="s">
        <v>622</v>
      </c>
      <c r="X63" s="2084">
        <f>V63*5</f>
        <v>14000000</v>
      </c>
      <c r="Y63" s="2078"/>
      <c r="Z63" s="249"/>
      <c r="AA63" s="7"/>
      <c r="AB63" s="7"/>
      <c r="AC63" s="7"/>
      <c r="AD63" s="189"/>
      <c r="AE63" s="189"/>
    </row>
    <row r="64" spans="1:31" ht="12.75" customHeight="1">
      <c r="A64" s="7"/>
      <c r="B64" s="7"/>
      <c r="C64" s="7"/>
      <c r="D64" s="7"/>
      <c r="E64" s="7"/>
      <c r="F64" s="7"/>
      <c r="G64" s="7"/>
      <c r="H64" s="7"/>
      <c r="I64" s="7"/>
      <c r="J64" s="7"/>
      <c r="K64" s="7"/>
      <c r="L64" s="7"/>
      <c r="M64" s="7"/>
      <c r="N64" s="7"/>
      <c r="O64" s="7"/>
      <c r="P64" s="7"/>
      <c r="Q64" s="183"/>
      <c r="R64" s="182"/>
      <c r="S64" s="182"/>
      <c r="T64" s="177"/>
      <c r="U64" s="2085"/>
      <c r="V64" s="2086"/>
      <c r="W64" s="426"/>
      <c r="X64" s="270"/>
      <c r="Y64" s="2087"/>
      <c r="Z64" s="457"/>
      <c r="AA64" s="7"/>
      <c r="AB64" s="7"/>
      <c r="AC64" s="7"/>
      <c r="AD64" s="189"/>
      <c r="AE64" s="189"/>
    </row>
    <row r="65" spans="1:31" ht="12.75" customHeight="1">
      <c r="A65" s="7"/>
      <c r="B65" s="7"/>
      <c r="C65" s="7"/>
      <c r="D65" s="7"/>
      <c r="E65" s="7"/>
      <c r="F65" s="7"/>
      <c r="G65" s="7"/>
      <c r="H65" s="7"/>
      <c r="I65" s="7"/>
      <c r="J65" s="7"/>
      <c r="K65" s="7"/>
      <c r="L65" s="7"/>
      <c r="M65" s="7"/>
      <c r="N65" s="7"/>
      <c r="O65" s="7"/>
      <c r="P65" s="7"/>
      <c r="Q65" s="7"/>
      <c r="R65" s="7"/>
      <c r="S65" s="7"/>
      <c r="T65" s="7"/>
      <c r="U65" s="7"/>
      <c r="V65" s="8"/>
      <c r="W65" s="7"/>
      <c r="X65" s="8">
        <f>SUM(X56:X64)</f>
        <v>110200000</v>
      </c>
      <c r="Y65" s="192">
        <f>SUM(Y56:Y64)</f>
        <v>19600000</v>
      </c>
      <c r="Z65" s="192">
        <f>SUM(Z64)</f>
        <v>0</v>
      </c>
      <c r="AA65" s="7"/>
      <c r="AB65" s="7"/>
      <c r="AC65" s="7"/>
      <c r="AD65" s="7"/>
      <c r="AE65" s="7"/>
    </row>
    <row r="66" spans="1:31" ht="12.75" customHeight="1">
      <c r="A66" s="7"/>
      <c r="B66" s="7"/>
      <c r="C66" s="7"/>
      <c r="D66" s="7"/>
      <c r="E66" s="7"/>
      <c r="F66" s="7"/>
      <c r="G66" s="7"/>
      <c r="H66" s="7"/>
      <c r="I66" s="7"/>
      <c r="J66" s="7"/>
      <c r="K66" s="7"/>
      <c r="L66" s="7"/>
      <c r="M66" s="7"/>
      <c r="N66" s="7"/>
      <c r="O66" s="7"/>
      <c r="P66" s="7"/>
      <c r="Q66" s="7"/>
      <c r="R66" s="7"/>
      <c r="S66" s="7"/>
      <c r="T66" s="7"/>
      <c r="U66" s="7"/>
      <c r="V66" s="8"/>
      <c r="W66" s="7"/>
      <c r="X66" s="7"/>
      <c r="Y66" s="228"/>
      <c r="Z66" s="228"/>
      <c r="AA66" s="7"/>
      <c r="AB66" s="7"/>
      <c r="AC66" s="7"/>
      <c r="AD66" s="7"/>
      <c r="AE66" s="7"/>
    </row>
    <row r="67" spans="1:31" ht="12.75" customHeight="1">
      <c r="A67" s="7"/>
      <c r="B67" s="7"/>
      <c r="C67" s="7"/>
      <c r="D67" s="7"/>
      <c r="E67" s="7"/>
      <c r="F67" s="7"/>
      <c r="G67" s="7"/>
      <c r="H67" s="7"/>
      <c r="I67" s="7"/>
      <c r="J67" s="7"/>
      <c r="K67" s="7"/>
      <c r="L67" s="7"/>
      <c r="M67" s="7"/>
      <c r="N67" s="7"/>
      <c r="O67" s="7"/>
      <c r="P67" s="7"/>
      <c r="Q67" s="7"/>
      <c r="R67" s="7"/>
      <c r="S67" s="7"/>
      <c r="T67" s="7"/>
      <c r="U67" s="7"/>
      <c r="V67" s="8"/>
      <c r="W67" s="7"/>
      <c r="X67" s="7"/>
      <c r="Y67" s="228"/>
      <c r="Z67" s="228"/>
      <c r="AA67" s="7"/>
      <c r="AB67" s="7"/>
      <c r="AC67" s="7"/>
      <c r="AD67" s="7"/>
      <c r="AE67" s="7"/>
    </row>
    <row r="68" spans="1:31" ht="12.75" customHeight="1">
      <c r="A68" s="7"/>
      <c r="B68" s="7"/>
      <c r="C68" s="7"/>
      <c r="D68" s="7"/>
      <c r="E68" s="7"/>
      <c r="F68" s="7"/>
      <c r="G68" s="7"/>
      <c r="H68" s="7"/>
      <c r="I68" s="7"/>
      <c r="J68" s="7"/>
      <c r="K68" s="7"/>
      <c r="L68" s="7"/>
      <c r="M68" s="7"/>
      <c r="N68" s="7"/>
      <c r="O68" s="7"/>
      <c r="P68" s="7"/>
      <c r="Q68" s="7"/>
      <c r="R68" s="7"/>
      <c r="S68" s="7"/>
      <c r="T68" s="7"/>
      <c r="U68" s="7"/>
      <c r="V68" s="8"/>
      <c r="W68" s="7"/>
      <c r="X68" s="7"/>
      <c r="Y68" s="228"/>
      <c r="Z68" s="228"/>
      <c r="AA68" s="7"/>
      <c r="AB68" s="7"/>
      <c r="AC68" s="7"/>
      <c r="AD68" s="7"/>
      <c r="AE68" s="7"/>
    </row>
    <row r="69" spans="1:31" ht="12.75" customHeight="1">
      <c r="A69" s="7"/>
      <c r="B69" s="7"/>
      <c r="C69" s="7"/>
      <c r="D69" s="7"/>
      <c r="E69" s="7"/>
      <c r="F69" s="7"/>
      <c r="G69" s="7"/>
      <c r="H69" s="7"/>
      <c r="I69" s="7"/>
      <c r="J69" s="7"/>
      <c r="K69" s="7"/>
      <c r="L69" s="7"/>
      <c r="M69" s="7"/>
      <c r="N69" s="7"/>
      <c r="O69" s="7"/>
      <c r="P69" s="7"/>
      <c r="Q69" s="7"/>
      <c r="R69" s="7"/>
      <c r="S69" s="7"/>
      <c r="T69" s="7"/>
      <c r="U69" s="7"/>
      <c r="V69" s="8"/>
      <c r="W69" s="7"/>
      <c r="X69" s="7"/>
      <c r="Y69" s="228"/>
      <c r="Z69" s="228"/>
      <c r="AA69" s="7"/>
      <c r="AB69" s="7"/>
      <c r="AC69" s="7"/>
      <c r="AD69" s="7"/>
      <c r="AE69" s="7"/>
    </row>
    <row r="70" spans="1:31" ht="12.75" customHeight="1">
      <c r="A70" s="7"/>
      <c r="B70" s="7"/>
      <c r="C70" s="7"/>
      <c r="D70" s="7"/>
      <c r="E70" s="7"/>
      <c r="F70" s="7"/>
      <c r="G70" s="7"/>
      <c r="H70" s="7"/>
      <c r="I70" s="7"/>
      <c r="J70" s="7"/>
      <c r="K70" s="7"/>
      <c r="L70" s="7"/>
      <c r="M70" s="7"/>
      <c r="N70" s="7"/>
      <c r="O70" s="7"/>
      <c r="P70" s="7"/>
      <c r="Q70" s="7"/>
      <c r="R70" s="7"/>
      <c r="S70" s="7"/>
      <c r="T70" s="7"/>
      <c r="U70" s="7"/>
      <c r="V70" s="8"/>
      <c r="W70" s="7"/>
      <c r="X70" s="7"/>
      <c r="Y70" s="228"/>
      <c r="Z70" s="228"/>
      <c r="AA70" s="7"/>
      <c r="AB70" s="7"/>
      <c r="AC70" s="7"/>
      <c r="AD70" s="7"/>
      <c r="AE70" s="7"/>
    </row>
    <row r="71" spans="1:31" ht="12.75" customHeight="1">
      <c r="A71" s="7"/>
      <c r="B71" s="7"/>
      <c r="C71" s="7"/>
      <c r="D71" s="7"/>
      <c r="E71" s="7"/>
      <c r="F71" s="7"/>
      <c r="G71" s="7"/>
      <c r="H71" s="7"/>
      <c r="I71" s="7"/>
      <c r="J71" s="7"/>
      <c r="K71" s="7"/>
      <c r="L71" s="7"/>
      <c r="M71" s="7"/>
      <c r="N71" s="7"/>
      <c r="O71" s="7"/>
      <c r="P71" s="7"/>
      <c r="Q71" s="518" t="s">
        <v>320</v>
      </c>
      <c r="R71" s="1839"/>
      <c r="S71" s="1839"/>
      <c r="T71" s="1839"/>
      <c r="U71" s="1839"/>
      <c r="V71" s="8"/>
      <c r="W71" s="7"/>
      <c r="X71" s="7"/>
      <c r="Y71" s="228"/>
      <c r="Z71" s="228"/>
      <c r="AA71" s="7"/>
      <c r="AB71" s="7"/>
      <c r="AC71" s="7"/>
      <c r="AD71" s="7"/>
      <c r="AE71" s="7"/>
    </row>
    <row r="72" spans="1:31" ht="12.75" customHeight="1">
      <c r="A72" s="7"/>
      <c r="B72" s="7"/>
      <c r="C72" s="7"/>
      <c r="D72" s="7"/>
      <c r="E72" s="7"/>
      <c r="F72" s="7"/>
      <c r="G72" s="7"/>
      <c r="H72" s="7"/>
      <c r="I72" s="7"/>
      <c r="J72" s="7"/>
      <c r="K72" s="7"/>
      <c r="L72" s="7"/>
      <c r="M72" s="7"/>
      <c r="N72" s="7"/>
      <c r="O72" s="7"/>
      <c r="P72" s="7"/>
      <c r="Q72" s="7"/>
      <c r="R72" s="7"/>
      <c r="S72" s="7"/>
      <c r="T72" s="7"/>
      <c r="U72" s="7"/>
      <c r="V72" s="8"/>
      <c r="W72" s="7"/>
      <c r="X72" s="7"/>
      <c r="Y72" s="228"/>
      <c r="Z72" s="228"/>
      <c r="AA72" s="7"/>
      <c r="AB72" s="7"/>
      <c r="AC72" s="7"/>
      <c r="AD72" s="7"/>
      <c r="AE72" s="7"/>
    </row>
    <row r="73" spans="1:31" ht="12.75" customHeight="1">
      <c r="A73" s="7"/>
      <c r="B73" s="7"/>
      <c r="C73" s="7"/>
      <c r="D73" s="7"/>
      <c r="E73" s="7"/>
      <c r="F73" s="7"/>
      <c r="G73" s="7"/>
      <c r="H73" s="7"/>
      <c r="I73" s="7"/>
      <c r="J73" s="7"/>
      <c r="K73" s="7"/>
      <c r="L73" s="7"/>
      <c r="M73" s="7"/>
      <c r="N73" s="7"/>
      <c r="O73" s="7"/>
      <c r="P73" s="7"/>
      <c r="Q73" s="176" t="s">
        <v>262</v>
      </c>
      <c r="R73" s="176" t="s">
        <v>263</v>
      </c>
      <c r="S73" s="176" t="s">
        <v>264</v>
      </c>
      <c r="T73" s="177" t="s">
        <v>487</v>
      </c>
      <c r="U73" s="213" t="s">
        <v>12</v>
      </c>
      <c r="V73" s="178" t="s">
        <v>318</v>
      </c>
      <c r="W73" s="177" t="s">
        <v>267</v>
      </c>
      <c r="X73" s="177" t="s">
        <v>268</v>
      </c>
      <c r="Y73" s="179" t="s">
        <v>67</v>
      </c>
      <c r="Z73" s="179" t="s">
        <v>269</v>
      </c>
      <c r="AA73" s="7"/>
      <c r="AB73" s="7"/>
      <c r="AC73" s="7"/>
      <c r="AD73" s="7"/>
      <c r="AE73" s="7"/>
    </row>
    <row r="74" spans="1:31" ht="45">
      <c r="A74" s="7"/>
      <c r="B74" s="7"/>
      <c r="C74" s="7"/>
      <c r="D74" s="7"/>
      <c r="E74" s="7"/>
      <c r="F74" s="7"/>
      <c r="G74" s="7"/>
      <c r="H74" s="7"/>
      <c r="I74" s="7"/>
      <c r="J74" s="7"/>
      <c r="K74" s="7"/>
      <c r="L74" s="7"/>
      <c r="M74" s="7"/>
      <c r="N74" s="7"/>
      <c r="O74" s="7"/>
      <c r="P74" s="7"/>
      <c r="Q74" s="218"/>
      <c r="R74" s="218"/>
      <c r="S74" s="218"/>
      <c r="T74" s="1785"/>
      <c r="U74" s="2088"/>
      <c r="V74" s="1781">
        <v>4000000</v>
      </c>
      <c r="W74" s="1728" t="s">
        <v>623</v>
      </c>
      <c r="X74" s="273">
        <f>+V74*5</f>
        <v>20000000</v>
      </c>
      <c r="Y74" s="273"/>
      <c r="Z74" s="250"/>
      <c r="AA74" s="7" t="s">
        <v>270</v>
      </c>
      <c r="AB74" s="7"/>
      <c r="AC74" s="7"/>
      <c r="AD74" s="7"/>
      <c r="AE74" s="7"/>
    </row>
    <row r="75" spans="1:31" ht="75">
      <c r="A75" s="7"/>
      <c r="B75" s="7"/>
      <c r="C75" s="7"/>
      <c r="D75" s="7"/>
      <c r="E75" s="7"/>
      <c r="F75" s="7"/>
      <c r="G75" s="7"/>
      <c r="H75" s="7"/>
      <c r="I75" s="7"/>
      <c r="J75" s="7"/>
      <c r="K75" s="7"/>
      <c r="L75" s="7"/>
      <c r="M75" s="7"/>
      <c r="N75" s="7"/>
      <c r="O75" s="7"/>
      <c r="P75" s="7"/>
      <c r="Q75" s="218"/>
      <c r="R75" s="218"/>
      <c r="S75" s="218"/>
      <c r="T75" s="218"/>
      <c r="U75" s="2089"/>
      <c r="V75" s="1781">
        <v>3800000</v>
      </c>
      <c r="W75" s="2090" t="s">
        <v>624</v>
      </c>
      <c r="X75" s="273">
        <f>V75*6</f>
        <v>22800000</v>
      </c>
      <c r="Y75" s="273"/>
      <c r="Z75" s="250"/>
      <c r="AA75" s="7" t="s">
        <v>270</v>
      </c>
      <c r="AB75" s="7"/>
      <c r="AC75" s="7"/>
      <c r="AD75" s="7"/>
      <c r="AE75" s="7"/>
    </row>
    <row r="76" spans="1:31" ht="75">
      <c r="A76" s="7"/>
      <c r="B76" s="7"/>
      <c r="C76" s="7"/>
      <c r="D76" s="7"/>
      <c r="E76" s="7"/>
      <c r="F76" s="7"/>
      <c r="G76" s="7"/>
      <c r="H76" s="7"/>
      <c r="I76" s="7"/>
      <c r="J76" s="7"/>
      <c r="K76" s="7"/>
      <c r="L76" s="7"/>
      <c r="M76" s="7"/>
      <c r="N76" s="7"/>
      <c r="O76" s="7"/>
      <c r="P76" s="7"/>
      <c r="Q76" s="218"/>
      <c r="R76" s="218"/>
      <c r="S76" s="218"/>
      <c r="T76" s="1785"/>
      <c r="U76" s="2091"/>
      <c r="V76" s="1781">
        <f>3800000</f>
        <v>3800000</v>
      </c>
      <c r="W76" s="2090" t="s">
        <v>625</v>
      </c>
      <c r="X76" s="273">
        <f>V76*2</f>
        <v>7600000</v>
      </c>
      <c r="Y76" s="273"/>
      <c r="Z76" s="250"/>
      <c r="AA76" s="7"/>
      <c r="AB76" s="7"/>
      <c r="AC76" s="7"/>
      <c r="AD76" s="7"/>
      <c r="AE76" s="7"/>
    </row>
    <row r="77" spans="1:31" ht="15.75">
      <c r="A77" s="7"/>
      <c r="B77" s="7"/>
      <c r="C77" s="7"/>
      <c r="D77" s="7"/>
      <c r="E77" s="7"/>
      <c r="F77" s="7"/>
      <c r="G77" s="7"/>
      <c r="H77" s="7"/>
      <c r="I77" s="7"/>
      <c r="J77" s="7"/>
      <c r="K77" s="7"/>
      <c r="L77" s="7"/>
      <c r="M77" s="7"/>
      <c r="N77" s="7"/>
      <c r="O77" s="7"/>
      <c r="P77" s="7"/>
      <c r="Q77" s="218"/>
      <c r="R77" s="218"/>
      <c r="S77" s="218"/>
      <c r="T77" s="218"/>
      <c r="U77" s="2089"/>
      <c r="V77" s="273"/>
      <c r="W77" s="1779"/>
      <c r="X77" s="273"/>
      <c r="Y77" s="273"/>
      <c r="Z77" s="250"/>
      <c r="AA77" s="7" t="s">
        <v>270</v>
      </c>
      <c r="AB77" s="7"/>
      <c r="AC77" s="7"/>
      <c r="AD77" s="7"/>
      <c r="AE77" s="7"/>
    </row>
    <row r="78" spans="1:31" ht="15.75">
      <c r="A78" s="7"/>
      <c r="B78" s="7"/>
      <c r="C78" s="7"/>
      <c r="D78" s="7"/>
      <c r="E78" s="7"/>
      <c r="F78" s="7"/>
      <c r="G78" s="7"/>
      <c r="H78" s="7"/>
      <c r="I78" s="7"/>
      <c r="J78" s="7"/>
      <c r="K78" s="7"/>
      <c r="L78" s="7"/>
      <c r="M78" s="7"/>
      <c r="N78" s="7"/>
      <c r="O78" s="7"/>
      <c r="P78" s="7"/>
      <c r="Q78" s="218"/>
      <c r="R78" s="218"/>
      <c r="S78" s="218"/>
      <c r="T78" s="218"/>
      <c r="U78" s="218"/>
      <c r="V78" s="273"/>
      <c r="W78" s="1779"/>
      <c r="X78" s="273"/>
      <c r="Y78" s="1751"/>
      <c r="Z78" s="250"/>
      <c r="AA78" s="7"/>
      <c r="AB78" s="7"/>
      <c r="AC78" s="7"/>
      <c r="AD78" s="7"/>
      <c r="AE78" s="7"/>
    </row>
    <row r="79" spans="1:31" ht="12.75" customHeight="1">
      <c r="A79" s="7"/>
      <c r="B79" s="7"/>
      <c r="C79" s="7"/>
      <c r="D79" s="7"/>
      <c r="E79" s="7"/>
      <c r="F79" s="7"/>
      <c r="G79" s="7"/>
      <c r="H79" s="7"/>
      <c r="I79" s="7"/>
      <c r="J79" s="7"/>
      <c r="K79" s="7"/>
      <c r="L79" s="7"/>
      <c r="M79" s="7"/>
      <c r="N79" s="7"/>
      <c r="O79" s="7"/>
      <c r="P79" s="7"/>
      <c r="Q79" s="218"/>
      <c r="R79" s="218"/>
      <c r="S79" s="218"/>
      <c r="T79" s="218"/>
      <c r="U79" s="218"/>
      <c r="V79" s="214"/>
      <c r="W79" s="1779"/>
      <c r="X79" s="273"/>
      <c r="Y79" s="1751"/>
      <c r="Z79" s="250"/>
      <c r="AA79" s="7"/>
      <c r="AB79" s="7"/>
      <c r="AC79" s="7"/>
      <c r="AD79" s="7"/>
      <c r="AE79" s="7"/>
    </row>
    <row r="80" spans="1:31" ht="12.75" customHeight="1">
      <c r="A80" s="7"/>
      <c r="B80" s="7"/>
      <c r="C80" s="7"/>
      <c r="D80" s="7"/>
      <c r="E80" s="7"/>
      <c r="F80" s="7"/>
      <c r="G80" s="7"/>
      <c r="H80" s="7"/>
      <c r="I80" s="7"/>
      <c r="J80" s="7"/>
      <c r="K80" s="7"/>
      <c r="L80" s="7"/>
      <c r="M80" s="7"/>
      <c r="N80" s="7"/>
      <c r="O80" s="7"/>
      <c r="P80" s="7"/>
      <c r="Q80" s="7"/>
      <c r="R80" s="7"/>
      <c r="S80" s="7"/>
      <c r="T80" s="7"/>
      <c r="U80" s="7"/>
      <c r="V80" s="8"/>
      <c r="W80" s="7"/>
      <c r="X80" s="7"/>
      <c r="Y80" s="228"/>
      <c r="Z80" s="228"/>
      <c r="AA80" s="7"/>
      <c r="AB80" s="7"/>
      <c r="AC80" s="7"/>
      <c r="AD80" s="7"/>
      <c r="AE80" s="7"/>
    </row>
    <row r="81" spans="1:31" ht="12.75" customHeight="1">
      <c r="A81" s="7"/>
      <c r="B81" s="7"/>
      <c r="C81" s="7"/>
      <c r="D81" s="7"/>
      <c r="E81" s="7"/>
      <c r="F81" s="7"/>
      <c r="G81" s="7"/>
      <c r="H81" s="7"/>
      <c r="I81" s="7"/>
      <c r="J81" s="7"/>
      <c r="K81" s="7"/>
      <c r="L81" s="7"/>
      <c r="M81" s="7"/>
      <c r="N81" s="7"/>
      <c r="O81" s="7"/>
      <c r="P81" s="7"/>
      <c r="Q81" s="7"/>
      <c r="R81" s="7"/>
      <c r="S81" s="7"/>
      <c r="T81" s="7"/>
      <c r="U81" s="7"/>
      <c r="V81" s="8"/>
      <c r="W81" s="7"/>
      <c r="X81" s="192">
        <f>SUM(X74:X80)</f>
        <v>50400000</v>
      </c>
      <c r="Y81" s="228">
        <f>SUM(Y74:Y80)</f>
        <v>0</v>
      </c>
      <c r="Z81" s="228"/>
      <c r="AA81" s="7"/>
      <c r="AB81" s="7"/>
      <c r="AC81" s="7"/>
      <c r="AD81" s="7"/>
      <c r="AE81" s="7"/>
    </row>
    <row r="82" spans="1:31" ht="12.75" customHeight="1">
      <c r="A82" s="7"/>
      <c r="B82" s="7"/>
      <c r="C82" s="7"/>
      <c r="D82" s="7"/>
      <c r="E82" s="7"/>
      <c r="F82" s="7"/>
      <c r="G82" s="7"/>
      <c r="H82" s="7"/>
      <c r="I82" s="7"/>
      <c r="J82" s="7"/>
      <c r="K82" s="7"/>
      <c r="L82" s="7"/>
      <c r="M82" s="7"/>
      <c r="N82" s="7"/>
      <c r="O82" s="7"/>
      <c r="P82" s="7"/>
      <c r="Q82" s="7"/>
      <c r="R82" s="7"/>
      <c r="S82" s="7"/>
      <c r="T82" s="7"/>
      <c r="U82" s="7"/>
      <c r="V82" s="8"/>
      <c r="W82" s="7"/>
      <c r="X82" s="7"/>
      <c r="Y82" s="228"/>
      <c r="Z82" s="228"/>
      <c r="AA82" s="7"/>
      <c r="AB82" s="7"/>
      <c r="AC82" s="7"/>
      <c r="AD82" s="7"/>
      <c r="AE82" s="7"/>
    </row>
    <row r="83" spans="1:31" ht="12.75" customHeight="1">
      <c r="A83" s="7"/>
      <c r="B83" s="7"/>
      <c r="C83" s="7"/>
      <c r="D83" s="7"/>
      <c r="E83" s="7"/>
      <c r="F83" s="7"/>
      <c r="G83" s="7"/>
      <c r="H83" s="7"/>
      <c r="I83" s="7"/>
      <c r="J83" s="7"/>
      <c r="K83" s="7"/>
      <c r="L83" s="7"/>
      <c r="M83" s="7"/>
      <c r="N83" s="7"/>
      <c r="O83" s="7"/>
      <c r="P83" s="7"/>
      <c r="Q83" s="7"/>
      <c r="R83" s="7"/>
      <c r="S83" s="7"/>
      <c r="T83" s="7"/>
      <c r="U83" s="7"/>
      <c r="V83" s="8"/>
      <c r="W83" s="7"/>
      <c r="X83" s="7"/>
      <c r="Y83" s="228"/>
      <c r="Z83" s="228"/>
      <c r="AA83" s="7"/>
      <c r="AB83" s="7"/>
      <c r="AC83" s="7"/>
      <c r="AD83" s="7"/>
      <c r="AE83" s="7"/>
    </row>
    <row r="84" spans="1:31" ht="12.75" customHeight="1">
      <c r="A84" s="7"/>
      <c r="B84" s="7"/>
      <c r="C84" s="7"/>
      <c r="D84" s="7"/>
      <c r="E84" s="7"/>
      <c r="F84" s="7"/>
      <c r="G84" s="7"/>
      <c r="H84" s="7"/>
      <c r="I84" s="7"/>
      <c r="J84" s="7"/>
      <c r="K84" s="7"/>
      <c r="L84" s="7"/>
      <c r="M84" s="7"/>
      <c r="N84" s="7"/>
      <c r="O84" s="7"/>
      <c r="P84" s="7"/>
      <c r="Q84" s="7"/>
      <c r="R84" s="239"/>
      <c r="S84" s="239"/>
      <c r="T84" s="239"/>
      <c r="U84" s="14"/>
      <c r="V84" s="215"/>
      <c r="W84" s="7"/>
      <c r="X84" s="215"/>
      <c r="Y84" s="7"/>
      <c r="Z84" s="7"/>
      <c r="AA84" s="7"/>
      <c r="AB84" s="7"/>
      <c r="AC84" s="7"/>
      <c r="AD84" s="7"/>
      <c r="AE84" s="7"/>
    </row>
    <row r="85" spans="1:31" ht="12.75" customHeight="1">
      <c r="A85" s="7"/>
      <c r="B85" s="7"/>
      <c r="C85" s="7"/>
      <c r="D85" s="7"/>
      <c r="E85" s="7"/>
      <c r="F85" s="7"/>
      <c r="G85" s="7"/>
      <c r="H85" s="7"/>
      <c r="I85" s="7"/>
      <c r="J85" s="7"/>
      <c r="K85" s="1907"/>
      <c r="L85" s="1907"/>
      <c r="M85" s="7"/>
      <c r="N85" s="7"/>
      <c r="O85" s="7"/>
      <c r="P85" s="7"/>
      <c r="Q85" s="195" t="s">
        <v>321</v>
      </c>
      <c r="R85" s="7"/>
      <c r="S85" s="7"/>
      <c r="T85" s="7"/>
      <c r="U85" s="7"/>
      <c r="V85" s="7"/>
      <c r="W85" s="7"/>
      <c r="X85" s="7"/>
      <c r="Y85" s="7"/>
      <c r="Z85" s="7"/>
      <c r="AA85" s="7"/>
      <c r="AB85" s="7"/>
      <c r="AC85" s="7"/>
      <c r="AD85" s="7"/>
      <c r="AE85" s="7"/>
    </row>
    <row r="86" spans="1:31" ht="12.75" customHeight="1">
      <c r="A86" s="7"/>
      <c r="B86" s="7"/>
      <c r="C86" s="7"/>
      <c r="D86" s="7"/>
      <c r="E86" s="7"/>
      <c r="F86" s="7"/>
      <c r="G86" s="7"/>
      <c r="H86" s="7"/>
      <c r="I86" s="7"/>
      <c r="J86" s="7"/>
      <c r="K86" s="1907"/>
      <c r="L86" s="1907"/>
      <c r="M86" s="7"/>
      <c r="N86" s="7"/>
      <c r="O86" s="7"/>
      <c r="P86" s="7"/>
      <c r="Q86" s="490"/>
      <c r="R86" s="7"/>
      <c r="S86" s="7"/>
      <c r="T86" s="7"/>
      <c r="U86" s="7"/>
      <c r="V86" s="7"/>
      <c r="W86" s="7"/>
      <c r="X86" s="7"/>
      <c r="Y86" s="7"/>
      <c r="Z86" s="7"/>
      <c r="AA86" s="7"/>
      <c r="AB86" s="7"/>
      <c r="AC86" s="7"/>
      <c r="AD86" s="7"/>
      <c r="AE86" s="7"/>
    </row>
    <row r="87" spans="1:31" ht="12.75" customHeight="1">
      <c r="A87" s="7"/>
      <c r="B87" s="7"/>
      <c r="C87" s="7"/>
      <c r="D87" s="7"/>
      <c r="E87" s="7"/>
      <c r="F87" s="7"/>
      <c r="G87" s="7"/>
      <c r="H87" s="7"/>
      <c r="I87" s="7"/>
      <c r="J87" s="7"/>
      <c r="K87" s="1907"/>
      <c r="L87" s="1907"/>
      <c r="M87" s="7"/>
      <c r="N87" s="7"/>
      <c r="O87" s="7"/>
      <c r="P87" s="7"/>
      <c r="Q87" s="176" t="s">
        <v>262</v>
      </c>
      <c r="R87" s="176" t="s">
        <v>263</v>
      </c>
      <c r="S87" s="176" t="s">
        <v>264</v>
      </c>
      <c r="T87" s="177" t="s">
        <v>265</v>
      </c>
      <c r="U87" s="213" t="s">
        <v>12</v>
      </c>
      <c r="V87" s="178" t="s">
        <v>322</v>
      </c>
      <c r="W87" s="177" t="s">
        <v>267</v>
      </c>
      <c r="X87" s="177" t="s">
        <v>268</v>
      </c>
      <c r="Y87" s="179" t="s">
        <v>67</v>
      </c>
      <c r="Z87" s="179" t="s">
        <v>269</v>
      </c>
      <c r="AA87" s="7"/>
      <c r="AB87" s="7"/>
      <c r="AC87" s="7"/>
      <c r="AD87" s="7"/>
      <c r="AE87" s="7"/>
    </row>
    <row r="88" spans="1:31" ht="165">
      <c r="A88" s="7"/>
      <c r="B88" s="7"/>
      <c r="C88" s="7"/>
      <c r="D88" s="7"/>
      <c r="E88" s="7"/>
      <c r="F88" s="7"/>
      <c r="G88" s="7"/>
      <c r="H88" s="7"/>
      <c r="I88" s="7"/>
      <c r="J88" s="7"/>
      <c r="K88" s="1907"/>
      <c r="L88" s="1907"/>
      <c r="M88" s="7"/>
      <c r="N88" s="7"/>
      <c r="O88" s="7"/>
      <c r="P88" s="7"/>
      <c r="Q88" s="1722" t="s">
        <v>626</v>
      </c>
      <c r="R88" s="1728">
        <v>932</v>
      </c>
      <c r="S88" s="1722" t="s">
        <v>627</v>
      </c>
      <c r="T88" s="1748">
        <v>45365</v>
      </c>
      <c r="U88" s="2092" t="s">
        <v>602</v>
      </c>
      <c r="V88" s="1781">
        <v>2600000</v>
      </c>
      <c r="W88" s="1728" t="s">
        <v>628</v>
      </c>
      <c r="X88" s="2093">
        <f>V88*7</f>
        <v>18200000</v>
      </c>
      <c r="Y88" s="184"/>
      <c r="Z88" s="252"/>
      <c r="AA88" s="7" t="s">
        <v>270</v>
      </c>
      <c r="AB88" s="7"/>
      <c r="AC88" s="7"/>
      <c r="AD88" s="7"/>
      <c r="AE88" s="7"/>
    </row>
    <row r="89" spans="1:31" ht="75">
      <c r="A89" s="7"/>
      <c r="B89" s="7"/>
      <c r="C89" s="7"/>
      <c r="D89" s="7"/>
      <c r="E89" s="7"/>
      <c r="F89" s="7"/>
      <c r="G89" s="7"/>
      <c r="H89" s="7"/>
      <c r="I89" s="7"/>
      <c r="J89" s="7"/>
      <c r="K89" s="1907"/>
      <c r="L89" s="1907"/>
      <c r="M89" s="7"/>
      <c r="N89" s="7"/>
      <c r="O89" s="7"/>
      <c r="P89" s="7"/>
      <c r="Q89" s="2094"/>
      <c r="R89" s="2094"/>
      <c r="S89" s="218"/>
      <c r="T89" s="1785"/>
      <c r="U89" s="1787" t="s">
        <v>532</v>
      </c>
      <c r="V89" s="1781">
        <v>2600000</v>
      </c>
      <c r="W89" s="1728" t="s">
        <v>629</v>
      </c>
      <c r="X89" s="2093">
        <f>V89*1</f>
        <v>2600000</v>
      </c>
      <c r="Y89" s="2095"/>
      <c r="Z89" s="252"/>
      <c r="AA89" s="7" t="s">
        <v>270</v>
      </c>
      <c r="AB89" s="7"/>
      <c r="AC89" s="7"/>
      <c r="AD89" s="7"/>
      <c r="AE89" s="7"/>
    </row>
    <row r="90" spans="1:31" ht="180">
      <c r="A90" s="7"/>
      <c r="B90" s="7"/>
      <c r="C90" s="7"/>
      <c r="D90" s="7"/>
      <c r="E90" s="7"/>
      <c r="F90" s="7"/>
      <c r="G90" s="7"/>
      <c r="H90" s="7"/>
      <c r="I90" s="7"/>
      <c r="J90" s="7"/>
      <c r="K90" s="1907"/>
      <c r="L90" s="1907"/>
      <c r="M90" s="7"/>
      <c r="N90" s="7"/>
      <c r="O90" s="7"/>
      <c r="P90" s="7"/>
      <c r="Q90" s="1722" t="s">
        <v>630</v>
      </c>
      <c r="R90" s="1782">
        <v>940</v>
      </c>
      <c r="S90" s="1940" t="s">
        <v>631</v>
      </c>
      <c r="T90" s="1941">
        <v>45365</v>
      </c>
      <c r="U90" s="2092" t="s">
        <v>632</v>
      </c>
      <c r="V90" s="1781">
        <v>2200000</v>
      </c>
      <c r="W90" s="1723" t="s">
        <v>633</v>
      </c>
      <c r="X90" s="2093">
        <f>V90*6</f>
        <v>13200000</v>
      </c>
      <c r="Y90" s="437"/>
      <c r="Z90" s="251"/>
      <c r="AA90" s="7" t="s">
        <v>270</v>
      </c>
      <c r="AB90" s="7"/>
      <c r="AC90" s="7"/>
      <c r="AD90" s="7"/>
      <c r="AE90" s="7"/>
    </row>
    <row r="91" spans="1:31" ht="60">
      <c r="A91" s="7"/>
      <c r="B91" s="7"/>
      <c r="C91" s="7"/>
      <c r="D91" s="7"/>
      <c r="E91" s="7"/>
      <c r="F91" s="7"/>
      <c r="G91" s="7"/>
      <c r="H91" s="7"/>
      <c r="I91" s="7"/>
      <c r="J91" s="7"/>
      <c r="K91" s="1907"/>
      <c r="L91" s="1907"/>
      <c r="M91" s="7"/>
      <c r="N91" s="7"/>
      <c r="O91" s="7"/>
      <c r="P91" s="7"/>
      <c r="Q91" s="1943"/>
      <c r="R91" s="1943"/>
      <c r="S91" s="218"/>
      <c r="T91" s="1785"/>
      <c r="U91" s="1787" t="s">
        <v>532</v>
      </c>
      <c r="V91" s="1781">
        <v>2200000</v>
      </c>
      <c r="W91" s="1723" t="s">
        <v>634</v>
      </c>
      <c r="X91" s="2093">
        <f>V91*1</f>
        <v>2200000</v>
      </c>
      <c r="Y91" s="254"/>
      <c r="Z91" s="252"/>
      <c r="AA91" s="7" t="s">
        <v>270</v>
      </c>
      <c r="AB91" s="7"/>
      <c r="AC91" s="7"/>
      <c r="AD91" s="7"/>
      <c r="AE91" s="7"/>
    </row>
    <row r="92" spans="1:31" ht="150">
      <c r="A92" s="7"/>
      <c r="B92" s="7"/>
      <c r="C92" s="7"/>
      <c r="D92" s="7"/>
      <c r="E92" s="7"/>
      <c r="F92" s="7"/>
      <c r="G92" s="7"/>
      <c r="H92" s="7"/>
      <c r="I92" s="7"/>
      <c r="J92" s="7"/>
      <c r="K92" s="1907"/>
      <c r="L92" s="1907"/>
      <c r="M92" s="7"/>
      <c r="N92" s="7"/>
      <c r="O92" s="7"/>
      <c r="P92" s="7"/>
      <c r="Q92" s="1728" t="s">
        <v>635</v>
      </c>
      <c r="R92" s="1728">
        <v>1072</v>
      </c>
      <c r="S92" s="1722" t="s">
        <v>636</v>
      </c>
      <c r="T92" s="1740">
        <v>45371</v>
      </c>
      <c r="U92" s="2092" t="s">
        <v>637</v>
      </c>
      <c r="V92" s="1781">
        <v>2200000</v>
      </c>
      <c r="W92" s="1723" t="s">
        <v>638</v>
      </c>
      <c r="X92" s="2093">
        <f>V92*6</f>
        <v>13200000</v>
      </c>
      <c r="Y92" s="184"/>
      <c r="Z92" s="252"/>
      <c r="AA92" s="7" t="s">
        <v>270</v>
      </c>
      <c r="AB92" s="7"/>
      <c r="AC92" s="7"/>
      <c r="AD92" s="7"/>
      <c r="AE92" s="7"/>
    </row>
    <row r="93" spans="1:31" ht="45">
      <c r="A93" s="7"/>
      <c r="B93" s="7"/>
      <c r="C93" s="7"/>
      <c r="D93" s="7"/>
      <c r="E93" s="7"/>
      <c r="F93" s="7"/>
      <c r="G93" s="7"/>
      <c r="H93" s="7"/>
      <c r="I93" s="7"/>
      <c r="J93" s="7"/>
      <c r="K93" s="1907"/>
      <c r="L93" s="1907"/>
      <c r="M93" s="7"/>
      <c r="N93" s="7"/>
      <c r="O93" s="7"/>
      <c r="P93" s="7"/>
      <c r="Q93" s="234"/>
      <c r="R93" s="234"/>
      <c r="S93" s="234"/>
      <c r="T93" s="234"/>
      <c r="U93" s="1787" t="s">
        <v>532</v>
      </c>
      <c r="V93" s="1781">
        <v>2200000</v>
      </c>
      <c r="W93" s="1723" t="s">
        <v>639</v>
      </c>
      <c r="X93" s="2093">
        <f>V93*2</f>
        <v>4400000</v>
      </c>
      <c r="Y93" s="252"/>
      <c r="Z93" s="252"/>
      <c r="AA93" s="7" t="s">
        <v>270</v>
      </c>
      <c r="AB93" s="7"/>
      <c r="AC93" s="7"/>
      <c r="AD93" s="7"/>
      <c r="AE93" s="7"/>
    </row>
    <row r="94" spans="1:31" ht="195">
      <c r="A94" s="7"/>
      <c r="B94" s="7"/>
      <c r="C94" s="7"/>
      <c r="D94" s="7"/>
      <c r="E94" s="7"/>
      <c r="F94" s="7"/>
      <c r="G94" s="7"/>
      <c r="H94" s="7"/>
      <c r="I94" s="7"/>
      <c r="J94" s="7"/>
      <c r="K94" s="1907"/>
      <c r="L94" s="1907"/>
      <c r="M94" s="7"/>
      <c r="N94" s="7"/>
      <c r="O94" s="7"/>
      <c r="P94" s="7"/>
      <c r="Q94" s="1728" t="s">
        <v>640</v>
      </c>
      <c r="R94" s="234"/>
      <c r="S94" s="2096"/>
      <c r="T94" s="1633"/>
      <c r="U94" s="2097" t="s">
        <v>641</v>
      </c>
      <c r="V94" s="1781">
        <v>2200000</v>
      </c>
      <c r="W94" s="1728" t="s">
        <v>642</v>
      </c>
      <c r="X94" s="2093">
        <f>V94*6</f>
        <v>13200000</v>
      </c>
      <c r="Y94" s="252"/>
      <c r="Z94" s="252"/>
      <c r="AA94" s="7" t="s">
        <v>270</v>
      </c>
      <c r="AB94" s="7"/>
      <c r="AC94" s="7"/>
      <c r="AD94" s="7"/>
      <c r="AE94" s="7"/>
    </row>
    <row r="95" spans="1:31" ht="60">
      <c r="A95" s="7"/>
      <c r="B95" s="7"/>
      <c r="C95" s="7"/>
      <c r="D95" s="7"/>
      <c r="E95" s="7"/>
      <c r="F95" s="7"/>
      <c r="G95" s="7"/>
      <c r="H95" s="7"/>
      <c r="I95" s="7"/>
      <c r="J95" s="7"/>
      <c r="K95" s="1907"/>
      <c r="L95" s="1907"/>
      <c r="M95" s="7"/>
      <c r="N95" s="7"/>
      <c r="O95" s="7"/>
      <c r="P95" s="7"/>
      <c r="Q95" s="234"/>
      <c r="R95" s="234"/>
      <c r="S95" s="234"/>
      <c r="T95" s="1965"/>
      <c r="U95" s="1787" t="s">
        <v>532</v>
      </c>
      <c r="V95" s="1781">
        <v>2200000</v>
      </c>
      <c r="W95" s="1728" t="s">
        <v>643</v>
      </c>
      <c r="X95" s="2093">
        <f>V95*2</f>
        <v>4400000</v>
      </c>
      <c r="Y95" s="252"/>
      <c r="Z95" s="252"/>
      <c r="AA95" s="7" t="s">
        <v>270</v>
      </c>
      <c r="AB95" s="7"/>
      <c r="AC95" s="7"/>
      <c r="AD95" s="7"/>
      <c r="AE95" s="7"/>
    </row>
    <row r="96" spans="1:31" ht="30">
      <c r="A96" s="7"/>
      <c r="B96" s="7"/>
      <c r="C96" s="7"/>
      <c r="D96" s="7"/>
      <c r="E96" s="7"/>
      <c r="F96" s="7"/>
      <c r="G96" s="7"/>
      <c r="H96" s="7"/>
      <c r="I96" s="7"/>
      <c r="J96" s="7"/>
      <c r="K96" s="1907"/>
      <c r="L96" s="1907"/>
      <c r="M96" s="7"/>
      <c r="N96" s="7"/>
      <c r="O96" s="7"/>
      <c r="P96" s="7"/>
      <c r="Q96" s="2098"/>
      <c r="R96" s="2098"/>
      <c r="S96" s="218"/>
      <c r="T96" s="234"/>
      <c r="U96" s="1936"/>
      <c r="V96" s="1781">
        <v>2900000</v>
      </c>
      <c r="W96" s="2099" t="s">
        <v>644</v>
      </c>
      <c r="X96" s="2093">
        <f>V96*6</f>
        <v>17400000</v>
      </c>
      <c r="Y96" s="252"/>
      <c r="Z96" s="252"/>
      <c r="AA96" s="7" t="s">
        <v>270</v>
      </c>
      <c r="AB96" s="7"/>
      <c r="AC96" s="7"/>
      <c r="AD96" s="7"/>
      <c r="AE96" s="7"/>
    </row>
    <row r="97" spans="1:31" ht="30">
      <c r="A97" s="7"/>
      <c r="B97" s="7"/>
      <c r="C97" s="7"/>
      <c r="D97" s="7"/>
      <c r="E97" s="7"/>
      <c r="F97" s="7"/>
      <c r="G97" s="7"/>
      <c r="H97" s="7"/>
      <c r="I97" s="7"/>
      <c r="J97" s="7"/>
      <c r="K97" s="1907"/>
      <c r="L97" s="1907"/>
      <c r="M97" s="7"/>
      <c r="N97" s="7"/>
      <c r="O97" s="7"/>
      <c r="P97" s="7"/>
      <c r="Q97" s="218"/>
      <c r="R97" s="218"/>
      <c r="S97" s="218"/>
      <c r="T97" s="218"/>
      <c r="U97" s="274"/>
      <c r="V97" s="1781">
        <v>2800000</v>
      </c>
      <c r="W97" s="2099" t="s">
        <v>645</v>
      </c>
      <c r="X97" s="2093">
        <f>V97*6</f>
        <v>16800000</v>
      </c>
      <c r="Y97" s="2024"/>
      <c r="Z97" s="252"/>
      <c r="AA97" s="7" t="s">
        <v>270</v>
      </c>
      <c r="AB97" s="7"/>
      <c r="AC97" s="7"/>
      <c r="AD97" s="7"/>
      <c r="AE97" s="7"/>
    </row>
    <row r="98" spans="1:31" ht="30">
      <c r="A98" s="7"/>
      <c r="B98" s="7"/>
      <c r="C98" s="7"/>
      <c r="D98" s="7"/>
      <c r="E98" s="7"/>
      <c r="F98" s="7"/>
      <c r="G98" s="7"/>
      <c r="H98" s="7"/>
      <c r="I98" s="7"/>
      <c r="J98" s="7"/>
      <c r="K98" s="1907"/>
      <c r="L98" s="1907"/>
      <c r="M98" s="7"/>
      <c r="N98" s="7"/>
      <c r="O98" s="7"/>
      <c r="P98" s="7"/>
      <c r="Q98" s="218"/>
      <c r="R98" s="218"/>
      <c r="S98" s="218"/>
      <c r="T98" s="218"/>
      <c r="U98" s="272"/>
      <c r="V98" s="273">
        <v>2400000</v>
      </c>
      <c r="W98" s="2100" t="s">
        <v>646</v>
      </c>
      <c r="X98" s="273">
        <f>V98*5</f>
        <v>12000000</v>
      </c>
      <c r="Y98" s="2024"/>
      <c r="Z98" s="252"/>
      <c r="AA98" s="7" t="s">
        <v>270</v>
      </c>
      <c r="AB98" s="7"/>
      <c r="AC98" s="7"/>
      <c r="AD98" s="7"/>
      <c r="AE98" s="7"/>
    </row>
    <row r="99" spans="1:31" ht="30">
      <c r="A99" s="7"/>
      <c r="B99" s="7"/>
      <c r="C99" s="7"/>
      <c r="D99" s="7"/>
      <c r="E99" s="7"/>
      <c r="F99" s="7"/>
      <c r="G99" s="7"/>
      <c r="H99" s="7"/>
      <c r="I99" s="7"/>
      <c r="J99" s="7"/>
      <c r="K99" s="1907"/>
      <c r="L99" s="1907"/>
      <c r="M99" s="7"/>
      <c r="N99" s="7"/>
      <c r="O99" s="7"/>
      <c r="P99" s="7"/>
      <c r="Q99" s="234"/>
      <c r="R99" s="234"/>
      <c r="S99" s="234"/>
      <c r="T99" s="234"/>
      <c r="U99" s="2101"/>
      <c r="V99" s="2102">
        <v>2200000</v>
      </c>
      <c r="W99" s="2103" t="s">
        <v>647</v>
      </c>
      <c r="X99" s="2102">
        <f>V99*5</f>
        <v>11000000</v>
      </c>
      <c r="Y99" s="2075"/>
      <c r="Z99" s="458"/>
      <c r="AA99" s="7" t="s">
        <v>270</v>
      </c>
      <c r="AB99" s="7"/>
      <c r="AC99" s="7"/>
      <c r="AD99" s="7"/>
      <c r="AE99" s="7"/>
    </row>
    <row r="100" spans="1:31" ht="15.75">
      <c r="A100" s="7"/>
      <c r="B100" s="7"/>
      <c r="C100" s="7"/>
      <c r="D100" s="7"/>
      <c r="E100" s="7"/>
      <c r="F100" s="7"/>
      <c r="G100" s="7"/>
      <c r="H100" s="7"/>
      <c r="I100" s="7"/>
      <c r="J100" s="7"/>
      <c r="K100" s="1907"/>
      <c r="L100" s="1907"/>
      <c r="M100" s="7"/>
      <c r="N100" s="7"/>
      <c r="O100" s="7"/>
      <c r="P100" s="7"/>
      <c r="Q100" s="1633"/>
      <c r="R100" s="1633"/>
      <c r="S100" s="1633"/>
      <c r="T100" s="1633"/>
      <c r="U100" s="2082"/>
      <c r="V100" s="451"/>
      <c r="W100" s="2104" t="s">
        <v>648</v>
      </c>
      <c r="X100" s="451">
        <v>650000</v>
      </c>
      <c r="Y100" s="2078"/>
      <c r="Z100" s="459"/>
      <c r="AA100" s="7"/>
      <c r="AB100" s="7"/>
      <c r="AC100" s="7"/>
      <c r="AD100" s="7"/>
      <c r="AE100" s="7"/>
    </row>
    <row r="101" spans="1:31" ht="12.75" customHeight="1">
      <c r="A101" s="7"/>
      <c r="B101" s="7"/>
      <c r="C101" s="7"/>
      <c r="D101" s="7"/>
      <c r="E101" s="7"/>
      <c r="F101" s="7"/>
      <c r="G101" s="7"/>
      <c r="H101" s="7"/>
      <c r="I101" s="7"/>
      <c r="J101" s="7"/>
      <c r="K101" s="1907"/>
      <c r="L101" s="1907"/>
      <c r="M101" s="7"/>
      <c r="N101" s="7"/>
      <c r="O101" s="7"/>
      <c r="P101" s="7"/>
      <c r="Q101" s="7"/>
      <c r="R101" s="239"/>
      <c r="S101" s="239"/>
      <c r="T101" s="239"/>
      <c r="U101" s="14"/>
      <c r="V101" s="215"/>
      <c r="W101" s="7"/>
      <c r="X101" s="215">
        <f>SUM(X88:X100)</f>
        <v>129250000</v>
      </c>
      <c r="Y101" s="8">
        <f>SUM(Y88:Y99)</f>
        <v>0</v>
      </c>
      <c r="Z101" s="8">
        <f>SUM(Z88:Z93)</f>
        <v>0</v>
      </c>
      <c r="AA101" s="7"/>
      <c r="AB101" s="7"/>
      <c r="AC101" s="7"/>
      <c r="AD101" s="7"/>
      <c r="AE101" s="7"/>
    </row>
    <row r="102" spans="1:31" ht="12.75" customHeight="1">
      <c r="A102" s="7"/>
      <c r="B102" s="7"/>
      <c r="C102" s="7"/>
      <c r="D102" s="7"/>
      <c r="E102" s="7"/>
      <c r="F102" s="7"/>
      <c r="G102" s="7"/>
      <c r="H102" s="7"/>
      <c r="I102" s="7"/>
      <c r="J102" s="7"/>
      <c r="K102" s="7"/>
      <c r="L102" s="7"/>
      <c r="M102" s="7"/>
      <c r="N102" s="7"/>
      <c r="O102" s="7"/>
      <c r="P102" s="7"/>
      <c r="Q102" s="489"/>
      <c r="R102" s="489"/>
      <c r="S102" s="489"/>
      <c r="T102" s="220"/>
      <c r="U102" s="220"/>
      <c r="V102" s="222"/>
      <c r="W102" s="220"/>
      <c r="X102" s="220"/>
      <c r="Y102" s="223"/>
      <c r="Z102" s="223"/>
      <c r="AA102" s="7"/>
      <c r="AB102" s="7"/>
      <c r="AC102" s="7"/>
      <c r="AD102" s="7"/>
      <c r="AE102" s="7"/>
    </row>
    <row r="103" spans="1:31" ht="12.75" customHeight="1">
      <c r="A103" s="7"/>
      <c r="B103" s="7"/>
      <c r="C103" s="7"/>
      <c r="D103" s="7"/>
      <c r="E103" s="7"/>
      <c r="F103" s="7"/>
      <c r="G103" s="7"/>
      <c r="H103" s="7"/>
      <c r="I103" s="7"/>
      <c r="J103" s="7"/>
      <c r="K103" s="7"/>
      <c r="L103" s="7"/>
      <c r="M103" s="7"/>
      <c r="N103" s="7"/>
      <c r="O103" s="7"/>
      <c r="P103" s="7"/>
      <c r="Q103" s="489"/>
      <c r="R103" s="489"/>
      <c r="S103" s="489"/>
      <c r="T103" s="220"/>
      <c r="U103" s="220"/>
      <c r="V103" s="222"/>
      <c r="W103" s="220"/>
      <c r="X103" s="220"/>
      <c r="Y103" s="223"/>
      <c r="Z103" s="223"/>
      <c r="AA103" s="7"/>
      <c r="AB103" s="7"/>
      <c r="AC103" s="7"/>
      <c r="AD103" s="7"/>
      <c r="AE103" s="7"/>
    </row>
    <row r="104" spans="1:31" ht="12.75" customHeight="1">
      <c r="A104" s="7"/>
      <c r="B104" s="7"/>
      <c r="C104" s="7"/>
      <c r="D104" s="7"/>
      <c r="E104" s="7"/>
      <c r="F104" s="7"/>
      <c r="G104" s="7"/>
      <c r="H104" s="7"/>
      <c r="I104" s="7"/>
      <c r="J104" s="7"/>
      <c r="K104" s="7"/>
      <c r="L104" s="7"/>
      <c r="M104" s="7"/>
      <c r="N104" s="7"/>
      <c r="O104" s="7"/>
      <c r="P104" s="7"/>
      <c r="Q104" s="518" t="s">
        <v>324</v>
      </c>
      <c r="R104" s="1839"/>
      <c r="S104" s="1839"/>
      <c r="T104" s="1839"/>
      <c r="U104" s="244"/>
      <c r="V104" s="192"/>
      <c r="W104" s="2105"/>
      <c r="X104" s="2106"/>
      <c r="Y104" s="253"/>
      <c r="Z104" s="253"/>
      <c r="AA104" s="7"/>
      <c r="AB104" s="7"/>
      <c r="AC104" s="7"/>
      <c r="AD104" s="7"/>
      <c r="AE104" s="7"/>
    </row>
    <row r="105" spans="1:31" ht="12.75" customHeight="1">
      <c r="A105" s="7"/>
      <c r="B105" s="7"/>
      <c r="C105" s="7"/>
      <c r="D105" s="7"/>
      <c r="E105" s="7"/>
      <c r="F105" s="7"/>
      <c r="G105" s="7"/>
      <c r="H105" s="7"/>
      <c r="I105" s="7"/>
      <c r="J105" s="7"/>
      <c r="K105" s="7"/>
      <c r="L105" s="7"/>
      <c r="M105" s="7"/>
      <c r="N105" s="7"/>
      <c r="O105" s="7"/>
      <c r="P105" s="7"/>
      <c r="Q105" s="2107" t="s">
        <v>262</v>
      </c>
      <c r="R105" s="2107" t="s">
        <v>263</v>
      </c>
      <c r="S105" s="2107" t="s">
        <v>264</v>
      </c>
      <c r="T105" s="2108" t="s">
        <v>265</v>
      </c>
      <c r="U105" s="2108" t="s">
        <v>12</v>
      </c>
      <c r="V105" s="2109" t="s">
        <v>274</v>
      </c>
      <c r="W105" s="2108" t="s">
        <v>267</v>
      </c>
      <c r="X105" s="2108" t="s">
        <v>268</v>
      </c>
      <c r="Y105" s="231" t="s">
        <v>67</v>
      </c>
      <c r="Z105" s="231" t="s">
        <v>269</v>
      </c>
      <c r="AA105" s="7"/>
      <c r="AB105" s="7"/>
      <c r="AC105" s="7"/>
      <c r="AD105" s="7"/>
      <c r="AE105" s="7"/>
    </row>
    <row r="106" spans="1:31" ht="12.75" customHeight="1">
      <c r="A106" s="7"/>
      <c r="B106" s="7"/>
      <c r="C106" s="7"/>
      <c r="D106" s="7"/>
      <c r="E106" s="7"/>
      <c r="F106" s="7"/>
      <c r="G106" s="7"/>
      <c r="H106" s="7"/>
      <c r="I106" s="7"/>
      <c r="J106" s="7"/>
      <c r="K106" s="7"/>
      <c r="L106" s="7"/>
      <c r="M106" s="7"/>
      <c r="N106" s="7"/>
      <c r="O106" s="7"/>
      <c r="P106" s="7"/>
      <c r="Q106" s="1943"/>
      <c r="R106" s="2110"/>
      <c r="S106" s="2110"/>
      <c r="T106" s="2110"/>
      <c r="U106" s="2111"/>
      <c r="V106" s="2112"/>
      <c r="W106" s="2099"/>
      <c r="X106" s="2112"/>
      <c r="Y106" s="254"/>
      <c r="Z106" s="252"/>
      <c r="AA106" s="7"/>
      <c r="AB106" s="7"/>
      <c r="AC106" s="7">
        <f>11000000/2200000</f>
        <v>5</v>
      </c>
      <c r="AD106" s="7"/>
      <c r="AE106" s="7"/>
    </row>
    <row r="107" spans="1:31" ht="12.75" customHeight="1">
      <c r="A107" s="7"/>
      <c r="B107" s="7"/>
      <c r="C107" s="7"/>
      <c r="D107" s="7"/>
      <c r="E107" s="7"/>
      <c r="F107" s="7"/>
      <c r="G107" s="7"/>
      <c r="H107" s="7"/>
      <c r="I107" s="7"/>
      <c r="J107" s="7"/>
      <c r="K107" s="7"/>
      <c r="L107" s="7"/>
      <c r="M107" s="7"/>
      <c r="N107" s="7"/>
      <c r="O107" s="7"/>
      <c r="P107" s="7"/>
      <c r="Q107" s="1779"/>
      <c r="R107" s="1850"/>
      <c r="S107" s="1850"/>
      <c r="T107" s="2113"/>
      <c r="U107" s="2114"/>
      <c r="V107" s="2115"/>
      <c r="W107" s="1951"/>
      <c r="X107" s="1765"/>
      <c r="Y107" s="252"/>
      <c r="Z107" s="252"/>
      <c r="AA107" s="7"/>
      <c r="AB107" s="7"/>
      <c r="AC107" s="7"/>
      <c r="AD107" s="7"/>
      <c r="AE107" s="7"/>
    </row>
    <row r="108" spans="1:31" ht="12.75" customHeight="1">
      <c r="A108" s="7"/>
      <c r="B108" s="7"/>
      <c r="C108" s="7"/>
      <c r="D108" s="7"/>
      <c r="E108" s="7"/>
      <c r="F108" s="7"/>
      <c r="G108" s="7"/>
      <c r="H108" s="7"/>
      <c r="I108" s="7"/>
      <c r="J108" s="7"/>
      <c r="K108" s="7"/>
      <c r="L108" s="7"/>
      <c r="M108" s="7"/>
      <c r="N108" s="7"/>
      <c r="O108" s="7"/>
      <c r="P108" s="7"/>
      <c r="Q108" s="442"/>
      <c r="R108" s="456"/>
      <c r="S108" s="456"/>
      <c r="T108" s="456"/>
      <c r="U108" s="1974"/>
      <c r="V108" s="1976"/>
      <c r="W108" s="442"/>
      <c r="X108" s="1976"/>
      <c r="Y108" s="254"/>
      <c r="Z108" s="254"/>
      <c r="AA108" s="7"/>
      <c r="AB108" s="7"/>
      <c r="AC108" s="7"/>
      <c r="AD108" s="7"/>
      <c r="AE108" s="7"/>
    </row>
    <row r="109" spans="1:31" ht="12.75" customHeight="1">
      <c r="A109" s="7"/>
      <c r="B109" s="7"/>
      <c r="C109" s="7"/>
      <c r="D109" s="7"/>
      <c r="E109" s="7"/>
      <c r="F109" s="7"/>
      <c r="G109" s="7"/>
      <c r="H109" s="7"/>
      <c r="I109" s="7"/>
      <c r="J109" s="7"/>
      <c r="K109" s="7"/>
      <c r="L109" s="7"/>
      <c r="M109" s="7"/>
      <c r="N109" s="7"/>
      <c r="O109" s="7"/>
      <c r="P109" s="7"/>
      <c r="Q109" s="442"/>
      <c r="R109" s="442"/>
      <c r="S109" s="442"/>
      <c r="T109" s="442"/>
      <c r="U109" s="2116"/>
      <c r="V109" s="255"/>
      <c r="W109" s="2117"/>
      <c r="X109" s="255"/>
      <c r="Y109" s="254"/>
      <c r="Z109" s="255"/>
      <c r="AA109" s="7"/>
      <c r="AB109" s="7"/>
      <c r="AC109" s="7"/>
      <c r="AD109" s="7"/>
      <c r="AE109" s="7"/>
    </row>
    <row r="110" spans="1:31" ht="18" customHeight="1">
      <c r="A110" s="7"/>
      <c r="B110" s="7"/>
      <c r="C110" s="7"/>
      <c r="D110" s="7"/>
      <c r="E110" s="7"/>
      <c r="F110" s="7"/>
      <c r="G110" s="7"/>
      <c r="H110" s="7"/>
      <c r="I110" s="7"/>
      <c r="J110" s="7"/>
      <c r="K110" s="1907"/>
      <c r="L110" s="1907"/>
      <c r="M110" s="7"/>
      <c r="N110" s="7"/>
      <c r="O110" s="7"/>
      <c r="P110" s="7"/>
      <c r="Q110" s="7"/>
      <c r="R110" s="7"/>
      <c r="S110" s="7"/>
      <c r="T110" s="7"/>
      <c r="U110" s="7"/>
      <c r="V110" s="7"/>
      <c r="W110" s="7"/>
      <c r="X110" s="7"/>
      <c r="Y110" s="7"/>
      <c r="Z110" s="7"/>
      <c r="AA110" s="7"/>
      <c r="AB110" s="7"/>
      <c r="AC110" s="7"/>
      <c r="AD110" s="7"/>
      <c r="AE110" s="7"/>
    </row>
    <row r="111" spans="1:31" ht="18" customHeight="1">
      <c r="A111" s="7"/>
      <c r="B111" s="7"/>
      <c r="C111" s="7"/>
      <c r="D111" s="7"/>
      <c r="E111" s="7"/>
      <c r="F111" s="7"/>
      <c r="G111" s="7"/>
      <c r="H111" s="7"/>
      <c r="I111" s="7"/>
      <c r="J111" s="7"/>
      <c r="K111" s="1907"/>
      <c r="L111" s="1907"/>
      <c r="M111" s="7"/>
      <c r="N111" s="7"/>
      <c r="O111" s="7"/>
      <c r="P111" s="7"/>
      <c r="Q111" s="7"/>
      <c r="R111" s="7"/>
      <c r="S111" s="7"/>
      <c r="T111" s="7"/>
      <c r="U111" s="7"/>
      <c r="V111" s="7"/>
      <c r="W111" s="7"/>
      <c r="X111" s="7"/>
      <c r="Y111" s="7"/>
      <c r="Z111" s="7"/>
      <c r="AA111" s="7"/>
      <c r="AB111" s="7"/>
      <c r="AC111" s="7"/>
      <c r="AD111" s="7"/>
      <c r="AE111" s="7"/>
    </row>
    <row r="112" spans="1:31" ht="18" customHeight="1">
      <c r="A112" s="7"/>
      <c r="B112" s="7"/>
      <c r="C112" s="7"/>
      <c r="D112" s="7"/>
      <c r="E112" s="7"/>
      <c r="F112" s="7"/>
      <c r="G112" s="7"/>
      <c r="H112" s="7"/>
      <c r="I112" s="7"/>
      <c r="J112" s="7"/>
      <c r="K112" s="1907"/>
      <c r="L112" s="1907"/>
      <c r="M112" s="7"/>
      <c r="N112" s="7"/>
      <c r="O112" s="7"/>
      <c r="P112" s="7"/>
      <c r="Q112" s="7"/>
      <c r="R112" s="7"/>
      <c r="S112" s="7"/>
      <c r="T112" s="7"/>
      <c r="U112" s="7"/>
      <c r="V112" s="7"/>
      <c r="W112" s="7"/>
      <c r="X112" s="7"/>
      <c r="Y112" s="7"/>
      <c r="Z112" s="7"/>
      <c r="AA112" s="7"/>
      <c r="AB112" s="7"/>
      <c r="AC112" s="7"/>
      <c r="AD112" s="7"/>
      <c r="AE112" s="7"/>
    </row>
    <row r="113" spans="1:31" ht="18" customHeight="1">
      <c r="A113" s="7"/>
      <c r="B113" s="7"/>
      <c r="C113" s="7"/>
      <c r="D113" s="7"/>
      <c r="E113" s="7"/>
      <c r="F113" s="7"/>
      <c r="G113" s="7"/>
      <c r="H113" s="7"/>
      <c r="I113" s="7"/>
      <c r="J113" s="7"/>
      <c r="K113" s="1907"/>
      <c r="L113" s="1907"/>
      <c r="M113" s="7"/>
      <c r="N113" s="7"/>
      <c r="O113" s="7"/>
      <c r="P113" s="7"/>
      <c r="Q113" s="7"/>
      <c r="R113" s="7"/>
      <c r="S113" s="7"/>
      <c r="T113" s="7"/>
      <c r="U113" s="7"/>
      <c r="V113" s="7"/>
      <c r="W113" s="7"/>
      <c r="X113" s="7"/>
      <c r="Y113" s="7"/>
      <c r="Z113" s="7"/>
      <c r="AA113" s="7"/>
      <c r="AB113" s="7"/>
      <c r="AC113" s="7"/>
      <c r="AD113" s="7"/>
      <c r="AE113" s="7"/>
    </row>
    <row r="114" spans="1:31" ht="18" customHeight="1">
      <c r="A114" s="7"/>
      <c r="B114" s="7"/>
      <c r="C114" s="7"/>
      <c r="D114" s="7"/>
      <c r="E114" s="7"/>
      <c r="F114" s="7"/>
      <c r="G114" s="7"/>
      <c r="H114" s="7"/>
      <c r="I114" s="7"/>
      <c r="J114" s="7"/>
      <c r="K114" s="1907"/>
      <c r="L114" s="1907"/>
      <c r="M114" s="7"/>
      <c r="N114" s="7"/>
      <c r="O114" s="7"/>
      <c r="P114" s="7"/>
      <c r="Q114" s="7"/>
      <c r="R114" s="7"/>
      <c r="S114" s="7"/>
      <c r="T114" s="7"/>
      <c r="U114" s="7"/>
      <c r="V114" s="7"/>
      <c r="W114" s="7"/>
      <c r="X114" s="7"/>
      <c r="Y114" s="7"/>
      <c r="Z114" s="7"/>
      <c r="AA114" s="7"/>
      <c r="AB114" s="7"/>
      <c r="AC114" s="7"/>
      <c r="AD114" s="7"/>
      <c r="AE114" s="7"/>
    </row>
    <row r="115" spans="1:31" ht="18" customHeight="1">
      <c r="A115" s="7"/>
      <c r="B115" s="7"/>
      <c r="C115" s="7"/>
      <c r="D115" s="7"/>
      <c r="E115" s="7"/>
      <c r="F115" s="7"/>
      <c r="G115" s="7"/>
      <c r="H115" s="7"/>
      <c r="I115" s="7"/>
      <c r="J115" s="7"/>
      <c r="K115" s="1907"/>
      <c r="L115" s="1907"/>
      <c r="M115" s="7"/>
      <c r="N115" s="7"/>
      <c r="O115" s="7"/>
      <c r="P115" s="7"/>
      <c r="Q115" s="7"/>
      <c r="R115" s="7"/>
      <c r="S115" s="7"/>
      <c r="T115" s="7"/>
      <c r="U115" s="7"/>
      <c r="V115" s="7"/>
      <c r="W115" s="7"/>
      <c r="X115" s="7"/>
      <c r="Y115" s="7"/>
      <c r="Z115" s="7"/>
      <c r="AA115" s="7"/>
      <c r="AB115" s="7"/>
      <c r="AC115" s="7"/>
      <c r="AD115" s="7"/>
      <c r="AE115" s="7"/>
    </row>
    <row r="116" spans="1:31" ht="18" customHeight="1">
      <c r="A116" s="7"/>
      <c r="B116" s="7"/>
      <c r="C116" s="7"/>
      <c r="D116" s="7"/>
      <c r="E116" s="7"/>
      <c r="F116" s="7"/>
      <c r="G116" s="7"/>
      <c r="H116" s="7"/>
      <c r="I116" s="7"/>
      <c r="J116" s="7"/>
      <c r="K116" s="1907"/>
      <c r="L116" s="1907"/>
      <c r="M116" s="7"/>
      <c r="N116" s="7"/>
      <c r="O116" s="7"/>
      <c r="P116" s="7"/>
      <c r="Q116" s="7"/>
      <c r="R116" s="7"/>
      <c r="S116" s="7"/>
      <c r="T116" s="7"/>
      <c r="U116" s="7"/>
      <c r="V116" s="7"/>
      <c r="W116" s="7"/>
      <c r="X116" s="7"/>
      <c r="Y116" s="7"/>
      <c r="Z116" s="7"/>
      <c r="AA116" s="7"/>
      <c r="AB116" s="7"/>
      <c r="AC116" s="7"/>
      <c r="AD116" s="7"/>
      <c r="AE116" s="7"/>
    </row>
    <row r="117" spans="1:31" ht="18" customHeight="1">
      <c r="A117" s="7"/>
      <c r="B117" s="7"/>
      <c r="C117" s="7"/>
      <c r="D117" s="7"/>
      <c r="E117" s="7"/>
      <c r="F117" s="7"/>
      <c r="G117" s="7"/>
      <c r="H117" s="7"/>
      <c r="I117" s="7"/>
      <c r="J117" s="7"/>
      <c r="K117" s="1907"/>
      <c r="L117" s="1907"/>
      <c r="M117" s="7"/>
      <c r="N117" s="7"/>
      <c r="O117" s="7"/>
      <c r="P117" s="7"/>
      <c r="Q117" s="7"/>
      <c r="R117" s="7"/>
      <c r="S117" s="7"/>
      <c r="T117" s="7"/>
      <c r="U117" s="7"/>
      <c r="V117" s="7"/>
      <c r="W117" s="7"/>
      <c r="X117" s="7"/>
      <c r="Y117" s="7"/>
      <c r="Z117" s="7"/>
      <c r="AA117" s="7"/>
      <c r="AB117" s="7"/>
      <c r="AC117" s="7"/>
      <c r="AD117" s="7"/>
      <c r="AE117" s="7"/>
    </row>
    <row r="118" spans="1:31" ht="18" customHeight="1">
      <c r="A118" s="7"/>
      <c r="B118" s="7"/>
      <c r="C118" s="7"/>
      <c r="D118" s="7"/>
      <c r="E118" s="7"/>
      <c r="F118" s="7"/>
      <c r="G118" s="7"/>
      <c r="H118" s="7"/>
      <c r="I118" s="7"/>
      <c r="J118" s="7"/>
      <c r="K118" s="1907"/>
      <c r="L118" s="1907"/>
      <c r="M118" s="7"/>
      <c r="N118" s="7"/>
      <c r="O118" s="7"/>
      <c r="P118" s="7"/>
      <c r="Q118" s="7"/>
      <c r="R118" s="7"/>
      <c r="S118" s="7"/>
      <c r="T118" s="7"/>
      <c r="U118" s="7"/>
      <c r="V118" s="7"/>
      <c r="W118" s="7"/>
      <c r="X118" s="7"/>
      <c r="Y118" s="7"/>
      <c r="Z118" s="7"/>
      <c r="AA118" s="7"/>
      <c r="AB118" s="7"/>
      <c r="AC118" s="7"/>
      <c r="AD118" s="7"/>
      <c r="AE118" s="7"/>
    </row>
    <row r="119" spans="1:31" ht="18"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row>
    <row r="120" spans="1:31" ht="18"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row>
    <row r="121" spans="1:31" ht="18"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row>
    <row r="122" spans="1:31" ht="18"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row>
    <row r="123" spans="1:31" ht="18"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row>
    <row r="124" spans="1:31" ht="18"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row>
    <row r="125" spans="1:31" ht="18"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row>
    <row r="126" spans="1:31" ht="18"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row>
    <row r="127" spans="1:31" ht="18"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row>
    <row r="128" spans="1:31" ht="18"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row>
    <row r="129" spans="1:31" ht="18"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row>
    <row r="130" spans="1:31" ht="18"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row>
    <row r="131" spans="1:31" ht="18"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row>
    <row r="132" spans="1:31" ht="18"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row>
    <row r="133" spans="1:31" ht="18"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row>
    <row r="134" spans="1:31" ht="18"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row>
  </sheetData>
  <mergeCells count="111">
    <mergeCell ref="K38:O39"/>
    <mergeCell ref="Q71:U71"/>
    <mergeCell ref="C29:E29"/>
    <mergeCell ref="F29:I29"/>
    <mergeCell ref="K29:O29"/>
    <mergeCell ref="K33:O33"/>
    <mergeCell ref="C34:E35"/>
    <mergeCell ref="F34:H35"/>
    <mergeCell ref="K34:O34"/>
    <mergeCell ref="K35:O35"/>
    <mergeCell ref="B36:J37"/>
    <mergeCell ref="K36:O37"/>
    <mergeCell ref="B30:B35"/>
    <mergeCell ref="C30:E31"/>
    <mergeCell ref="F30:H31"/>
    <mergeCell ref="K30:O31"/>
    <mergeCell ref="C32:E33"/>
    <mergeCell ref="F32:H33"/>
    <mergeCell ref="K32:O32"/>
    <mergeCell ref="K22:K23"/>
    <mergeCell ref="L22:L23"/>
    <mergeCell ref="K24:K25"/>
    <mergeCell ref="L24:L25"/>
    <mergeCell ref="M24:M25"/>
    <mergeCell ref="N24:N25"/>
    <mergeCell ref="O24:O25"/>
    <mergeCell ref="B26:B27"/>
    <mergeCell ref="D26:D27"/>
    <mergeCell ref="M26:M27"/>
    <mergeCell ref="N26:N27"/>
    <mergeCell ref="O26:O27"/>
    <mergeCell ref="I20:I21"/>
    <mergeCell ref="J20:J21"/>
    <mergeCell ref="A24:A25"/>
    <mergeCell ref="B24:B25"/>
    <mergeCell ref="D24:D25"/>
    <mergeCell ref="H24:H25"/>
    <mergeCell ref="I24:I25"/>
    <mergeCell ref="J24:J25"/>
    <mergeCell ref="J22:J23"/>
    <mergeCell ref="S18:T18"/>
    <mergeCell ref="A18:A19"/>
    <mergeCell ref="B18:B19"/>
    <mergeCell ref="D18:D19"/>
    <mergeCell ref="H18:H19"/>
    <mergeCell ref="I18:I19"/>
    <mergeCell ref="J18:J19"/>
    <mergeCell ref="M22:M23"/>
    <mergeCell ref="N22:N23"/>
    <mergeCell ref="O22:O23"/>
    <mergeCell ref="K20:K21"/>
    <mergeCell ref="L20:L21"/>
    <mergeCell ref="M20:M21"/>
    <mergeCell ref="N20:N21"/>
    <mergeCell ref="O20:O21"/>
    <mergeCell ref="A22:A23"/>
    <mergeCell ref="B22:B23"/>
    <mergeCell ref="D22:D23"/>
    <mergeCell ref="H22:H23"/>
    <mergeCell ref="I22:I23"/>
    <mergeCell ref="A20:A21"/>
    <mergeCell ref="B20:B21"/>
    <mergeCell ref="D20:D21"/>
    <mergeCell ref="H20:H21"/>
    <mergeCell ref="B15:B17"/>
    <mergeCell ref="C15:C17"/>
    <mergeCell ref="D15:D17"/>
    <mergeCell ref="E15:E17"/>
    <mergeCell ref="F15:F17"/>
    <mergeCell ref="G15:J16"/>
    <mergeCell ref="K15:L16"/>
    <mergeCell ref="M15:O15"/>
    <mergeCell ref="K18:K19"/>
    <mergeCell ref="L18:L19"/>
    <mergeCell ref="M18:M19"/>
    <mergeCell ref="N18:N19"/>
    <mergeCell ref="O18:O19"/>
    <mergeCell ref="C13:G13"/>
    <mergeCell ref="L13:N13"/>
    <mergeCell ref="C14:G14"/>
    <mergeCell ref="S15:T15"/>
    <mergeCell ref="M16:M17"/>
    <mergeCell ref="N16:N17"/>
    <mergeCell ref="O16:O17"/>
    <mergeCell ref="S16:T16"/>
    <mergeCell ref="S17:T17"/>
    <mergeCell ref="L14:N14"/>
    <mergeCell ref="Q104:T104"/>
    <mergeCell ref="B1:B4"/>
    <mergeCell ref="C1:I2"/>
    <mergeCell ref="J1:M1"/>
    <mergeCell ref="N1:O4"/>
    <mergeCell ref="J2:M2"/>
    <mergeCell ref="C3:I4"/>
    <mergeCell ref="J3:M3"/>
    <mergeCell ref="J4:M4"/>
    <mergeCell ref="R8:V8"/>
    <mergeCell ref="L9:N9"/>
    <mergeCell ref="L10:N10"/>
    <mergeCell ref="S10:U10"/>
    <mergeCell ref="L11:N11"/>
    <mergeCell ref="C12:G12"/>
    <mergeCell ref="L12:N12"/>
    <mergeCell ref="S12:U12"/>
    <mergeCell ref="B5:O5"/>
    <mergeCell ref="B6:O6"/>
    <mergeCell ref="C7:G7"/>
    <mergeCell ref="H7:O7"/>
    <mergeCell ref="C8:G11"/>
    <mergeCell ref="H8:J14"/>
    <mergeCell ref="K8:O8"/>
  </mergeCells>
  <pageMargins left="0.7" right="0.7" top="0.75" bottom="0.75" header="0.3" footer="0.3"/>
  <drawing r:id="rId1"/>
  <legacyDrawing r:id="rId2"/>
  <oleObjects>
    <mc:AlternateContent xmlns:mc="http://schemas.openxmlformats.org/markup-compatibility/2006">
      <mc:Choice Requires="x14">
        <oleObject shapeId="24577" r:id="rId3">
          <objectPr defaultSize="0" autoPict="0" r:id="rId4">
            <anchor moveWithCells="1" sizeWithCells="1">
              <from>
                <xdr:col>1</xdr:col>
                <xdr:colOff>219075</xdr:colOff>
                <xdr:row>0</xdr:row>
                <xdr:rowOff>95250</xdr:rowOff>
              </from>
              <to>
                <xdr:col>1</xdr:col>
                <xdr:colOff>4152900</xdr:colOff>
                <xdr:row>3</xdr:row>
                <xdr:rowOff>190500</xdr:rowOff>
              </to>
            </anchor>
          </objectPr>
        </oleObject>
      </mc:Choice>
      <mc:Fallback>
        <oleObject shapeId="24577" r:id="rId3"/>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D103"/>
  <sheetViews>
    <sheetView workbookViewId="0">
      <selection sqref="A1:XFD1048576"/>
    </sheetView>
  </sheetViews>
  <sheetFormatPr baseColWidth="10" defaultColWidth="12.7109375" defaultRowHeight="15" customHeight="1"/>
  <cols>
    <col min="1" max="1" width="5.7109375" style="1807" customWidth="1"/>
    <col min="2" max="2" width="66.28515625" style="1807" customWidth="1"/>
    <col min="3" max="3" width="9" style="1807" customWidth="1"/>
    <col min="4" max="4" width="14.140625" style="1807" customWidth="1"/>
    <col min="5" max="5" width="12.28515625" style="1807" customWidth="1"/>
    <col min="6" max="6" width="18.7109375" style="1807" customWidth="1"/>
    <col min="7" max="7" width="15.7109375" style="1807" customWidth="1"/>
    <col min="8" max="9" width="12.28515625" style="1807" customWidth="1"/>
    <col min="10" max="10" width="12.85546875" style="1807" customWidth="1"/>
    <col min="11" max="11" width="13.85546875" style="1807" customWidth="1"/>
    <col min="12" max="12" width="15.28515625" style="1807" customWidth="1"/>
    <col min="13" max="13" width="11.7109375" style="1807" customWidth="1"/>
    <col min="14" max="14" width="11.85546875" style="1807" customWidth="1"/>
    <col min="15" max="15" width="12.28515625" style="1807" customWidth="1"/>
    <col min="16" max="16" width="16.28515625" style="1807" customWidth="1"/>
    <col min="17" max="17" width="18.85546875" style="1807" customWidth="1"/>
    <col min="18" max="18" width="19.140625" style="1807" customWidth="1"/>
    <col min="19" max="19" width="18.7109375" style="1807" customWidth="1"/>
    <col min="20" max="20" width="60" style="1807" customWidth="1"/>
    <col min="21" max="21" width="12.7109375" style="1807" hidden="1" customWidth="1"/>
    <col min="22" max="22" width="24.28515625" style="1807" customWidth="1"/>
    <col min="23" max="23" width="32" style="1807" customWidth="1"/>
    <col min="24" max="24" width="29" style="1807" customWidth="1"/>
    <col min="25" max="25" width="24.85546875" style="1807" customWidth="1"/>
    <col min="26" max="26" width="25.7109375" style="1807" customWidth="1"/>
    <col min="27" max="27" width="25.28515625" style="1807" customWidth="1"/>
    <col min="28" max="28" width="30.140625" style="1807" customWidth="1"/>
    <col min="29" max="29" width="15.28515625" style="1807" customWidth="1"/>
    <col min="30" max="30" width="15.85546875" style="1807" customWidth="1"/>
    <col min="31" max="16384" width="12.7109375" style="1807"/>
  </cols>
  <sheetData>
    <row r="1" spans="1:30" ht="25.5" customHeight="1">
      <c r="A1" s="7"/>
      <c r="B1" s="1801"/>
      <c r="C1" s="1540" t="s">
        <v>208</v>
      </c>
      <c r="D1" s="1802"/>
      <c r="E1" s="1802"/>
      <c r="F1" s="1802"/>
      <c r="G1" s="1802"/>
      <c r="H1" s="1802"/>
      <c r="I1" s="1803"/>
      <c r="J1" s="1619" t="s">
        <v>209</v>
      </c>
      <c r="K1" s="1804"/>
      <c r="L1" s="1804"/>
      <c r="M1" s="1805"/>
      <c r="N1" s="1540"/>
      <c r="O1" s="1806"/>
      <c r="P1" s="490"/>
      <c r="Q1" s="7"/>
      <c r="R1" s="7"/>
      <c r="S1" s="7"/>
      <c r="T1" s="7"/>
      <c r="U1" s="7"/>
      <c r="V1" s="7"/>
      <c r="W1" s="7"/>
      <c r="X1" s="7"/>
      <c r="Y1" s="7"/>
      <c r="Z1" s="7"/>
      <c r="AA1" s="7"/>
      <c r="AB1" s="7"/>
      <c r="AC1" s="7"/>
      <c r="AD1" s="7"/>
    </row>
    <row r="2" spans="1:30" ht="25.5" customHeight="1">
      <c r="A2" s="7"/>
      <c r="B2" s="1808"/>
      <c r="C2" s="1809"/>
      <c r="D2" s="1810"/>
      <c r="E2" s="1810"/>
      <c r="F2" s="1810"/>
      <c r="G2" s="1810"/>
      <c r="H2" s="1810"/>
      <c r="I2" s="1811"/>
      <c r="J2" s="1812" t="s">
        <v>210</v>
      </c>
      <c r="K2" s="1813"/>
      <c r="L2" s="1813"/>
      <c r="M2" s="1814"/>
      <c r="N2" s="1815"/>
      <c r="O2" s="1816"/>
      <c r="P2" s="490"/>
      <c r="Q2" s="7"/>
      <c r="R2" s="7"/>
      <c r="S2" s="7"/>
      <c r="T2" s="7"/>
      <c r="U2" s="7"/>
      <c r="V2" s="7"/>
      <c r="W2" s="7"/>
      <c r="X2" s="7"/>
      <c r="Y2" s="7"/>
      <c r="Z2" s="7"/>
      <c r="AA2" s="7"/>
      <c r="AB2" s="7"/>
      <c r="AC2" s="7"/>
      <c r="AD2" s="7"/>
    </row>
    <row r="3" spans="1:30" ht="25.5" customHeight="1">
      <c r="A3" s="7"/>
      <c r="B3" s="1808"/>
      <c r="C3" s="1558" t="s">
        <v>211</v>
      </c>
      <c r="D3" s="1817"/>
      <c r="E3" s="1817"/>
      <c r="F3" s="1817"/>
      <c r="G3" s="1817"/>
      <c r="H3" s="1817"/>
      <c r="I3" s="1818"/>
      <c r="J3" s="1812" t="s">
        <v>212</v>
      </c>
      <c r="K3" s="1813"/>
      <c r="L3" s="1813"/>
      <c r="M3" s="1814"/>
      <c r="N3" s="1815"/>
      <c r="O3" s="1816"/>
      <c r="P3" s="490"/>
      <c r="Q3" s="7"/>
      <c r="R3" s="7"/>
      <c r="S3" s="7"/>
      <c r="T3" s="7"/>
      <c r="U3" s="7"/>
      <c r="V3" s="7"/>
      <c r="W3" s="7"/>
      <c r="X3" s="7"/>
      <c r="Y3" s="7"/>
      <c r="Z3" s="7"/>
      <c r="AA3" s="7"/>
      <c r="AB3" s="7"/>
      <c r="AC3" s="7"/>
      <c r="AD3" s="7"/>
    </row>
    <row r="4" spans="1:30" ht="25.5" customHeight="1" thickBot="1">
      <c r="A4" s="7"/>
      <c r="B4" s="1819"/>
      <c r="C4" s="1820"/>
      <c r="D4" s="1821"/>
      <c r="E4" s="1821"/>
      <c r="F4" s="1821"/>
      <c r="G4" s="1821"/>
      <c r="H4" s="1821"/>
      <c r="I4" s="1822"/>
      <c r="J4" s="1823" t="s">
        <v>213</v>
      </c>
      <c r="K4" s="1824"/>
      <c r="L4" s="1824"/>
      <c r="M4" s="1825"/>
      <c r="N4" s="1820"/>
      <c r="O4" s="1826"/>
      <c r="P4" s="490"/>
      <c r="Q4" s="7"/>
      <c r="R4" s="7"/>
      <c r="S4" s="7"/>
      <c r="T4" s="7"/>
      <c r="U4" s="7"/>
      <c r="V4" s="7"/>
      <c r="W4" s="7"/>
      <c r="X4" s="7"/>
      <c r="Y4" s="7"/>
      <c r="Z4" s="7"/>
      <c r="AA4" s="7"/>
      <c r="AB4" s="7"/>
      <c r="AC4" s="7"/>
      <c r="AD4" s="7"/>
    </row>
    <row r="5" spans="1:30" ht="13.5" customHeight="1" thickBot="1">
      <c r="A5" s="7"/>
      <c r="B5" s="1827"/>
      <c r="C5" s="1828"/>
      <c r="D5" s="1828"/>
      <c r="E5" s="1828"/>
      <c r="F5" s="1828"/>
      <c r="G5" s="1828"/>
      <c r="H5" s="1828"/>
      <c r="I5" s="1828"/>
      <c r="J5" s="1828"/>
      <c r="K5" s="1828"/>
      <c r="L5" s="1828"/>
      <c r="M5" s="1828"/>
      <c r="N5" s="1828"/>
      <c r="O5" s="1828"/>
      <c r="P5" s="7"/>
      <c r="Q5" s="7"/>
      <c r="R5" s="7"/>
      <c r="S5" s="7"/>
      <c r="T5" s="7"/>
      <c r="U5" s="7"/>
      <c r="V5" s="7"/>
      <c r="W5" s="7"/>
      <c r="X5" s="7"/>
      <c r="Y5" s="7"/>
      <c r="Z5" s="7"/>
      <c r="AA5" s="7"/>
      <c r="AB5" s="7"/>
      <c r="AC5" s="7"/>
      <c r="AD5" s="7"/>
    </row>
    <row r="6" spans="1:30" ht="25.5" customHeight="1">
      <c r="A6" s="7"/>
      <c r="B6" s="1829" t="s">
        <v>787</v>
      </c>
      <c r="C6" s="1804"/>
      <c r="D6" s="1804"/>
      <c r="E6" s="1804"/>
      <c r="F6" s="1804"/>
      <c r="G6" s="1804"/>
      <c r="H6" s="1804"/>
      <c r="I6" s="1804"/>
      <c r="J6" s="1804"/>
      <c r="K6" s="1804"/>
      <c r="L6" s="1804"/>
      <c r="M6" s="1804"/>
      <c r="N6" s="1804"/>
      <c r="O6" s="1830"/>
      <c r="P6" s="1599"/>
      <c r="Q6" s="7"/>
      <c r="R6" s="1584"/>
      <c r="S6" s="1839"/>
      <c r="T6" s="1839"/>
      <c r="U6" s="1839"/>
      <c r="V6" s="1839"/>
      <c r="W6" s="7"/>
      <c r="X6" s="7"/>
      <c r="Y6" s="7"/>
      <c r="Z6" s="7"/>
      <c r="AA6" s="7"/>
      <c r="AB6" s="7"/>
      <c r="AC6" s="7"/>
      <c r="AD6" s="7"/>
    </row>
    <row r="7" spans="1:30" ht="25.5" customHeight="1" thickBot="1">
      <c r="A7" s="7"/>
      <c r="B7" s="1831" t="s">
        <v>776</v>
      </c>
      <c r="C7" s="1574" t="s">
        <v>768</v>
      </c>
      <c r="D7" s="1832"/>
      <c r="E7" s="1832"/>
      <c r="F7" s="1832"/>
      <c r="G7" s="1833"/>
      <c r="H7" s="2118"/>
      <c r="I7" s="1813"/>
      <c r="J7" s="1813"/>
      <c r="K7" s="1813"/>
      <c r="L7" s="1813"/>
      <c r="M7" s="1813"/>
      <c r="N7" s="1813"/>
      <c r="O7" s="2065"/>
      <c r="P7" s="1599"/>
      <c r="Q7" s="7"/>
      <c r="R7" s="1593"/>
      <c r="S7" s="1593"/>
      <c r="T7" s="1593"/>
      <c r="U7" s="1593"/>
      <c r="V7" s="1593"/>
      <c r="W7" s="7"/>
      <c r="X7" s="7"/>
      <c r="Y7" s="7"/>
      <c r="Z7" s="7"/>
      <c r="AA7" s="7"/>
      <c r="AB7" s="7"/>
      <c r="AC7" s="7"/>
      <c r="AD7" s="7"/>
    </row>
    <row r="8" spans="1:30" ht="25.5" customHeight="1">
      <c r="A8" s="7"/>
      <c r="B8" s="2119" t="s">
        <v>788</v>
      </c>
      <c r="C8" s="1616"/>
      <c r="D8" s="1802"/>
      <c r="E8" s="1802"/>
      <c r="F8" s="1802"/>
      <c r="G8" s="1803"/>
      <c r="H8" s="2120" t="s">
        <v>789</v>
      </c>
      <c r="I8" s="1841"/>
      <c r="J8" s="1842"/>
      <c r="K8" s="2121" t="s">
        <v>9</v>
      </c>
      <c r="L8" s="1810"/>
      <c r="M8" s="1810"/>
      <c r="N8" s="1810"/>
      <c r="O8" s="1918"/>
      <c r="P8" s="1599"/>
      <c r="Q8" s="7"/>
      <c r="R8" s="1599"/>
      <c r="S8" s="1849"/>
      <c r="T8" s="1839"/>
      <c r="U8" s="1839"/>
      <c r="V8" s="1599"/>
      <c r="W8" s="7"/>
      <c r="X8" s="7"/>
      <c r="Y8" s="7"/>
      <c r="Z8" s="7"/>
      <c r="AA8" s="7"/>
      <c r="AB8" s="7"/>
      <c r="AC8" s="7"/>
      <c r="AD8" s="7"/>
    </row>
    <row r="9" spans="1:30" ht="25.5" customHeight="1">
      <c r="A9" s="7"/>
      <c r="B9" s="1602" t="s">
        <v>770</v>
      </c>
      <c r="C9" s="1815"/>
      <c r="D9" s="1839"/>
      <c r="E9" s="1839"/>
      <c r="F9" s="1839"/>
      <c r="G9" s="1978"/>
      <c r="H9" s="1840"/>
      <c r="I9" s="1841"/>
      <c r="J9" s="1842"/>
      <c r="K9" s="1590" t="s">
        <v>11</v>
      </c>
      <c r="L9" s="2038" t="s">
        <v>12</v>
      </c>
      <c r="M9" s="1817"/>
      <c r="N9" s="1818"/>
      <c r="O9" s="1592" t="s">
        <v>13</v>
      </c>
      <c r="P9" s="1599"/>
      <c r="Q9" s="7"/>
      <c r="R9" s="1599"/>
      <c r="S9" s="1599"/>
      <c r="T9" s="1599"/>
      <c r="U9" s="1599"/>
      <c r="V9" s="1599"/>
      <c r="W9" s="7"/>
      <c r="X9" s="7"/>
      <c r="Y9" s="7"/>
      <c r="Z9" s="7"/>
      <c r="AA9" s="7"/>
      <c r="AB9" s="7"/>
      <c r="AC9" s="7"/>
      <c r="AD9" s="7"/>
    </row>
    <row r="10" spans="1:30" ht="25.5" customHeight="1">
      <c r="A10" s="7"/>
      <c r="B10" s="1602" t="s">
        <v>790</v>
      </c>
      <c r="C10" s="1815"/>
      <c r="D10" s="1839"/>
      <c r="E10" s="1839"/>
      <c r="F10" s="1839"/>
      <c r="G10" s="1978"/>
      <c r="H10" s="1840"/>
      <c r="I10" s="1841"/>
      <c r="J10" s="1842"/>
      <c r="K10" s="1723">
        <v>174</v>
      </c>
      <c r="L10" s="2122" t="s">
        <v>649</v>
      </c>
      <c r="M10" s="2123"/>
      <c r="N10" s="2124"/>
      <c r="O10" s="447">
        <v>44450000</v>
      </c>
      <c r="P10" s="1599"/>
      <c r="Q10" s="7"/>
      <c r="R10" s="1599"/>
      <c r="S10" s="1599"/>
      <c r="T10" s="1599"/>
      <c r="U10" s="1599"/>
      <c r="V10" s="1599"/>
      <c r="W10" s="7"/>
      <c r="X10" s="7"/>
      <c r="Y10" s="7"/>
      <c r="Z10" s="7"/>
      <c r="AA10" s="7"/>
      <c r="AB10" s="7"/>
      <c r="AC10" s="7"/>
      <c r="AD10" s="7"/>
    </row>
    <row r="11" spans="1:30" ht="41.25" customHeight="1">
      <c r="A11" s="7"/>
      <c r="B11" s="1602" t="s">
        <v>791</v>
      </c>
      <c r="C11" s="1809"/>
      <c r="D11" s="1810"/>
      <c r="E11" s="1810"/>
      <c r="F11" s="1810"/>
      <c r="G11" s="1811"/>
      <c r="H11" s="1840"/>
      <c r="I11" s="1841"/>
      <c r="J11" s="1842"/>
      <c r="K11" s="2035">
        <v>835</v>
      </c>
      <c r="L11" s="2122" t="s">
        <v>650</v>
      </c>
      <c r="M11" s="1846"/>
      <c r="N11" s="1847"/>
      <c r="O11" s="270">
        <v>28800000</v>
      </c>
      <c r="P11" s="1599"/>
      <c r="Q11" s="7"/>
      <c r="R11" s="239"/>
      <c r="S11" s="1856"/>
      <c r="T11" s="1839"/>
      <c r="U11" s="1839"/>
      <c r="V11" s="14"/>
      <c r="W11" s="7"/>
      <c r="X11" s="1857"/>
      <c r="Y11" s="14"/>
      <c r="Z11" s="17"/>
      <c r="AA11" s="7"/>
      <c r="AB11" s="7"/>
      <c r="AC11" s="7"/>
      <c r="AD11" s="7"/>
    </row>
    <row r="12" spans="1:30" ht="25.5" customHeight="1">
      <c r="A12" s="7"/>
      <c r="B12" s="1602" t="s">
        <v>651</v>
      </c>
      <c r="C12" s="1844" t="s">
        <v>792</v>
      </c>
      <c r="D12" s="1813"/>
      <c r="E12" s="1813"/>
      <c r="F12" s="1813"/>
      <c r="G12" s="1814"/>
      <c r="H12" s="1840"/>
      <c r="I12" s="1841"/>
      <c r="J12" s="1842"/>
      <c r="K12" s="2035"/>
      <c r="L12" s="2125"/>
      <c r="M12" s="2126"/>
      <c r="N12" s="2127"/>
      <c r="O12" s="2128"/>
      <c r="P12" s="1599"/>
      <c r="Q12" s="7"/>
      <c r="R12" s="239"/>
      <c r="S12" s="1856"/>
      <c r="T12" s="1839"/>
      <c r="U12" s="1839"/>
      <c r="V12" s="14"/>
      <c r="W12" s="7"/>
      <c r="X12" s="1857"/>
      <c r="Y12" s="14"/>
      <c r="Z12" s="17"/>
      <c r="AA12" s="7"/>
      <c r="AB12" s="7"/>
      <c r="AC12" s="7"/>
      <c r="AD12" s="7"/>
    </row>
    <row r="13" spans="1:30" ht="25.5" customHeight="1" thickBot="1">
      <c r="A13" s="487"/>
      <c r="B13" s="1602" t="s">
        <v>652</v>
      </c>
      <c r="C13" s="1595" t="s">
        <v>793</v>
      </c>
      <c r="D13" s="1817"/>
      <c r="E13" s="1817"/>
      <c r="F13" s="1817"/>
      <c r="G13" s="1818"/>
      <c r="H13" s="1840"/>
      <c r="I13" s="2129"/>
      <c r="J13" s="1842"/>
      <c r="K13" s="2130"/>
      <c r="L13" s="2131"/>
      <c r="M13" s="2132"/>
      <c r="N13" s="2133"/>
      <c r="O13" s="2134"/>
      <c r="P13" s="1593"/>
      <c r="Q13" s="487"/>
      <c r="R13" s="239"/>
      <c r="S13" s="1856"/>
      <c r="T13" s="1839"/>
      <c r="U13" s="239"/>
      <c r="V13" s="2135"/>
      <c r="W13" s="487"/>
      <c r="X13" s="239"/>
      <c r="Y13" s="2135"/>
      <c r="Z13" s="2136"/>
      <c r="AA13" s="487"/>
      <c r="AB13" s="487"/>
      <c r="AC13" s="487"/>
      <c r="AD13" s="487"/>
    </row>
    <row r="14" spans="1:30" ht="12" customHeight="1">
      <c r="A14" s="7"/>
      <c r="B14" s="514" t="s">
        <v>18</v>
      </c>
      <c r="C14" s="2137" t="s">
        <v>243</v>
      </c>
      <c r="D14" s="2138" t="s">
        <v>19</v>
      </c>
      <c r="E14" s="2138" t="s">
        <v>58</v>
      </c>
      <c r="F14" s="2138" t="s">
        <v>159</v>
      </c>
      <c r="G14" s="2139" t="s">
        <v>244</v>
      </c>
      <c r="H14" s="2140"/>
      <c r="I14" s="2140"/>
      <c r="J14" s="2141"/>
      <c r="K14" s="2139" t="s">
        <v>23</v>
      </c>
      <c r="L14" s="2141"/>
      <c r="M14" s="2142" t="s">
        <v>24</v>
      </c>
      <c r="N14" s="2143"/>
      <c r="O14" s="2144"/>
      <c r="P14" s="7"/>
      <c r="Q14" s="7"/>
      <c r="R14" s="487"/>
      <c r="S14" s="1856"/>
      <c r="T14" s="1839"/>
      <c r="U14" s="7"/>
      <c r="V14" s="14"/>
      <c r="W14" s="7"/>
      <c r="X14" s="1857"/>
      <c r="Y14" s="14"/>
      <c r="Z14" s="17"/>
      <c r="AA14" s="7"/>
      <c r="AB14" s="7"/>
      <c r="AC14" s="7"/>
      <c r="AD14" s="7"/>
    </row>
    <row r="15" spans="1:30" ht="12" customHeight="1">
      <c r="A15" s="7"/>
      <c r="B15" s="2145"/>
      <c r="C15" s="2146"/>
      <c r="D15" s="1866"/>
      <c r="E15" s="1866"/>
      <c r="F15" s="1866"/>
      <c r="G15" s="1809"/>
      <c r="H15" s="1810"/>
      <c r="I15" s="1810"/>
      <c r="J15" s="1811"/>
      <c r="K15" s="1809"/>
      <c r="L15" s="1811"/>
      <c r="M15" s="1625" t="s">
        <v>25</v>
      </c>
      <c r="N15" s="1625" t="s">
        <v>26</v>
      </c>
      <c r="O15" s="2147" t="s">
        <v>27</v>
      </c>
      <c r="P15" s="7"/>
      <c r="Q15" s="7"/>
      <c r="R15" s="487"/>
      <c r="S15" s="1856"/>
      <c r="T15" s="1839"/>
      <c r="U15" s="7"/>
      <c r="V15" s="14"/>
      <c r="W15" s="7"/>
      <c r="X15" s="1857"/>
      <c r="Y15" s="14"/>
      <c r="Z15" s="17"/>
      <c r="AA15" s="7"/>
      <c r="AB15" s="7"/>
      <c r="AC15" s="7"/>
      <c r="AD15" s="7"/>
    </row>
    <row r="16" spans="1:30" ht="12" customHeight="1" thickBot="1">
      <c r="A16" s="7"/>
      <c r="B16" s="2021"/>
      <c r="C16" s="2148"/>
      <c r="D16" s="2149"/>
      <c r="E16" s="1866"/>
      <c r="F16" s="2149"/>
      <c r="G16" s="2150" t="s">
        <v>28</v>
      </c>
      <c r="H16" s="2150" t="s">
        <v>29</v>
      </c>
      <c r="I16" s="2150" t="s">
        <v>30</v>
      </c>
      <c r="J16" s="2151" t="s">
        <v>31</v>
      </c>
      <c r="K16" s="2150" t="s">
        <v>32</v>
      </c>
      <c r="L16" s="2152" t="s">
        <v>33</v>
      </c>
      <c r="M16" s="2149"/>
      <c r="N16" s="2149"/>
      <c r="O16" s="2153"/>
      <c r="P16" s="7"/>
      <c r="Q16" s="7"/>
      <c r="R16" s="487"/>
      <c r="S16" s="1856"/>
      <c r="T16" s="1839"/>
      <c r="U16" s="7"/>
      <c r="V16" s="14"/>
      <c r="W16" s="7"/>
      <c r="X16" s="1857"/>
      <c r="Y16" s="14"/>
      <c r="Z16" s="17"/>
      <c r="AA16" s="7"/>
      <c r="AB16" s="7"/>
      <c r="AC16" s="7"/>
      <c r="AD16" s="7"/>
    </row>
    <row r="17" spans="1:30" ht="12" customHeight="1" thickBot="1">
      <c r="A17" s="7"/>
      <c r="B17" s="2154" t="s">
        <v>325</v>
      </c>
      <c r="C17" s="2155" t="s">
        <v>35</v>
      </c>
      <c r="D17" s="2156" t="s">
        <v>326</v>
      </c>
      <c r="E17" s="1635">
        <v>1</v>
      </c>
      <c r="F17" s="2157">
        <f>X64</f>
        <v>336830000</v>
      </c>
      <c r="G17" s="2158">
        <f>F17</f>
        <v>336830000</v>
      </c>
      <c r="H17" s="1590"/>
      <c r="I17" s="1590"/>
      <c r="J17" s="1590"/>
      <c r="K17" s="2159">
        <v>45293</v>
      </c>
      <c r="L17" s="2159">
        <v>45657</v>
      </c>
      <c r="M17" s="1664">
        <f>E18/E17</f>
        <v>0</v>
      </c>
      <c r="N17" s="1664">
        <f>F18/F17</f>
        <v>0.21746875278330316</v>
      </c>
      <c r="O17" s="2160">
        <f>M17*M17/N17</f>
        <v>0</v>
      </c>
      <c r="P17" s="7"/>
      <c r="Q17" s="7"/>
      <c r="R17" s="7"/>
      <c r="S17" s="7"/>
      <c r="T17" s="7"/>
      <c r="U17" s="7"/>
      <c r="V17" s="14"/>
      <c r="W17" s="7"/>
      <c r="X17" s="1857"/>
      <c r="Y17" s="14"/>
      <c r="Z17" s="17"/>
      <c r="AA17" s="7"/>
      <c r="AB17" s="7"/>
      <c r="AC17" s="7"/>
      <c r="AD17" s="7"/>
    </row>
    <row r="18" spans="1:30" ht="12" customHeight="1" thickBot="1">
      <c r="A18" s="7"/>
      <c r="B18" s="2161"/>
      <c r="C18" s="2155" t="s">
        <v>37</v>
      </c>
      <c r="D18" s="1809"/>
      <c r="E18" s="1635">
        <v>0</v>
      </c>
      <c r="F18" s="2162">
        <f>Y64</f>
        <v>73250000</v>
      </c>
      <c r="G18" s="2163">
        <f t="shared" ref="G18:G22" si="0">F18</f>
        <v>73250000</v>
      </c>
      <c r="H18" s="1590"/>
      <c r="I18" s="1590"/>
      <c r="J18" s="1590"/>
      <c r="K18" s="2164"/>
      <c r="L18" s="2164"/>
      <c r="M18" s="2149"/>
      <c r="N18" s="2149"/>
      <c r="O18" s="2165"/>
      <c r="P18" s="7"/>
      <c r="Q18" s="7"/>
      <c r="R18" s="7"/>
      <c r="S18" s="7"/>
      <c r="T18" s="7"/>
      <c r="U18" s="7"/>
      <c r="V18" s="14"/>
      <c r="W18" s="7"/>
      <c r="X18" s="1857"/>
      <c r="Y18" s="14"/>
      <c r="Z18" s="17"/>
      <c r="AA18" s="7"/>
      <c r="AB18" s="7"/>
      <c r="AC18" s="7"/>
      <c r="AD18" s="7"/>
    </row>
    <row r="19" spans="1:30" ht="12" customHeight="1" thickBot="1">
      <c r="A19" s="7"/>
      <c r="B19" s="2154" t="s">
        <v>327</v>
      </c>
      <c r="C19" s="2155" t="s">
        <v>35</v>
      </c>
      <c r="D19" s="2156" t="s">
        <v>328</v>
      </c>
      <c r="E19" s="1635">
        <v>1</v>
      </c>
      <c r="F19" s="249">
        <f>X72</f>
        <v>63170000</v>
      </c>
      <c r="G19" s="2158">
        <f t="shared" si="0"/>
        <v>63170000</v>
      </c>
      <c r="H19" s="1590"/>
      <c r="I19" s="1590"/>
      <c r="J19" s="1590"/>
      <c r="K19" s="2159">
        <v>45293</v>
      </c>
      <c r="L19" s="2159">
        <v>45657</v>
      </c>
      <c r="M19" s="1664">
        <f>E20/E19</f>
        <v>0</v>
      </c>
      <c r="N19" s="1664">
        <f>F20/F19</f>
        <v>0</v>
      </c>
      <c r="O19" s="2160">
        <v>0</v>
      </c>
      <c r="P19" s="7"/>
      <c r="Q19" s="7"/>
      <c r="R19" s="7"/>
      <c r="S19" s="7"/>
      <c r="T19" s="7"/>
      <c r="U19" s="7"/>
      <c r="V19" s="14"/>
      <c r="W19" s="7"/>
      <c r="X19" s="1857"/>
      <c r="Y19" s="14"/>
      <c r="Z19" s="17"/>
      <c r="AA19" s="7"/>
      <c r="AB19" s="7"/>
      <c r="AC19" s="7"/>
      <c r="AD19" s="7"/>
    </row>
    <row r="20" spans="1:30" ht="12" customHeight="1" thickBot="1">
      <c r="A20" s="7"/>
      <c r="B20" s="2161"/>
      <c r="C20" s="2155" t="s">
        <v>37</v>
      </c>
      <c r="D20" s="1809"/>
      <c r="E20" s="1635">
        <v>0</v>
      </c>
      <c r="F20" s="2166">
        <f>Y72</f>
        <v>0</v>
      </c>
      <c r="G20" s="2163">
        <f t="shared" si="0"/>
        <v>0</v>
      </c>
      <c r="H20" s="1590"/>
      <c r="I20" s="1590"/>
      <c r="J20" s="1590"/>
      <c r="K20" s="2164"/>
      <c r="L20" s="2164"/>
      <c r="M20" s="2149"/>
      <c r="N20" s="2149"/>
      <c r="O20" s="2165"/>
      <c r="P20" s="7"/>
      <c r="Q20" s="7"/>
      <c r="R20" s="7"/>
      <c r="S20" s="7"/>
      <c r="T20" s="7"/>
      <c r="U20" s="7"/>
      <c r="V20" s="14"/>
      <c r="W20" s="7"/>
      <c r="X20" s="1857"/>
      <c r="Y20" s="14"/>
      <c r="Z20" s="17"/>
      <c r="AA20" s="7"/>
      <c r="AB20" s="7"/>
      <c r="AC20" s="7"/>
      <c r="AD20" s="7"/>
    </row>
    <row r="21" spans="1:30" ht="12.75" customHeight="1" thickBot="1">
      <c r="A21" s="15"/>
      <c r="B21" s="2167" t="s">
        <v>255</v>
      </c>
      <c r="C21" s="2168" t="s">
        <v>35</v>
      </c>
      <c r="D21" s="417"/>
      <c r="E21" s="417"/>
      <c r="F21" s="2169">
        <f>F17+F19</f>
        <v>400000000</v>
      </c>
      <c r="G21" s="2158">
        <f t="shared" si="0"/>
        <v>400000000</v>
      </c>
      <c r="H21" s="2170"/>
      <c r="I21" s="2170"/>
      <c r="J21" s="2170"/>
      <c r="K21" s="2170"/>
      <c r="L21" s="2171"/>
      <c r="M21" s="2172"/>
      <c r="N21" s="1664"/>
      <c r="O21" s="2173"/>
      <c r="P21" s="7"/>
      <c r="Q21" s="7"/>
      <c r="R21" s="7"/>
      <c r="S21" s="7"/>
      <c r="T21" s="7"/>
      <c r="U21" s="7"/>
      <c r="V21" s="7"/>
      <c r="W21" s="7"/>
      <c r="X21" s="7"/>
      <c r="Y21" s="7"/>
      <c r="Z21" s="7"/>
      <c r="AA21" s="7"/>
      <c r="AB21" s="7"/>
      <c r="AC21" s="7"/>
      <c r="AD21" s="7"/>
    </row>
    <row r="22" spans="1:30" ht="12.75" customHeight="1" thickBot="1">
      <c r="A22" s="7"/>
      <c r="B22" s="2021"/>
      <c r="C22" s="2174" t="s">
        <v>37</v>
      </c>
      <c r="D22" s="2175"/>
      <c r="E22" s="2175"/>
      <c r="F22" s="2176">
        <f>F18+F20</f>
        <v>73250000</v>
      </c>
      <c r="G22" s="2177">
        <f t="shared" si="0"/>
        <v>73250000</v>
      </c>
      <c r="H22" s="2178"/>
      <c r="I22" s="2178"/>
      <c r="J22" s="2178"/>
      <c r="K22" s="2178"/>
      <c r="L22" s="2179"/>
      <c r="M22" s="2180"/>
      <c r="N22" s="2180"/>
      <c r="O22" s="2181"/>
      <c r="P22" s="7"/>
      <c r="Q22" s="7"/>
      <c r="R22" s="7"/>
      <c r="S22" s="7"/>
      <c r="T22" s="7"/>
      <c r="U22" s="7"/>
      <c r="V22" s="7"/>
      <c r="W22" s="7"/>
      <c r="X22" s="7"/>
      <c r="Y22" s="7"/>
      <c r="Z22" s="7"/>
      <c r="AA22" s="7"/>
      <c r="AB22" s="7"/>
      <c r="AC22" s="7"/>
      <c r="AD22" s="7"/>
    </row>
    <row r="23" spans="1:30" ht="12.75" customHeight="1" thickBot="1">
      <c r="A23" s="7"/>
      <c r="B23" s="7"/>
      <c r="C23" s="7"/>
      <c r="D23" s="7"/>
      <c r="E23" s="7"/>
      <c r="F23" s="2182"/>
      <c r="G23" s="1906"/>
      <c r="H23" s="1599"/>
      <c r="I23" s="1599"/>
      <c r="J23" s="1599"/>
      <c r="K23" s="1907"/>
      <c r="L23" s="1907"/>
      <c r="M23" s="1906"/>
      <c r="N23" s="1908"/>
      <c r="O23" s="1908"/>
      <c r="P23" s="1908"/>
      <c r="Q23" s="7"/>
      <c r="R23" s="7"/>
      <c r="S23" s="7"/>
      <c r="T23" s="7"/>
      <c r="U23" s="7"/>
      <c r="V23" s="7"/>
      <c r="W23" s="7"/>
      <c r="X23" s="7"/>
      <c r="Y23" s="7"/>
      <c r="Z23" s="7"/>
      <c r="AA23" s="7"/>
      <c r="AB23" s="7"/>
      <c r="AC23" s="7"/>
      <c r="AD23" s="7"/>
    </row>
    <row r="24" spans="1:30" ht="12.75" customHeight="1" thickBot="1">
      <c r="A24" s="7"/>
      <c r="B24" s="1909" t="s">
        <v>46</v>
      </c>
      <c r="C24" s="2183" t="s">
        <v>47</v>
      </c>
      <c r="D24" s="1828"/>
      <c r="E24" s="2184"/>
      <c r="F24" s="2185" t="s">
        <v>48</v>
      </c>
      <c r="G24" s="1828"/>
      <c r="H24" s="1828"/>
      <c r="I24" s="1828"/>
      <c r="J24" s="2186"/>
      <c r="K24" s="2062"/>
      <c r="L24" s="1804"/>
      <c r="M24" s="1804"/>
      <c r="N24" s="1804"/>
      <c r="O24" s="1830"/>
      <c r="P24" s="7"/>
      <c r="Q24" s="7"/>
      <c r="R24" s="7"/>
      <c r="S24" s="7"/>
      <c r="T24" s="7"/>
      <c r="U24" s="7"/>
      <c r="V24" s="7"/>
      <c r="W24" s="7"/>
      <c r="X24" s="7"/>
      <c r="Y24" s="7"/>
      <c r="Z24" s="7"/>
      <c r="AA24" s="7"/>
      <c r="AB24" s="7"/>
      <c r="AC24" s="7"/>
      <c r="AD24" s="7"/>
    </row>
    <row r="25" spans="1:30" ht="20.25" customHeight="1">
      <c r="A25" s="7"/>
      <c r="B25" s="1684" t="s">
        <v>794</v>
      </c>
      <c r="C25" s="1616" t="s">
        <v>795</v>
      </c>
      <c r="D25" s="1802"/>
      <c r="E25" s="1803"/>
      <c r="F25" s="2187" t="s">
        <v>329</v>
      </c>
      <c r="G25" s="1802"/>
      <c r="H25" s="1803"/>
      <c r="I25" s="218" t="s">
        <v>35</v>
      </c>
      <c r="J25" s="2188">
        <v>4</v>
      </c>
      <c r="K25" s="1912"/>
      <c r="L25" s="1817"/>
      <c r="M25" s="1817"/>
      <c r="N25" s="1817"/>
      <c r="O25" s="1917"/>
      <c r="P25" s="7"/>
      <c r="Q25" s="7"/>
      <c r="R25" s="7"/>
      <c r="S25" s="7"/>
      <c r="T25" s="7"/>
      <c r="U25" s="7"/>
      <c r="V25" s="7"/>
      <c r="W25" s="7"/>
      <c r="X25" s="7"/>
      <c r="Y25" s="7"/>
      <c r="Z25" s="7"/>
      <c r="AA25" s="7"/>
      <c r="AB25" s="7"/>
      <c r="AC25" s="7"/>
      <c r="AD25" s="7"/>
    </row>
    <row r="26" spans="1:30" ht="16.5" customHeight="1" thickBot="1">
      <c r="A26" s="7"/>
      <c r="B26" s="1808"/>
      <c r="C26" s="1809"/>
      <c r="D26" s="1810"/>
      <c r="E26" s="1811"/>
      <c r="F26" s="1809"/>
      <c r="G26" s="1810"/>
      <c r="H26" s="1811"/>
      <c r="I26" s="218" t="s">
        <v>37</v>
      </c>
      <c r="J26" s="2189">
        <v>0</v>
      </c>
      <c r="K26" s="1809"/>
      <c r="L26" s="1810"/>
      <c r="M26" s="1810"/>
      <c r="N26" s="1810"/>
      <c r="O26" s="1918"/>
      <c r="P26" s="7"/>
      <c r="Q26" s="7"/>
      <c r="R26" s="7"/>
      <c r="S26" s="7"/>
      <c r="T26" s="7"/>
      <c r="U26" s="7"/>
      <c r="V26" s="7"/>
      <c r="W26" s="7"/>
      <c r="X26" s="7"/>
      <c r="Y26" s="7"/>
      <c r="Z26" s="7"/>
      <c r="AA26" s="7"/>
      <c r="AB26" s="7"/>
      <c r="AC26" s="7"/>
      <c r="AD26" s="7"/>
    </row>
    <row r="27" spans="1:30" ht="12.75" customHeight="1">
      <c r="A27" s="7"/>
      <c r="B27" s="1808"/>
      <c r="C27" s="2190" t="s">
        <v>330</v>
      </c>
      <c r="D27" s="1839"/>
      <c r="E27" s="1978"/>
      <c r="F27" s="2187"/>
      <c r="G27" s="1802"/>
      <c r="H27" s="1803"/>
      <c r="I27" s="218" t="s">
        <v>35</v>
      </c>
      <c r="J27" s="2191"/>
      <c r="K27" s="1916"/>
      <c r="L27" s="1817"/>
      <c r="M27" s="1817"/>
      <c r="N27" s="1817"/>
      <c r="O27" s="1917"/>
      <c r="P27" s="7"/>
      <c r="Q27" s="7"/>
      <c r="R27" s="7"/>
      <c r="S27" s="7"/>
      <c r="T27" s="7"/>
      <c r="U27" s="7"/>
      <c r="V27" s="7"/>
      <c r="W27" s="7"/>
      <c r="X27" s="7"/>
      <c r="Y27" s="7"/>
      <c r="Z27" s="7"/>
      <c r="AA27" s="7"/>
      <c r="AB27" s="7"/>
      <c r="AC27" s="7"/>
      <c r="AD27" s="7"/>
    </row>
    <row r="28" spans="1:30" ht="12.75" customHeight="1" thickBot="1">
      <c r="A28" s="7"/>
      <c r="B28" s="1808"/>
      <c r="C28" s="1809"/>
      <c r="D28" s="1810"/>
      <c r="E28" s="1811"/>
      <c r="F28" s="1809"/>
      <c r="G28" s="1810"/>
      <c r="H28" s="1811"/>
      <c r="I28" s="218" t="s">
        <v>37</v>
      </c>
      <c r="J28" s="2192"/>
      <c r="K28" s="1809"/>
      <c r="L28" s="1810"/>
      <c r="M28" s="1810"/>
      <c r="N28" s="1810"/>
      <c r="O28" s="1918"/>
      <c r="P28" s="7"/>
      <c r="Q28" s="7"/>
      <c r="R28" s="7"/>
      <c r="S28" s="7"/>
      <c r="T28" s="7"/>
      <c r="U28" s="7"/>
      <c r="V28" s="7"/>
      <c r="W28" s="7"/>
      <c r="X28" s="7"/>
      <c r="Y28" s="7"/>
      <c r="Z28" s="7"/>
      <c r="AA28" s="7"/>
      <c r="AB28" s="7"/>
      <c r="AC28" s="7"/>
      <c r="AD28" s="7"/>
    </row>
    <row r="29" spans="1:30" ht="12.75" customHeight="1">
      <c r="A29" s="7"/>
      <c r="B29" s="1808"/>
      <c r="C29" s="1915"/>
      <c r="D29" s="1817"/>
      <c r="E29" s="1818"/>
      <c r="F29" s="1912"/>
      <c r="G29" s="1817"/>
      <c r="H29" s="1818"/>
      <c r="I29" s="218"/>
      <c r="J29" s="2192"/>
      <c r="K29" s="760" t="s">
        <v>653</v>
      </c>
      <c r="L29" s="1920"/>
      <c r="M29" s="1920"/>
      <c r="N29" s="1920"/>
      <c r="O29" s="1921"/>
      <c r="P29" s="7"/>
      <c r="Q29" s="7"/>
      <c r="R29" s="7"/>
      <c r="S29" s="7"/>
      <c r="T29" s="7"/>
      <c r="U29" s="7"/>
      <c r="V29" s="7"/>
      <c r="W29" s="7"/>
      <c r="X29" s="7"/>
      <c r="Y29" s="7"/>
      <c r="Z29" s="7"/>
      <c r="AA29" s="7"/>
      <c r="AB29" s="7"/>
      <c r="AC29" s="7"/>
      <c r="AD29" s="7"/>
    </row>
    <row r="30" spans="1:30" ht="30.75" customHeight="1">
      <c r="A30" s="7"/>
      <c r="B30" s="2193"/>
      <c r="C30" s="2194"/>
      <c r="D30" s="1810"/>
      <c r="E30" s="1811"/>
      <c r="F30" s="2195"/>
      <c r="G30" s="1810"/>
      <c r="H30" s="1811"/>
      <c r="I30" s="218"/>
      <c r="J30" s="2189"/>
      <c r="K30" s="1705" t="s">
        <v>766</v>
      </c>
      <c r="L30" s="1706"/>
      <c r="M30" s="1706"/>
      <c r="N30" s="1706"/>
      <c r="O30" s="1707"/>
      <c r="P30" s="7"/>
      <c r="Q30" s="490"/>
      <c r="R30" s="490"/>
      <c r="S30" s="490"/>
      <c r="T30" s="490"/>
      <c r="U30" s="7"/>
      <c r="V30" s="7"/>
      <c r="W30" s="7"/>
      <c r="X30" s="7"/>
      <c r="Y30" s="7"/>
      <c r="Z30" s="7"/>
      <c r="AA30" s="7"/>
      <c r="AB30" s="7"/>
      <c r="AC30" s="7"/>
      <c r="AD30" s="7"/>
    </row>
    <row r="31" spans="1:30" ht="12.75" customHeight="1">
      <c r="A31" s="7"/>
      <c r="B31" s="1708" t="s">
        <v>654</v>
      </c>
      <c r="C31" s="1923"/>
      <c r="D31" s="1923"/>
      <c r="E31" s="1923"/>
      <c r="F31" s="1923"/>
      <c r="G31" s="1923"/>
      <c r="H31" s="1923"/>
      <c r="I31" s="1923"/>
      <c r="J31" s="1924"/>
      <c r="K31" s="1709" t="s">
        <v>52</v>
      </c>
      <c r="L31" s="1559"/>
      <c r="M31" s="1559"/>
      <c r="N31" s="1559"/>
      <c r="O31" s="1710"/>
      <c r="P31" s="7"/>
      <c r="Q31" s="7"/>
      <c r="R31" s="7"/>
      <c r="S31" s="7"/>
      <c r="T31" s="7"/>
      <c r="U31" s="7"/>
      <c r="V31" s="7"/>
      <c r="W31" s="7"/>
      <c r="X31" s="7"/>
      <c r="Y31" s="7"/>
      <c r="Z31" s="7"/>
      <c r="AA31" s="7"/>
      <c r="AB31" s="7"/>
      <c r="AC31" s="7"/>
      <c r="AD31" s="7"/>
    </row>
    <row r="32" spans="1:30" ht="33.75" customHeight="1" thickBot="1">
      <c r="A32" s="7"/>
      <c r="B32" s="1925"/>
      <c r="C32" s="1926"/>
      <c r="D32" s="1926"/>
      <c r="E32" s="1926"/>
      <c r="F32" s="1926"/>
      <c r="G32" s="1926"/>
      <c r="H32" s="1926"/>
      <c r="I32" s="1926"/>
      <c r="J32" s="1927"/>
      <c r="K32" s="1711"/>
      <c r="L32" s="1563"/>
      <c r="M32" s="1563"/>
      <c r="N32" s="1563"/>
      <c r="O32" s="1568"/>
      <c r="P32" s="7"/>
      <c r="Q32" s="490"/>
      <c r="R32" s="490"/>
      <c r="S32" s="490"/>
      <c r="T32" s="490"/>
      <c r="U32" s="7"/>
      <c r="V32" s="7"/>
      <c r="W32" s="7"/>
      <c r="X32" s="7"/>
      <c r="Y32" s="7"/>
      <c r="Z32" s="7"/>
      <c r="AA32" s="7"/>
      <c r="AB32" s="7"/>
      <c r="AC32" s="7"/>
      <c r="AD32" s="7"/>
    </row>
    <row r="33" spans="1:30" ht="44.25" customHeight="1">
      <c r="A33" s="7"/>
      <c r="B33" s="7"/>
      <c r="C33" s="7"/>
      <c r="D33" s="7"/>
      <c r="E33" s="7"/>
      <c r="F33" s="7"/>
      <c r="G33" s="7"/>
      <c r="H33" s="7"/>
      <c r="I33" s="7"/>
      <c r="J33" s="7"/>
      <c r="K33" s="1907"/>
      <c r="L33" s="1907"/>
      <c r="M33" s="7"/>
      <c r="N33" s="7"/>
      <c r="O33" s="7"/>
      <c r="P33" s="490"/>
      <c r="Q33" s="7"/>
      <c r="R33" s="7"/>
      <c r="S33" s="7"/>
      <c r="T33" s="7"/>
      <c r="U33" s="7"/>
      <c r="V33" s="7"/>
      <c r="W33" s="7"/>
      <c r="X33" s="7"/>
      <c r="Y33" s="7"/>
      <c r="Z33" s="7"/>
      <c r="AA33" s="7"/>
      <c r="AB33" s="7"/>
      <c r="AC33" s="7"/>
      <c r="AD33" s="7"/>
    </row>
    <row r="34" spans="1:30" ht="60.75" customHeight="1">
      <c r="A34" s="7"/>
      <c r="B34" s="200" t="s">
        <v>655</v>
      </c>
      <c r="C34" s="7"/>
      <c r="D34" s="7"/>
      <c r="E34" s="7"/>
      <c r="F34" s="7"/>
      <c r="G34" s="7"/>
      <c r="H34" s="7"/>
      <c r="I34" s="7"/>
      <c r="J34" s="7"/>
      <c r="K34" s="1907"/>
      <c r="L34" s="1907"/>
      <c r="M34" s="7"/>
      <c r="N34" s="7"/>
      <c r="O34" s="7"/>
      <c r="P34" s="490"/>
      <c r="Q34" s="489"/>
      <c r="R34" s="489"/>
      <c r="S34" s="220"/>
      <c r="T34" s="256"/>
      <c r="U34" s="220"/>
      <c r="V34" s="222"/>
      <c r="W34" s="220"/>
      <c r="X34" s="220"/>
      <c r="Y34" s="220"/>
      <c r="Z34" s="490"/>
      <c r="AA34" s="7"/>
      <c r="AB34" s="7"/>
      <c r="AC34" s="7"/>
      <c r="AD34" s="7"/>
    </row>
    <row r="35" spans="1:30" ht="12.75" customHeight="1">
      <c r="A35" s="7"/>
      <c r="B35" s="200" t="s">
        <v>260</v>
      </c>
      <c r="C35" s="7"/>
      <c r="D35" s="7"/>
      <c r="E35" s="7"/>
      <c r="F35" s="7"/>
      <c r="G35" s="7"/>
      <c r="H35" s="7"/>
      <c r="I35" s="7"/>
      <c r="J35" s="7"/>
      <c r="K35" s="1907"/>
      <c r="L35" s="1907"/>
      <c r="M35" s="7"/>
      <c r="N35" s="7"/>
      <c r="O35" s="7"/>
      <c r="P35" s="7"/>
      <c r="Q35" s="7"/>
      <c r="R35" s="7"/>
      <c r="S35" s="7"/>
      <c r="T35" s="2196"/>
      <c r="U35" s="257"/>
      <c r="V35" s="258"/>
      <c r="W35" s="259"/>
      <c r="X35" s="232"/>
      <c r="Y35" s="260"/>
      <c r="Z35" s="192"/>
      <c r="AA35" s="7"/>
      <c r="AB35" s="7"/>
      <c r="AC35" s="7"/>
      <c r="AD35" s="7"/>
    </row>
    <row r="36" spans="1:30" ht="12.75" customHeight="1">
      <c r="A36" s="7"/>
      <c r="B36" s="7"/>
      <c r="C36" s="7"/>
      <c r="D36" s="7"/>
      <c r="E36" s="7"/>
      <c r="F36" s="7"/>
      <c r="G36" s="7"/>
      <c r="H36" s="7"/>
      <c r="I36" s="7"/>
      <c r="J36" s="7"/>
      <c r="K36" s="1907"/>
      <c r="L36" s="1907"/>
      <c r="M36" s="7"/>
      <c r="N36" s="7"/>
      <c r="O36" s="7"/>
      <c r="P36" s="7"/>
      <c r="Q36" s="7"/>
      <c r="R36" s="7"/>
      <c r="S36" s="7"/>
      <c r="T36" s="2196"/>
      <c r="U36" s="257"/>
      <c r="V36" s="258"/>
      <c r="W36" s="259"/>
      <c r="X36" s="232"/>
      <c r="Y36" s="260"/>
      <c r="Z36" s="192"/>
      <c r="AA36" s="7"/>
      <c r="AB36" s="7"/>
      <c r="AC36" s="7"/>
      <c r="AD36" s="7"/>
    </row>
    <row r="37" spans="1:30" ht="12.75" customHeight="1">
      <c r="A37" s="7"/>
      <c r="B37" s="7"/>
      <c r="C37" s="7"/>
      <c r="D37" s="7"/>
      <c r="E37" s="7"/>
      <c r="F37" s="7"/>
      <c r="G37" s="7"/>
      <c r="H37" s="7"/>
      <c r="I37" s="7"/>
      <c r="J37" s="7"/>
      <c r="K37" s="1907"/>
      <c r="L37" s="1907"/>
      <c r="M37" s="7"/>
      <c r="N37" s="7"/>
      <c r="O37" s="7"/>
      <c r="P37" s="261"/>
      <c r="Q37" s="261"/>
      <c r="R37" s="244"/>
      <c r="S37" s="261"/>
      <c r="T37" s="259"/>
      <c r="U37" s="257"/>
      <c r="V37" s="258"/>
      <c r="W37" s="259"/>
      <c r="X37" s="232"/>
      <c r="Y37" s="260"/>
      <c r="Z37" s="192"/>
      <c r="AA37" s="7"/>
      <c r="AB37" s="7"/>
      <c r="AC37" s="7"/>
      <c r="AD37" s="7"/>
    </row>
    <row r="38" spans="1:30" ht="12.75" customHeight="1">
      <c r="A38" s="7"/>
      <c r="B38" s="7"/>
      <c r="C38" s="7"/>
      <c r="D38" s="7"/>
      <c r="E38" s="7"/>
      <c r="F38" s="7"/>
      <c r="G38" s="7"/>
      <c r="H38" s="7"/>
      <c r="I38" s="7"/>
      <c r="J38" s="7"/>
      <c r="K38" s="1907"/>
      <c r="L38" s="1907"/>
      <c r="M38" s="7"/>
      <c r="N38" s="7"/>
      <c r="O38" s="7"/>
      <c r="P38" s="261"/>
      <c r="Q38" s="261"/>
      <c r="R38" s="244"/>
      <c r="S38" s="261"/>
      <c r="T38" s="259"/>
      <c r="U38" s="257"/>
      <c r="V38" s="258"/>
      <c r="W38" s="259"/>
      <c r="X38" s="232"/>
      <c r="Y38" s="260"/>
      <c r="Z38" s="192"/>
      <c r="AA38" s="7"/>
      <c r="AB38" s="7"/>
      <c r="AC38" s="7"/>
      <c r="AD38" s="7"/>
    </row>
    <row r="39" spans="1:30" ht="12.75" customHeight="1">
      <c r="A39" s="7"/>
      <c r="B39" s="7"/>
      <c r="C39" s="7"/>
      <c r="D39" s="7"/>
      <c r="E39" s="7"/>
      <c r="F39" s="7"/>
      <c r="G39" s="7"/>
      <c r="H39" s="7"/>
      <c r="I39" s="7"/>
      <c r="J39" s="7"/>
      <c r="K39" s="1907"/>
      <c r="L39" s="1907"/>
      <c r="M39" s="7"/>
      <c r="N39" s="7"/>
      <c r="O39" s="7"/>
      <c r="P39" s="7"/>
      <c r="Q39" s="536"/>
      <c r="R39" s="1839"/>
      <c r="S39" s="1839"/>
      <c r="T39" s="1839"/>
      <c r="U39" s="189"/>
      <c r="V39" s="262"/>
      <c r="W39" s="263"/>
      <c r="X39" s="262"/>
      <c r="Y39" s="264"/>
      <c r="Z39" s="192"/>
      <c r="AA39" s="189"/>
      <c r="AB39" s="189"/>
      <c r="AC39" s="189"/>
      <c r="AD39" s="189"/>
    </row>
    <row r="40" spans="1:30" ht="12.75" customHeight="1">
      <c r="A40" s="7"/>
      <c r="B40" s="7"/>
      <c r="C40" s="7"/>
      <c r="D40" s="7"/>
      <c r="E40" s="7"/>
      <c r="F40" s="7"/>
      <c r="G40" s="7"/>
      <c r="H40" s="7"/>
      <c r="I40" s="7"/>
      <c r="J40" s="7"/>
      <c r="K40" s="1907"/>
      <c r="L40" s="1907"/>
      <c r="M40" s="7"/>
      <c r="N40" s="7"/>
      <c r="O40" s="7"/>
      <c r="P40" s="7"/>
      <c r="Q40" s="487"/>
      <c r="R40" s="265"/>
      <c r="S40" s="189"/>
      <c r="T40" s="488"/>
      <c r="U40" s="189"/>
      <c r="V40" s="189"/>
      <c r="W40" s="189"/>
      <c r="X40" s="189"/>
      <c r="Y40" s="189"/>
      <c r="Z40" s="189"/>
      <c r="AA40" s="189"/>
      <c r="AB40" s="189"/>
      <c r="AC40" s="189"/>
      <c r="AD40" s="189"/>
    </row>
    <row r="41" spans="1:30" ht="12.75" customHeight="1">
      <c r="A41" s="7"/>
      <c r="B41" s="7"/>
      <c r="C41" s="7"/>
      <c r="D41" s="7"/>
      <c r="E41" s="7"/>
      <c r="F41" s="7"/>
      <c r="G41" s="7"/>
      <c r="H41" s="7"/>
      <c r="I41" s="7"/>
      <c r="J41" s="7"/>
      <c r="K41" s="7"/>
      <c r="L41" s="7"/>
      <c r="M41" s="7"/>
      <c r="N41" s="7"/>
      <c r="O41" s="7"/>
      <c r="P41" s="7"/>
      <c r="Q41" s="7"/>
      <c r="R41" s="265"/>
      <c r="S41" s="189"/>
      <c r="T41" s="488"/>
      <c r="U41" s="189"/>
      <c r="V41" s="189"/>
      <c r="W41" s="189"/>
      <c r="X41" s="189"/>
      <c r="Y41" s="189"/>
      <c r="Z41" s="188"/>
      <c r="AA41" s="7"/>
      <c r="AB41" s="7"/>
      <c r="AC41" s="189"/>
      <c r="AD41" s="189"/>
    </row>
    <row r="42" spans="1:30" ht="12.75" customHeight="1">
      <c r="A42" s="7"/>
      <c r="B42" s="7"/>
      <c r="C42" s="7"/>
      <c r="D42" s="7"/>
      <c r="E42" s="7"/>
      <c r="F42" s="7"/>
      <c r="G42" s="7"/>
      <c r="H42" s="7"/>
      <c r="I42" s="7"/>
      <c r="J42" s="7"/>
      <c r="K42" s="7"/>
      <c r="L42" s="7"/>
      <c r="M42" s="7"/>
      <c r="N42" s="7"/>
      <c r="O42" s="7"/>
      <c r="P42" s="195" t="s">
        <v>331</v>
      </c>
      <c r="Q42" s="487"/>
      <c r="R42" s="265"/>
      <c r="S42" s="189"/>
      <c r="T42" s="488"/>
      <c r="U42" s="189"/>
      <c r="V42" s="189"/>
      <c r="W42" s="189"/>
      <c r="X42" s="189"/>
      <c r="Y42" s="189"/>
      <c r="Z42" s="188"/>
      <c r="AA42" s="7"/>
      <c r="AB42" s="7"/>
      <c r="AC42" s="189"/>
      <c r="AD42" s="189"/>
    </row>
    <row r="43" spans="1:30" ht="12.75" customHeight="1">
      <c r="A43" s="7"/>
      <c r="B43" s="7"/>
      <c r="C43" s="7"/>
      <c r="D43" s="7"/>
      <c r="E43" s="7"/>
      <c r="F43" s="7"/>
      <c r="G43" s="7"/>
      <c r="H43" s="7"/>
      <c r="I43" s="7"/>
      <c r="J43" s="7"/>
      <c r="K43" s="7"/>
      <c r="L43" s="7"/>
      <c r="M43" s="7"/>
      <c r="N43" s="7"/>
      <c r="O43" s="7"/>
      <c r="P43" s="490"/>
      <c r="Q43" s="266"/>
      <c r="R43" s="267"/>
      <c r="S43" s="268"/>
      <c r="T43" s="488"/>
      <c r="U43" s="189"/>
      <c r="V43" s="189"/>
      <c r="W43" s="189"/>
      <c r="X43" s="189"/>
      <c r="Y43" s="189"/>
      <c r="Z43" s="188"/>
      <c r="AA43" s="7"/>
      <c r="AB43" s="7"/>
      <c r="AC43" s="189"/>
      <c r="AD43" s="189"/>
    </row>
    <row r="44" spans="1:30" ht="12.75" customHeight="1">
      <c r="A44" s="7"/>
      <c r="B44" s="7"/>
      <c r="C44" s="7"/>
      <c r="D44" s="7"/>
      <c r="E44" s="7"/>
      <c r="F44" s="7"/>
      <c r="G44" s="7"/>
      <c r="H44" s="7"/>
      <c r="I44" s="7"/>
      <c r="J44" s="7"/>
      <c r="K44" s="7"/>
      <c r="L44" s="7"/>
      <c r="M44" s="7"/>
      <c r="N44" s="7"/>
      <c r="O44" s="7"/>
      <c r="P44" s="210" t="s">
        <v>262</v>
      </c>
      <c r="Q44" s="176" t="s">
        <v>263</v>
      </c>
      <c r="R44" s="176" t="s">
        <v>264</v>
      </c>
      <c r="S44" s="177" t="s">
        <v>265</v>
      </c>
      <c r="T44" s="269" t="s">
        <v>56</v>
      </c>
      <c r="U44" s="177" t="s">
        <v>12</v>
      </c>
      <c r="V44" s="178" t="s">
        <v>274</v>
      </c>
      <c r="W44" s="177" t="s">
        <v>267</v>
      </c>
      <c r="X44" s="177" t="s">
        <v>268</v>
      </c>
      <c r="Y44" s="177" t="s">
        <v>67</v>
      </c>
      <c r="Z44" s="210" t="s">
        <v>269</v>
      </c>
      <c r="AA44" s="7"/>
      <c r="AB44" s="7"/>
      <c r="AC44" s="189"/>
      <c r="AD44" s="189"/>
    </row>
    <row r="45" spans="1:30" ht="150">
      <c r="A45" s="7"/>
      <c r="B45" s="7"/>
      <c r="C45" s="7"/>
      <c r="D45" s="7"/>
      <c r="E45" s="7"/>
      <c r="F45" s="7"/>
      <c r="G45" s="7"/>
      <c r="H45" s="7"/>
      <c r="I45" s="7"/>
      <c r="J45" s="7"/>
      <c r="K45" s="7"/>
      <c r="L45" s="7"/>
      <c r="M45" s="7"/>
      <c r="N45" s="7"/>
      <c r="O45" s="7"/>
      <c r="P45" s="1724" t="s">
        <v>656</v>
      </c>
      <c r="Q45" s="1723">
        <v>174</v>
      </c>
      <c r="R45" s="1724" t="s">
        <v>657</v>
      </c>
      <c r="S45" s="2197">
        <v>45327</v>
      </c>
      <c r="T45" s="1726" t="s">
        <v>649</v>
      </c>
      <c r="U45" s="177"/>
      <c r="V45" s="2198">
        <v>6350000</v>
      </c>
      <c r="W45" s="1728" t="s">
        <v>658</v>
      </c>
      <c r="X45" s="447">
        <f>V45*7</f>
        <v>44450000</v>
      </c>
      <c r="Y45" s="447">
        <f>X45</f>
        <v>44450000</v>
      </c>
      <c r="Z45" s="210"/>
      <c r="AA45" s="7"/>
      <c r="AB45" s="7"/>
      <c r="AC45" s="189"/>
      <c r="AD45" s="189"/>
    </row>
    <row r="46" spans="1:30" ht="94.5" customHeight="1">
      <c r="A46" s="7"/>
      <c r="B46" s="7"/>
      <c r="C46" s="7"/>
      <c r="D46" s="7"/>
      <c r="E46" s="7"/>
      <c r="F46" s="7"/>
      <c r="G46" s="7"/>
      <c r="H46" s="7"/>
      <c r="I46" s="7"/>
      <c r="J46" s="7"/>
      <c r="K46" s="7"/>
      <c r="L46" s="7"/>
      <c r="M46" s="7"/>
      <c r="N46" s="7"/>
      <c r="O46" s="7"/>
      <c r="P46" s="1728" t="s">
        <v>659</v>
      </c>
      <c r="Q46" s="1728">
        <v>835</v>
      </c>
      <c r="R46" s="1728" t="s">
        <v>660</v>
      </c>
      <c r="S46" s="2022">
        <v>45363</v>
      </c>
      <c r="T46" s="1726" t="s">
        <v>650</v>
      </c>
      <c r="U46" s="177"/>
      <c r="V46" s="1781">
        <v>4800000</v>
      </c>
      <c r="W46" s="1728" t="s">
        <v>661</v>
      </c>
      <c r="X46" s="447">
        <f>V46*6</f>
        <v>28800000</v>
      </c>
      <c r="Y46" s="447">
        <f>X46</f>
        <v>28800000</v>
      </c>
      <c r="Z46" s="210"/>
      <c r="AA46" s="7"/>
      <c r="AB46" s="7"/>
      <c r="AC46" s="189"/>
      <c r="AD46" s="189"/>
    </row>
    <row r="47" spans="1:30" ht="98.25" customHeight="1">
      <c r="A47" s="7"/>
      <c r="B47" s="7"/>
      <c r="C47" s="7"/>
      <c r="D47" s="7"/>
      <c r="E47" s="7"/>
      <c r="F47" s="7"/>
      <c r="G47" s="7"/>
      <c r="H47" s="7"/>
      <c r="I47" s="7"/>
      <c r="J47" s="7"/>
      <c r="K47" s="7"/>
      <c r="L47" s="7"/>
      <c r="M47" s="7"/>
      <c r="N47" s="7"/>
      <c r="O47" s="7"/>
      <c r="P47" s="1940" t="s">
        <v>662</v>
      </c>
      <c r="Q47" s="218"/>
      <c r="R47" s="218"/>
      <c r="S47" s="2199"/>
      <c r="T47" s="1726" t="s">
        <v>663</v>
      </c>
      <c r="U47" s="182"/>
      <c r="V47" s="1781">
        <v>3400000</v>
      </c>
      <c r="W47" s="1728" t="s">
        <v>664</v>
      </c>
      <c r="X47" s="447">
        <f>V47*7</f>
        <v>23800000</v>
      </c>
      <c r="Y47" s="447"/>
      <c r="Z47" s="214"/>
      <c r="AA47" s="7"/>
      <c r="AB47" s="7"/>
      <c r="AC47" s="189"/>
      <c r="AD47" s="189"/>
    </row>
    <row r="48" spans="1:30" ht="93.75" customHeight="1">
      <c r="A48" s="7"/>
      <c r="B48" s="7"/>
      <c r="C48" s="7"/>
      <c r="D48" s="7"/>
      <c r="E48" s="7"/>
      <c r="F48" s="7"/>
      <c r="G48" s="7"/>
      <c r="H48" s="7"/>
      <c r="I48" s="7"/>
      <c r="J48" s="7"/>
      <c r="K48" s="7"/>
      <c r="L48" s="7"/>
      <c r="M48" s="7"/>
      <c r="N48" s="7"/>
      <c r="O48" s="7"/>
      <c r="P48" s="1722" t="s">
        <v>665</v>
      </c>
      <c r="Q48" s="218"/>
      <c r="R48" s="218"/>
      <c r="S48" s="2199"/>
      <c r="T48" s="2200" t="s">
        <v>666</v>
      </c>
      <c r="U48" s="182"/>
      <c r="V48" s="2198">
        <v>3780000</v>
      </c>
      <c r="W48" s="1728" t="s">
        <v>667</v>
      </c>
      <c r="X48" s="447">
        <f>V48*6</f>
        <v>22680000</v>
      </c>
      <c r="Y48" s="447"/>
      <c r="Z48" s="214"/>
      <c r="AA48" s="7"/>
      <c r="AB48" s="7"/>
      <c r="AC48" s="189"/>
      <c r="AD48" s="189"/>
    </row>
    <row r="49" spans="1:30" ht="117.75" customHeight="1">
      <c r="A49" s="7"/>
      <c r="B49" s="7"/>
      <c r="C49" s="7"/>
      <c r="D49" s="7"/>
      <c r="E49" s="7"/>
      <c r="F49" s="7"/>
      <c r="G49" s="7"/>
      <c r="H49" s="7"/>
      <c r="I49" s="7"/>
      <c r="J49" s="7"/>
      <c r="K49" s="7"/>
      <c r="L49" s="7"/>
      <c r="M49" s="7"/>
      <c r="N49" s="7"/>
      <c r="O49" s="7"/>
      <c r="P49" s="1722" t="s">
        <v>668</v>
      </c>
      <c r="Q49" s="218"/>
      <c r="R49" s="218"/>
      <c r="S49" s="1732"/>
      <c r="T49" s="1726" t="s">
        <v>669</v>
      </c>
      <c r="U49" s="186"/>
      <c r="V49" s="1781">
        <v>2800000</v>
      </c>
      <c r="W49" s="492" t="s">
        <v>670</v>
      </c>
      <c r="X49" s="447">
        <f>V49*7</f>
        <v>19600000</v>
      </c>
      <c r="Y49" s="273"/>
      <c r="Z49" s="270"/>
      <c r="AA49" s="7"/>
      <c r="AB49" s="7"/>
      <c r="AC49" s="189"/>
      <c r="AD49" s="189"/>
    </row>
    <row r="50" spans="1:30" ht="96.75" customHeight="1">
      <c r="A50" s="7"/>
      <c r="B50" s="7"/>
      <c r="C50" s="7"/>
      <c r="D50" s="7"/>
      <c r="E50" s="7"/>
      <c r="F50" s="7"/>
      <c r="G50" s="7"/>
      <c r="H50" s="7"/>
      <c r="I50" s="7"/>
      <c r="J50" s="7"/>
      <c r="K50" s="7"/>
      <c r="L50" s="7"/>
      <c r="M50" s="7"/>
      <c r="N50" s="7"/>
      <c r="O50" s="7"/>
      <c r="P50" s="1722" t="s">
        <v>671</v>
      </c>
      <c r="Q50" s="234"/>
      <c r="R50" s="234"/>
      <c r="S50" s="2130"/>
      <c r="T50" s="1726" t="s">
        <v>672</v>
      </c>
      <c r="U50" s="186"/>
      <c r="V50" s="1781">
        <v>2600000</v>
      </c>
      <c r="W50" s="492" t="s">
        <v>673</v>
      </c>
      <c r="X50" s="447">
        <f>V50*6</f>
        <v>15600000</v>
      </c>
      <c r="Y50" s="273"/>
      <c r="Z50" s="270"/>
      <c r="AA50" s="7"/>
      <c r="AB50" s="7"/>
      <c r="AC50" s="189"/>
      <c r="AD50" s="189"/>
    </row>
    <row r="51" spans="1:30" ht="89.25" customHeight="1">
      <c r="A51" s="7"/>
      <c r="B51" s="7"/>
      <c r="C51" s="7"/>
      <c r="D51" s="7"/>
      <c r="E51" s="7"/>
      <c r="F51" s="7"/>
      <c r="G51" s="7"/>
      <c r="H51" s="7"/>
      <c r="I51" s="7"/>
      <c r="J51" s="7"/>
      <c r="K51" s="7"/>
      <c r="L51" s="7"/>
      <c r="M51" s="7"/>
      <c r="N51" s="7"/>
      <c r="O51" s="7"/>
      <c r="P51" s="234"/>
      <c r="Q51" s="234"/>
      <c r="R51" s="234"/>
      <c r="S51" s="234"/>
      <c r="T51" s="1726" t="s">
        <v>674</v>
      </c>
      <c r="U51" s="186"/>
      <c r="V51" s="1781">
        <v>4000000</v>
      </c>
      <c r="W51" s="1728" t="s">
        <v>675</v>
      </c>
      <c r="X51" s="447">
        <f>V51*6</f>
        <v>24000000</v>
      </c>
      <c r="Y51" s="273"/>
      <c r="Z51" s="270"/>
      <c r="AA51" s="7"/>
      <c r="AB51" s="7"/>
      <c r="AC51" s="189"/>
      <c r="AD51" s="189"/>
    </row>
    <row r="52" spans="1:30" ht="30">
      <c r="A52" s="7"/>
      <c r="B52" s="7"/>
      <c r="C52" s="7"/>
      <c r="D52" s="7"/>
      <c r="E52" s="7"/>
      <c r="F52" s="7"/>
      <c r="G52" s="7"/>
      <c r="H52" s="7"/>
      <c r="I52" s="7"/>
      <c r="J52" s="7"/>
      <c r="K52" s="7"/>
      <c r="L52" s="7"/>
      <c r="M52" s="7"/>
      <c r="N52" s="7"/>
      <c r="O52" s="7"/>
      <c r="P52" s="234"/>
      <c r="Q52" s="218"/>
      <c r="R52" s="218"/>
      <c r="S52" s="1732"/>
      <c r="T52" s="2201"/>
      <c r="U52" s="186"/>
      <c r="V52" s="1781">
        <v>4000000</v>
      </c>
      <c r="W52" s="1728" t="s">
        <v>676</v>
      </c>
      <c r="X52" s="447">
        <f>V52*6</f>
        <v>24000000</v>
      </c>
      <c r="Y52" s="273"/>
      <c r="Z52" s="270"/>
      <c r="AA52" s="7"/>
      <c r="AB52" s="7"/>
      <c r="AC52" s="189"/>
      <c r="AD52" s="189"/>
    </row>
    <row r="53" spans="1:30" ht="30">
      <c r="A53" s="7"/>
      <c r="B53" s="7"/>
      <c r="C53" s="7"/>
      <c r="D53" s="7"/>
      <c r="E53" s="7"/>
      <c r="F53" s="7"/>
      <c r="G53" s="7"/>
      <c r="H53" s="7"/>
      <c r="I53" s="7"/>
      <c r="J53" s="7"/>
      <c r="K53" s="7"/>
      <c r="L53" s="7"/>
      <c r="M53" s="7"/>
      <c r="N53" s="7"/>
      <c r="O53" s="7"/>
      <c r="P53" s="234"/>
      <c r="Q53" s="234"/>
      <c r="R53" s="234"/>
      <c r="S53" s="1968"/>
      <c r="T53" s="2202"/>
      <c r="U53" s="271"/>
      <c r="V53" s="1781">
        <v>2800000</v>
      </c>
      <c r="W53" s="1728" t="s">
        <v>677</v>
      </c>
      <c r="X53" s="447">
        <f>V53*6</f>
        <v>16800000</v>
      </c>
      <c r="Y53" s="273"/>
      <c r="Z53" s="270"/>
      <c r="AA53" s="7"/>
      <c r="AB53" s="7"/>
      <c r="AC53" s="189"/>
      <c r="AD53" s="189"/>
    </row>
    <row r="54" spans="1:30" ht="45">
      <c r="A54" s="7"/>
      <c r="B54" s="7"/>
      <c r="C54" s="7"/>
      <c r="D54" s="7"/>
      <c r="E54" s="7"/>
      <c r="F54" s="7"/>
      <c r="G54" s="7"/>
      <c r="H54" s="7"/>
      <c r="I54" s="7"/>
      <c r="J54" s="7"/>
      <c r="K54" s="7"/>
      <c r="L54" s="7"/>
      <c r="M54" s="7"/>
      <c r="N54" s="7"/>
      <c r="O54" s="7"/>
      <c r="P54" s="234"/>
      <c r="Q54" s="234"/>
      <c r="R54" s="234"/>
      <c r="S54" s="234"/>
      <c r="T54" s="2203"/>
      <c r="U54" s="186"/>
      <c r="V54" s="1781">
        <v>2300000</v>
      </c>
      <c r="W54" s="1728" t="s">
        <v>678</v>
      </c>
      <c r="X54" s="447">
        <f>V54*5</f>
        <v>11500000</v>
      </c>
      <c r="Y54" s="273"/>
      <c r="Z54" s="270"/>
      <c r="AA54" s="7"/>
      <c r="AB54" s="7"/>
      <c r="AC54" s="189"/>
      <c r="AD54" s="189"/>
    </row>
    <row r="55" spans="1:30" ht="46.5" customHeight="1">
      <c r="A55" s="7"/>
      <c r="B55" s="7"/>
      <c r="C55" s="7"/>
      <c r="D55" s="7"/>
      <c r="E55" s="7"/>
      <c r="F55" s="7"/>
      <c r="G55" s="7"/>
      <c r="H55" s="7"/>
      <c r="I55" s="7"/>
      <c r="J55" s="7"/>
      <c r="K55" s="7"/>
      <c r="L55" s="7"/>
      <c r="M55" s="7"/>
      <c r="N55" s="7"/>
      <c r="O55" s="7"/>
      <c r="P55" s="218"/>
      <c r="Q55" s="218"/>
      <c r="R55" s="218"/>
      <c r="S55" s="218"/>
      <c r="T55" s="272"/>
      <c r="U55" s="186"/>
      <c r="V55" s="1781">
        <v>2200000</v>
      </c>
      <c r="W55" s="1728" t="s">
        <v>679</v>
      </c>
      <c r="X55" s="447">
        <f t="shared" ref="X55:X61" si="1">V55*6</f>
        <v>13200000</v>
      </c>
      <c r="Y55" s="273"/>
      <c r="Z55" s="270"/>
      <c r="AA55" s="7"/>
      <c r="AB55" s="7"/>
      <c r="AC55" s="189"/>
      <c r="AD55" s="189"/>
    </row>
    <row r="56" spans="1:30" ht="38.25" customHeight="1">
      <c r="A56" s="7"/>
      <c r="B56" s="7"/>
      <c r="C56" s="7"/>
      <c r="D56" s="7"/>
      <c r="E56" s="7"/>
      <c r="F56" s="7"/>
      <c r="G56" s="7"/>
      <c r="H56" s="7"/>
      <c r="I56" s="7"/>
      <c r="J56" s="7"/>
      <c r="K56" s="7"/>
      <c r="L56" s="7"/>
      <c r="M56" s="7"/>
      <c r="N56" s="7"/>
      <c r="O56" s="7"/>
      <c r="P56" s="218"/>
      <c r="Q56" s="218"/>
      <c r="R56" s="218"/>
      <c r="S56" s="218"/>
      <c r="T56" s="272"/>
      <c r="U56" s="186"/>
      <c r="V56" s="1781">
        <v>2800000</v>
      </c>
      <c r="W56" s="983" t="s">
        <v>680</v>
      </c>
      <c r="X56" s="447">
        <f t="shared" si="1"/>
        <v>16800000</v>
      </c>
      <c r="Y56" s="273"/>
      <c r="Z56" s="270"/>
      <c r="AA56" s="7"/>
      <c r="AB56" s="7"/>
      <c r="AC56" s="189"/>
      <c r="AD56" s="189"/>
    </row>
    <row r="57" spans="1:30" ht="54" customHeight="1">
      <c r="A57" s="7"/>
      <c r="B57" s="7"/>
      <c r="C57" s="7"/>
      <c r="D57" s="7"/>
      <c r="E57" s="7"/>
      <c r="F57" s="7"/>
      <c r="G57" s="7"/>
      <c r="H57" s="7"/>
      <c r="I57" s="7"/>
      <c r="J57" s="7"/>
      <c r="K57" s="7"/>
      <c r="L57" s="7"/>
      <c r="M57" s="7"/>
      <c r="N57" s="7"/>
      <c r="O57" s="7"/>
      <c r="P57" s="218"/>
      <c r="Q57" s="218"/>
      <c r="R57" s="218"/>
      <c r="S57" s="218"/>
      <c r="T57" s="272"/>
      <c r="U57" s="186"/>
      <c r="V57" s="1781">
        <v>2800000</v>
      </c>
      <c r="W57" s="1728" t="s">
        <v>681</v>
      </c>
      <c r="X57" s="447">
        <f t="shared" si="1"/>
        <v>16800000</v>
      </c>
      <c r="Y57" s="273"/>
      <c r="Z57" s="270"/>
      <c r="AA57" s="7"/>
      <c r="AB57" s="7"/>
      <c r="AC57" s="189"/>
      <c r="AD57" s="189"/>
    </row>
    <row r="58" spans="1:30" ht="27.75" customHeight="1">
      <c r="A58" s="7"/>
      <c r="B58" s="7"/>
      <c r="C58" s="7"/>
      <c r="D58" s="7"/>
      <c r="E58" s="7"/>
      <c r="F58" s="7"/>
      <c r="G58" s="7"/>
      <c r="H58" s="7"/>
      <c r="I58" s="7"/>
      <c r="J58" s="7"/>
      <c r="K58" s="7"/>
      <c r="L58" s="7"/>
      <c r="M58" s="7"/>
      <c r="N58" s="7"/>
      <c r="O58" s="7"/>
      <c r="P58" s="218"/>
      <c r="Q58" s="218"/>
      <c r="R58" s="218"/>
      <c r="S58" s="218"/>
      <c r="T58" s="272"/>
      <c r="U58" s="186"/>
      <c r="V58" s="1781">
        <v>2800000</v>
      </c>
      <c r="W58" s="2099" t="s">
        <v>682</v>
      </c>
      <c r="X58" s="447">
        <f t="shared" si="1"/>
        <v>16800000</v>
      </c>
      <c r="Y58" s="273"/>
      <c r="Z58" s="270"/>
      <c r="AA58" s="7"/>
      <c r="AB58" s="7"/>
      <c r="AC58" s="189"/>
      <c r="AD58" s="189"/>
    </row>
    <row r="59" spans="1:30" ht="33.75" customHeight="1">
      <c r="A59" s="7"/>
      <c r="B59" s="7"/>
      <c r="C59" s="7"/>
      <c r="D59" s="7"/>
      <c r="E59" s="7"/>
      <c r="F59" s="7"/>
      <c r="G59" s="7"/>
      <c r="H59" s="7"/>
      <c r="I59" s="7"/>
      <c r="J59" s="7"/>
      <c r="K59" s="7"/>
      <c r="L59" s="7"/>
      <c r="M59" s="7"/>
      <c r="N59" s="7"/>
      <c r="O59" s="7"/>
      <c r="P59" s="218"/>
      <c r="Q59" s="218"/>
      <c r="R59" s="218"/>
      <c r="S59" s="218"/>
      <c r="T59" s="272"/>
      <c r="U59" s="186"/>
      <c r="V59" s="1781">
        <v>2400000</v>
      </c>
      <c r="W59" s="2099" t="s">
        <v>683</v>
      </c>
      <c r="X59" s="447">
        <f t="shared" si="1"/>
        <v>14400000</v>
      </c>
      <c r="Y59" s="273"/>
      <c r="Z59" s="270"/>
      <c r="AA59" s="7"/>
      <c r="AB59" s="7"/>
      <c r="AC59" s="189"/>
      <c r="AD59" s="189"/>
    </row>
    <row r="60" spans="1:30" ht="36.75" customHeight="1">
      <c r="A60" s="7"/>
      <c r="B60" s="7"/>
      <c r="C60" s="7"/>
      <c r="D60" s="7"/>
      <c r="E60" s="7"/>
      <c r="F60" s="7"/>
      <c r="G60" s="7"/>
      <c r="H60" s="7"/>
      <c r="I60" s="7"/>
      <c r="J60" s="7"/>
      <c r="K60" s="7"/>
      <c r="L60" s="7"/>
      <c r="M60" s="7"/>
      <c r="N60" s="7"/>
      <c r="O60" s="7"/>
      <c r="P60" s="218"/>
      <c r="Q60" s="218"/>
      <c r="R60" s="218"/>
      <c r="S60" s="218"/>
      <c r="T60" s="272"/>
      <c r="U60" s="460"/>
      <c r="V60" s="1781">
        <v>2400000</v>
      </c>
      <c r="W60" s="2204" t="s">
        <v>683</v>
      </c>
      <c r="X60" s="447">
        <f t="shared" si="1"/>
        <v>14400000</v>
      </c>
      <c r="Y60" s="273"/>
      <c r="Z60" s="270"/>
      <c r="AA60" s="7"/>
      <c r="AB60" s="7"/>
      <c r="AC60" s="189"/>
      <c r="AD60" s="189"/>
    </row>
    <row r="61" spans="1:30" ht="36" customHeight="1">
      <c r="A61" s="7"/>
      <c r="B61" s="7"/>
      <c r="C61" s="7"/>
      <c r="D61" s="7"/>
      <c r="E61" s="7"/>
      <c r="F61" s="7"/>
      <c r="G61" s="7"/>
      <c r="H61" s="7"/>
      <c r="I61" s="7"/>
      <c r="J61" s="7"/>
      <c r="K61" s="7"/>
      <c r="L61" s="7"/>
      <c r="M61" s="7"/>
      <c r="N61" s="7"/>
      <c r="O61" s="7"/>
      <c r="P61" s="218"/>
      <c r="Q61" s="218"/>
      <c r="R61" s="218"/>
      <c r="S61" s="218"/>
      <c r="T61" s="272"/>
      <c r="U61" s="460"/>
      <c r="V61" s="1781">
        <v>2200000</v>
      </c>
      <c r="W61" s="2205" t="s">
        <v>684</v>
      </c>
      <c r="X61" s="447">
        <f t="shared" si="1"/>
        <v>13200000</v>
      </c>
      <c r="Y61" s="273"/>
      <c r="Z61" s="270"/>
      <c r="AA61" s="7"/>
      <c r="AB61" s="7"/>
      <c r="AC61" s="189"/>
      <c r="AD61" s="189"/>
    </row>
    <row r="62" spans="1:30" ht="36" customHeight="1">
      <c r="A62" s="7"/>
      <c r="B62" s="7"/>
      <c r="C62" s="7"/>
      <c r="D62" s="7"/>
      <c r="E62" s="7"/>
      <c r="F62" s="7"/>
      <c r="G62" s="7"/>
      <c r="H62" s="7"/>
      <c r="I62" s="7"/>
      <c r="J62" s="7"/>
      <c r="K62" s="7"/>
      <c r="L62" s="7"/>
      <c r="M62" s="7"/>
      <c r="N62" s="7"/>
      <c r="O62" s="7"/>
      <c r="P62" s="218"/>
      <c r="Q62" s="218"/>
      <c r="R62" s="218"/>
      <c r="S62" s="218"/>
      <c r="T62" s="272"/>
      <c r="U62" s="186"/>
      <c r="V62" s="461"/>
      <c r="W62" s="274"/>
      <c r="X62" s="273"/>
      <c r="Y62" s="273"/>
      <c r="Z62" s="270"/>
      <c r="AA62" s="7"/>
      <c r="AB62" s="7"/>
      <c r="AC62" s="189"/>
      <c r="AD62" s="189"/>
    </row>
    <row r="63" spans="1:30" ht="12.75" customHeight="1">
      <c r="A63" s="7"/>
      <c r="B63" s="7"/>
      <c r="C63" s="7"/>
      <c r="D63" s="7"/>
      <c r="E63" s="7"/>
      <c r="F63" s="7"/>
      <c r="G63" s="7"/>
      <c r="H63" s="7"/>
      <c r="I63" s="7"/>
      <c r="J63" s="7"/>
      <c r="K63" s="7"/>
      <c r="L63" s="7"/>
      <c r="M63" s="7"/>
      <c r="N63" s="7"/>
      <c r="O63" s="7"/>
      <c r="P63" s="7"/>
      <c r="Q63" s="7"/>
      <c r="R63" s="7"/>
      <c r="S63" s="7"/>
      <c r="T63" s="244"/>
      <c r="U63" s="189"/>
      <c r="V63" s="255"/>
      <c r="W63" s="263"/>
      <c r="X63" s="255"/>
      <c r="Y63" s="254"/>
      <c r="Z63" s="232"/>
      <c r="AA63" s="7"/>
      <c r="AB63" s="7"/>
      <c r="AC63" s="189"/>
      <c r="AD63" s="189"/>
    </row>
    <row r="64" spans="1:30" ht="12.75" customHeight="1">
      <c r="A64" s="7"/>
      <c r="B64" s="7"/>
      <c r="C64" s="7"/>
      <c r="D64" s="7"/>
      <c r="E64" s="7"/>
      <c r="F64" s="7"/>
      <c r="G64" s="7"/>
      <c r="H64" s="7"/>
      <c r="I64" s="7"/>
      <c r="J64" s="7"/>
      <c r="K64" s="7"/>
      <c r="L64" s="7"/>
      <c r="M64" s="7"/>
      <c r="N64" s="7"/>
      <c r="O64" s="7"/>
      <c r="P64" s="7"/>
      <c r="Q64" s="275"/>
      <c r="R64" s="276"/>
      <c r="S64" s="277"/>
      <c r="T64" s="263"/>
      <c r="U64" s="257"/>
      <c r="V64" s="262"/>
      <c r="W64" s="263"/>
      <c r="X64" s="2206">
        <f>SUM(X45:X63)</f>
        <v>336830000</v>
      </c>
      <c r="Y64" s="264">
        <f>SUM(Y45:Y63)</f>
        <v>73250000</v>
      </c>
      <c r="Z64" s="255">
        <f>SUM(Z47:Z50)</f>
        <v>0</v>
      </c>
      <c r="AA64" s="7"/>
      <c r="AB64" s="7"/>
      <c r="AC64" s="189"/>
      <c r="AD64" s="189"/>
    </row>
    <row r="65" spans="1:30" ht="12.75" customHeight="1">
      <c r="A65" s="7"/>
      <c r="B65" s="7"/>
      <c r="C65" s="7"/>
      <c r="D65" s="7"/>
      <c r="E65" s="7"/>
      <c r="F65" s="7"/>
      <c r="G65" s="7"/>
      <c r="H65" s="7"/>
      <c r="I65" s="7"/>
      <c r="J65" s="7"/>
      <c r="K65" s="7"/>
      <c r="L65" s="7"/>
      <c r="M65" s="7"/>
      <c r="N65" s="7"/>
      <c r="O65" s="7"/>
      <c r="P65" s="7"/>
      <c r="Q65" s="275"/>
      <c r="R65" s="276"/>
      <c r="S65" s="277"/>
      <c r="T65" s="263"/>
      <c r="U65" s="257"/>
      <c r="V65" s="262"/>
      <c r="W65" s="263"/>
      <c r="X65" s="262"/>
      <c r="Y65" s="264"/>
      <c r="Z65" s="255"/>
      <c r="AA65" s="7"/>
      <c r="AB65" s="7"/>
      <c r="AC65" s="189"/>
      <c r="AD65" s="189"/>
    </row>
    <row r="66" spans="1:30" ht="12.75" customHeight="1">
      <c r="A66" s="7"/>
      <c r="B66" s="7"/>
      <c r="C66" s="7"/>
      <c r="D66" s="7"/>
      <c r="E66" s="7"/>
      <c r="F66" s="7"/>
      <c r="G66" s="7"/>
      <c r="H66" s="7"/>
      <c r="I66" s="7"/>
      <c r="J66" s="7"/>
      <c r="K66" s="7"/>
      <c r="L66" s="7"/>
      <c r="M66" s="7"/>
      <c r="N66" s="7"/>
      <c r="O66" s="7"/>
      <c r="P66" s="7"/>
      <c r="Q66" s="275"/>
      <c r="R66" s="276"/>
      <c r="S66" s="277"/>
      <c r="T66" s="263"/>
      <c r="U66" s="257"/>
      <c r="V66" s="262"/>
      <c r="W66" s="263"/>
      <c r="X66" s="262"/>
      <c r="Y66" s="264"/>
      <c r="Z66" s="255"/>
      <c r="AA66" s="7"/>
      <c r="AB66" s="7"/>
      <c r="AC66" s="189"/>
      <c r="AD66" s="189"/>
    </row>
    <row r="67" spans="1:30" ht="12.75" customHeight="1">
      <c r="A67" s="7"/>
      <c r="B67" s="7"/>
      <c r="C67" s="7"/>
      <c r="D67" s="7"/>
      <c r="E67" s="7"/>
      <c r="F67" s="7"/>
      <c r="G67" s="7"/>
      <c r="H67" s="7"/>
      <c r="I67" s="7"/>
      <c r="J67" s="7"/>
      <c r="K67" s="7"/>
      <c r="L67" s="7"/>
      <c r="M67" s="7"/>
      <c r="N67" s="7"/>
      <c r="O67" s="7"/>
      <c r="P67" s="195" t="s">
        <v>332</v>
      </c>
      <c r="Q67" s="275"/>
      <c r="R67" s="276"/>
      <c r="S67" s="277"/>
      <c r="T67" s="263"/>
      <c r="U67" s="257"/>
      <c r="V67" s="262"/>
      <c r="W67" s="263"/>
      <c r="X67" s="262"/>
      <c r="Y67" s="264"/>
      <c r="Z67" s="278"/>
      <c r="AA67" s="7"/>
      <c r="AB67" s="7"/>
      <c r="AC67" s="189"/>
      <c r="AD67" s="189"/>
    </row>
    <row r="68" spans="1:30" ht="12.75" customHeight="1">
      <c r="A68" s="7"/>
      <c r="B68" s="7"/>
      <c r="C68" s="7"/>
      <c r="D68" s="7"/>
      <c r="E68" s="7"/>
      <c r="F68" s="7"/>
      <c r="G68" s="7"/>
      <c r="H68" s="7"/>
      <c r="I68" s="7"/>
      <c r="J68" s="7"/>
      <c r="K68" s="7"/>
      <c r="L68" s="7"/>
      <c r="M68" s="7"/>
      <c r="N68" s="7"/>
      <c r="O68" s="7"/>
      <c r="P68" s="490"/>
      <c r="Q68" s="275"/>
      <c r="R68" s="276"/>
      <c r="S68" s="277"/>
      <c r="T68" s="263"/>
      <c r="U68" s="257"/>
      <c r="V68" s="262"/>
      <c r="W68" s="263"/>
      <c r="X68" s="262"/>
      <c r="Y68" s="264"/>
      <c r="Z68" s="278"/>
      <c r="AA68" s="7"/>
      <c r="AB68" s="7"/>
      <c r="AC68" s="189"/>
      <c r="AD68" s="189"/>
    </row>
    <row r="69" spans="1:30" ht="71.25" customHeight="1">
      <c r="A69" s="7"/>
      <c r="B69" s="7"/>
      <c r="C69" s="7"/>
      <c r="D69" s="7"/>
      <c r="E69" s="7"/>
      <c r="F69" s="7"/>
      <c r="G69" s="7"/>
      <c r="H69" s="7"/>
      <c r="I69" s="7"/>
      <c r="J69" s="7"/>
      <c r="K69" s="7"/>
      <c r="L69" s="7"/>
      <c r="M69" s="7"/>
      <c r="N69" s="7"/>
      <c r="O69" s="7"/>
      <c r="P69" s="210" t="s">
        <v>262</v>
      </c>
      <c r="Q69" s="176" t="s">
        <v>263</v>
      </c>
      <c r="R69" s="176" t="s">
        <v>264</v>
      </c>
      <c r="S69" s="177" t="s">
        <v>265</v>
      </c>
      <c r="T69" s="269" t="s">
        <v>56</v>
      </c>
      <c r="U69" s="177" t="s">
        <v>12</v>
      </c>
      <c r="V69" s="178" t="s">
        <v>274</v>
      </c>
      <c r="W69" s="177" t="s">
        <v>267</v>
      </c>
      <c r="X69" s="177" t="s">
        <v>268</v>
      </c>
      <c r="Y69" s="177" t="s">
        <v>67</v>
      </c>
      <c r="Z69" s="210" t="s">
        <v>269</v>
      </c>
      <c r="AA69" s="7"/>
      <c r="AB69" s="7"/>
      <c r="AC69" s="189"/>
      <c r="AD69" s="189"/>
    </row>
    <row r="70" spans="1:30" ht="54" customHeight="1">
      <c r="A70" s="7"/>
      <c r="B70" s="7"/>
      <c r="C70" s="7"/>
      <c r="D70" s="7"/>
      <c r="E70" s="7"/>
      <c r="F70" s="7"/>
      <c r="G70" s="7"/>
      <c r="H70" s="7"/>
      <c r="I70" s="7"/>
      <c r="J70" s="7"/>
      <c r="K70" s="7"/>
      <c r="L70" s="7"/>
      <c r="M70" s="7"/>
      <c r="N70" s="7"/>
      <c r="O70" s="7"/>
      <c r="P70" s="182"/>
      <c r="Q70" s="182"/>
      <c r="R70" s="218"/>
      <c r="S70" s="182"/>
      <c r="T70" s="272" t="s">
        <v>333</v>
      </c>
      <c r="U70" s="182"/>
      <c r="V70" s="2207">
        <v>63170000</v>
      </c>
      <c r="W70" s="279" t="s">
        <v>323</v>
      </c>
      <c r="X70" s="280">
        <f>+V70</f>
        <v>63170000</v>
      </c>
      <c r="Y70" s="270"/>
      <c r="Z70" s="214"/>
      <c r="AA70" s="7"/>
      <c r="AB70" s="7"/>
      <c r="AC70" s="189"/>
      <c r="AD70" s="189"/>
    </row>
    <row r="71" spans="1:30" ht="54" customHeight="1">
      <c r="A71" s="7"/>
      <c r="B71" s="7"/>
      <c r="C71" s="7"/>
      <c r="D71" s="7"/>
      <c r="E71" s="7"/>
      <c r="F71" s="7"/>
      <c r="G71" s="7"/>
      <c r="H71" s="7"/>
      <c r="I71" s="7"/>
      <c r="J71" s="7"/>
      <c r="K71" s="7"/>
      <c r="L71" s="7"/>
      <c r="M71" s="7"/>
      <c r="N71" s="7"/>
      <c r="O71" s="7"/>
      <c r="P71" s="487"/>
      <c r="Q71" s="487"/>
      <c r="R71" s="7"/>
      <c r="S71" s="487"/>
      <c r="T71" s="272"/>
      <c r="U71" s="487"/>
      <c r="V71" s="270"/>
      <c r="W71" s="279"/>
      <c r="X71" s="280"/>
      <c r="Y71" s="270"/>
      <c r="Z71" s="214"/>
      <c r="AA71" s="7"/>
      <c r="AB71" s="7"/>
      <c r="AC71" s="189"/>
      <c r="AD71" s="189"/>
    </row>
    <row r="72" spans="1:30" ht="12.75" customHeight="1">
      <c r="A72" s="7"/>
      <c r="B72" s="7"/>
      <c r="C72" s="7"/>
      <c r="D72" s="7"/>
      <c r="E72" s="7"/>
      <c r="F72" s="7"/>
      <c r="G72" s="7"/>
      <c r="H72" s="7"/>
      <c r="I72" s="7"/>
      <c r="J72" s="7"/>
      <c r="K72" s="7"/>
      <c r="L72" s="7"/>
      <c r="M72" s="7"/>
      <c r="N72" s="7"/>
      <c r="O72" s="7"/>
      <c r="P72" s="7"/>
      <c r="Q72" s="7"/>
      <c r="R72" s="7"/>
      <c r="S72" s="7"/>
      <c r="T72" s="244"/>
      <c r="U72" s="487"/>
      <c r="V72" s="8">
        <f>SUM(V70)</f>
        <v>63170000</v>
      </c>
      <c r="W72" s="244"/>
      <c r="X72" s="8">
        <f>SUM(X70:X71)</f>
        <v>63170000</v>
      </c>
      <c r="Y72" s="8"/>
      <c r="Z72" s="192">
        <f>SUM(Z70)</f>
        <v>0</v>
      </c>
      <c r="AA72" s="7"/>
      <c r="AB72" s="7"/>
      <c r="AC72" s="189"/>
      <c r="AD72" s="189"/>
    </row>
    <row r="73" spans="1:30" ht="106.5" customHeight="1">
      <c r="A73" s="7"/>
      <c r="B73" s="7"/>
      <c r="C73" s="7"/>
      <c r="D73" s="7"/>
      <c r="E73" s="7"/>
      <c r="F73" s="7"/>
      <c r="G73" s="7"/>
      <c r="H73" s="7"/>
      <c r="I73" s="7"/>
      <c r="J73" s="7"/>
      <c r="K73" s="7"/>
      <c r="L73" s="7"/>
      <c r="M73" s="7"/>
      <c r="N73" s="7"/>
      <c r="O73" s="7"/>
      <c r="P73" s="490"/>
      <c r="Q73" s="7"/>
      <c r="R73" s="7"/>
      <c r="S73" s="7"/>
      <c r="T73" s="244"/>
      <c r="U73" s="487"/>
      <c r="V73" s="8"/>
      <c r="W73" s="244"/>
      <c r="X73" s="8"/>
      <c r="Y73" s="8"/>
      <c r="Z73" s="188"/>
      <c r="AA73" s="7"/>
      <c r="AB73" s="7"/>
      <c r="AC73" s="189"/>
      <c r="AD73" s="189"/>
    </row>
    <row r="74" spans="1:30" ht="42" customHeight="1">
      <c r="A74" s="7"/>
      <c r="B74" s="7"/>
      <c r="C74" s="7"/>
      <c r="D74" s="7"/>
      <c r="E74" s="7"/>
      <c r="F74" s="7"/>
      <c r="G74" s="7"/>
      <c r="H74" s="7"/>
      <c r="I74" s="7"/>
      <c r="J74" s="7"/>
      <c r="K74" s="7"/>
      <c r="L74" s="7"/>
      <c r="M74" s="7"/>
      <c r="N74" s="7"/>
      <c r="O74" s="7"/>
      <c r="P74" s="7"/>
      <c r="Q74" s="7"/>
      <c r="R74" s="7"/>
      <c r="S74" s="7"/>
      <c r="T74" s="244"/>
      <c r="U74" s="487"/>
      <c r="V74" s="8"/>
      <c r="W74" s="244"/>
      <c r="X74" s="8"/>
      <c r="Y74" s="8"/>
      <c r="Z74" s="188"/>
      <c r="AA74" s="7"/>
      <c r="AB74" s="7"/>
      <c r="AC74" s="189"/>
      <c r="AD74" s="189"/>
    </row>
    <row r="75" spans="1:30" ht="139.5" customHeight="1">
      <c r="A75" s="7"/>
      <c r="B75" s="7"/>
      <c r="C75" s="7"/>
      <c r="D75" s="7"/>
      <c r="E75" s="7"/>
      <c r="F75" s="7"/>
      <c r="G75" s="7"/>
      <c r="H75" s="7"/>
      <c r="I75" s="7"/>
      <c r="J75" s="7"/>
      <c r="K75" s="7"/>
      <c r="L75" s="7"/>
      <c r="M75" s="7"/>
      <c r="N75" s="7"/>
      <c r="O75" s="7"/>
      <c r="P75" s="490"/>
      <c r="Q75" s="489"/>
      <c r="R75" s="489"/>
      <c r="S75" s="220"/>
      <c r="T75" s="256"/>
      <c r="U75" s="220"/>
      <c r="V75" s="222"/>
      <c r="W75" s="220"/>
      <c r="X75" s="220"/>
      <c r="Y75" s="220"/>
      <c r="Z75" s="490"/>
      <c r="AA75" s="7"/>
      <c r="AB75" s="7"/>
      <c r="AC75" s="189"/>
      <c r="AD75" s="189"/>
    </row>
    <row r="76" spans="1:30" ht="123" customHeight="1">
      <c r="A76" s="7"/>
      <c r="B76" s="7"/>
      <c r="C76" s="7"/>
      <c r="D76" s="7"/>
      <c r="E76" s="7"/>
      <c r="F76" s="7"/>
      <c r="G76" s="7"/>
      <c r="H76" s="7"/>
      <c r="I76" s="7"/>
      <c r="J76" s="7"/>
      <c r="K76" s="7"/>
      <c r="L76" s="7"/>
      <c r="M76" s="7"/>
      <c r="N76" s="7"/>
      <c r="O76" s="7"/>
      <c r="P76" s="487"/>
      <c r="Q76" s="487"/>
      <c r="R76" s="7"/>
      <c r="S76" s="487"/>
      <c r="T76" s="244"/>
      <c r="U76" s="487"/>
      <c r="V76" s="8"/>
      <c r="W76" s="281"/>
      <c r="X76" s="8"/>
      <c r="Y76" s="232"/>
      <c r="Z76" s="192"/>
      <c r="AA76" s="7"/>
      <c r="AB76" s="7"/>
      <c r="AC76" s="189"/>
      <c r="AD76" s="189"/>
    </row>
    <row r="77" spans="1:30" ht="41.25" customHeight="1">
      <c r="A77" s="7"/>
      <c r="B77" s="7"/>
      <c r="C77" s="7"/>
      <c r="D77" s="7"/>
      <c r="E77" s="7"/>
      <c r="F77" s="7"/>
      <c r="G77" s="7"/>
      <c r="H77" s="7"/>
      <c r="I77" s="7"/>
      <c r="J77" s="7"/>
      <c r="K77" s="7"/>
      <c r="L77" s="7"/>
      <c r="M77" s="7"/>
      <c r="N77" s="7"/>
      <c r="O77" s="7"/>
      <c r="P77" s="7"/>
      <c r="Q77" s="7"/>
      <c r="R77" s="7"/>
      <c r="S77" s="7"/>
      <c r="T77" s="244"/>
      <c r="U77" s="487"/>
      <c r="V77" s="8"/>
      <c r="W77" s="244"/>
      <c r="X77" s="8"/>
      <c r="Y77" s="8"/>
      <c r="Z77" s="188"/>
      <c r="AA77" s="7"/>
      <c r="AB77" s="7"/>
      <c r="AC77" s="189"/>
      <c r="AD77" s="189"/>
    </row>
    <row r="78" spans="1:30" ht="42" customHeight="1">
      <c r="A78" s="7"/>
      <c r="B78" s="7"/>
      <c r="C78" s="7"/>
      <c r="D78" s="7"/>
      <c r="E78" s="7"/>
      <c r="F78" s="7"/>
      <c r="G78" s="7"/>
      <c r="H78" s="7"/>
      <c r="I78" s="7"/>
      <c r="J78" s="7"/>
      <c r="K78" s="7"/>
      <c r="L78" s="7"/>
      <c r="M78" s="7"/>
      <c r="N78" s="7"/>
      <c r="O78" s="7"/>
      <c r="P78" s="7"/>
      <c r="Q78" s="7"/>
      <c r="R78" s="7"/>
      <c r="S78" s="7"/>
      <c r="T78" s="244"/>
      <c r="U78" s="487"/>
      <c r="V78" s="8"/>
      <c r="W78" s="244"/>
      <c r="X78" s="8"/>
      <c r="Y78" s="8"/>
      <c r="Z78" s="192"/>
      <c r="AA78" s="7"/>
      <c r="AB78" s="7"/>
      <c r="AC78" s="189"/>
      <c r="AD78" s="189"/>
    </row>
    <row r="79" spans="1:30" ht="118.5" customHeight="1">
      <c r="A79" s="7"/>
      <c r="B79" s="7"/>
      <c r="C79" s="7"/>
      <c r="D79" s="7"/>
      <c r="E79" s="7"/>
      <c r="F79" s="7"/>
      <c r="G79" s="7"/>
      <c r="H79" s="7"/>
      <c r="I79" s="7"/>
      <c r="J79" s="7"/>
      <c r="K79" s="7"/>
      <c r="L79" s="7"/>
      <c r="M79" s="7"/>
      <c r="N79" s="7"/>
      <c r="O79" s="7"/>
      <c r="P79" s="7"/>
      <c r="Q79" s="7"/>
      <c r="R79" s="7"/>
      <c r="S79" s="7"/>
      <c r="T79" s="244"/>
      <c r="U79" s="487"/>
      <c r="V79" s="8"/>
      <c r="W79" s="244"/>
      <c r="X79" s="8"/>
      <c r="Y79" s="8"/>
      <c r="Z79" s="188"/>
      <c r="AA79" s="7"/>
      <c r="AB79" s="7"/>
      <c r="AC79" s="189"/>
      <c r="AD79" s="189"/>
    </row>
    <row r="80" spans="1:30" ht="118.5" customHeight="1">
      <c r="A80" s="7"/>
      <c r="B80" s="7"/>
      <c r="C80" s="7"/>
      <c r="D80" s="7"/>
      <c r="E80" s="7"/>
      <c r="F80" s="7"/>
      <c r="G80" s="7"/>
      <c r="H80" s="7"/>
      <c r="I80" s="7"/>
      <c r="J80" s="7"/>
      <c r="K80" s="7"/>
      <c r="L80" s="7"/>
      <c r="M80" s="7"/>
      <c r="N80" s="7"/>
      <c r="O80" s="7"/>
      <c r="P80" s="7"/>
      <c r="Q80" s="7"/>
      <c r="R80" s="7"/>
      <c r="S80" s="7"/>
      <c r="T80" s="244"/>
      <c r="U80" s="487"/>
      <c r="V80" s="8"/>
      <c r="W80" s="244"/>
      <c r="X80" s="8"/>
      <c r="Y80" s="8"/>
      <c r="Z80" s="188"/>
      <c r="AA80" s="7"/>
      <c r="AB80" s="7"/>
      <c r="AC80" s="189"/>
      <c r="AD80" s="189"/>
    </row>
    <row r="81" spans="1:30" ht="113.25" customHeight="1">
      <c r="A81" s="7"/>
      <c r="B81" s="7"/>
      <c r="C81" s="7"/>
      <c r="D81" s="7"/>
      <c r="E81" s="7"/>
      <c r="F81" s="7"/>
      <c r="G81" s="7"/>
      <c r="H81" s="7"/>
      <c r="I81" s="7"/>
      <c r="J81" s="7"/>
      <c r="K81" s="7"/>
      <c r="L81" s="7"/>
      <c r="M81" s="7"/>
      <c r="N81" s="7"/>
      <c r="O81" s="7"/>
      <c r="P81" s="7"/>
      <c r="Q81" s="7"/>
      <c r="R81" s="7"/>
      <c r="S81" s="7"/>
      <c r="T81" s="244"/>
      <c r="U81" s="487"/>
      <c r="V81" s="8"/>
      <c r="W81" s="244"/>
      <c r="X81" s="8"/>
      <c r="Y81" s="8"/>
      <c r="Z81" s="188"/>
      <c r="AA81" s="7"/>
      <c r="AB81" s="7"/>
      <c r="AC81" s="189"/>
      <c r="AD81" s="189"/>
    </row>
    <row r="82" spans="1:30" ht="113.25" customHeight="1">
      <c r="A82" s="7"/>
      <c r="B82" s="7"/>
      <c r="C82" s="7"/>
      <c r="D82" s="7"/>
      <c r="E82" s="7"/>
      <c r="F82" s="7"/>
      <c r="G82" s="7"/>
      <c r="H82" s="7"/>
      <c r="I82" s="7"/>
      <c r="J82" s="7"/>
      <c r="K82" s="7"/>
      <c r="L82" s="7"/>
      <c r="M82" s="7"/>
      <c r="N82" s="7"/>
      <c r="O82" s="7"/>
      <c r="P82" s="7"/>
      <c r="Q82" s="7"/>
      <c r="R82" s="7"/>
      <c r="S82" s="7"/>
      <c r="T82" s="244"/>
      <c r="U82" s="487"/>
      <c r="V82" s="8"/>
      <c r="W82" s="244"/>
      <c r="X82" s="8"/>
      <c r="Y82" s="8"/>
      <c r="Z82" s="188"/>
      <c r="AA82" s="7"/>
      <c r="AB82" s="7"/>
      <c r="AC82" s="189"/>
      <c r="AD82" s="189"/>
    </row>
    <row r="83" spans="1:30" ht="113.25" customHeight="1">
      <c r="A83" s="7"/>
      <c r="B83" s="7"/>
      <c r="C83" s="7"/>
      <c r="D83" s="7"/>
      <c r="E83" s="7"/>
      <c r="F83" s="7"/>
      <c r="G83" s="7"/>
      <c r="H83" s="7"/>
      <c r="I83" s="7"/>
      <c r="J83" s="7"/>
      <c r="K83" s="7"/>
      <c r="L83" s="7"/>
      <c r="M83" s="7"/>
      <c r="N83" s="7"/>
      <c r="O83" s="7"/>
      <c r="P83" s="7"/>
      <c r="Q83" s="7"/>
      <c r="R83" s="7"/>
      <c r="S83" s="7"/>
      <c r="T83" s="244"/>
      <c r="U83" s="487"/>
      <c r="V83" s="8"/>
      <c r="W83" s="244"/>
      <c r="X83" s="8"/>
      <c r="Y83" s="192"/>
      <c r="Z83" s="188"/>
      <c r="AA83" s="7"/>
      <c r="AB83" s="7"/>
      <c r="AC83" s="189"/>
      <c r="AD83" s="189"/>
    </row>
    <row r="84" spans="1:30" ht="113.25" customHeight="1">
      <c r="A84" s="7"/>
      <c r="B84" s="7"/>
      <c r="C84" s="7"/>
      <c r="D84" s="7"/>
      <c r="E84" s="7"/>
      <c r="F84" s="7"/>
      <c r="G84" s="7"/>
      <c r="H84" s="7"/>
      <c r="I84" s="7"/>
      <c r="J84" s="7"/>
      <c r="K84" s="7"/>
      <c r="L84" s="7"/>
      <c r="M84" s="7"/>
      <c r="N84" s="7"/>
      <c r="O84" s="7"/>
      <c r="P84" s="7"/>
      <c r="Q84" s="7"/>
      <c r="R84" s="7"/>
      <c r="S84" s="7"/>
      <c r="T84" s="244"/>
      <c r="U84" s="487"/>
      <c r="V84" s="8"/>
      <c r="W84" s="244"/>
      <c r="X84" s="8"/>
      <c r="Y84" s="8"/>
      <c r="Z84" s="188"/>
      <c r="AA84" s="7"/>
      <c r="AB84" s="7"/>
      <c r="AC84" s="189"/>
      <c r="AD84" s="189"/>
    </row>
    <row r="85" spans="1:30" ht="66" customHeight="1">
      <c r="A85" s="7"/>
      <c r="B85" s="7"/>
      <c r="C85" s="7"/>
      <c r="D85" s="7"/>
      <c r="E85" s="7"/>
      <c r="F85" s="7"/>
      <c r="G85" s="7"/>
      <c r="H85" s="7"/>
      <c r="I85" s="7"/>
      <c r="J85" s="7"/>
      <c r="K85" s="7"/>
      <c r="L85" s="7"/>
      <c r="M85" s="7"/>
      <c r="N85" s="7"/>
      <c r="O85" s="7"/>
      <c r="P85" s="7"/>
      <c r="Q85" s="281"/>
      <c r="R85" s="7"/>
      <c r="S85" s="7"/>
      <c r="T85" s="244"/>
      <c r="U85" s="487"/>
      <c r="V85" s="2208"/>
      <c r="W85" s="244"/>
      <c r="X85" s="2208"/>
      <c r="Y85" s="2209"/>
      <c r="Z85" s="188"/>
      <c r="AA85" s="7"/>
      <c r="AB85" s="7"/>
      <c r="AC85" s="189"/>
      <c r="AD85" s="189"/>
    </row>
    <row r="86" spans="1:30" ht="12.75" customHeight="1">
      <c r="A86" s="7"/>
      <c r="B86" s="7"/>
      <c r="C86" s="7"/>
      <c r="D86" s="7"/>
      <c r="E86" s="7"/>
      <c r="F86" s="7"/>
      <c r="G86" s="7"/>
      <c r="H86" s="7"/>
      <c r="I86" s="7"/>
      <c r="J86" s="7"/>
      <c r="K86" s="7"/>
      <c r="L86" s="7"/>
      <c r="M86" s="7"/>
      <c r="N86" s="7"/>
      <c r="O86" s="7"/>
      <c r="P86" s="7"/>
      <c r="Q86" s="487"/>
      <c r="R86" s="265"/>
      <c r="S86" s="189"/>
      <c r="T86" s="488"/>
      <c r="U86" s="189"/>
      <c r="V86" s="189"/>
      <c r="W86" s="189"/>
      <c r="X86" s="189"/>
      <c r="Y86" s="189"/>
      <c r="Z86" s="188"/>
      <c r="AA86" s="7"/>
      <c r="AB86" s="7"/>
      <c r="AC86" s="189"/>
      <c r="AD86" s="189"/>
    </row>
    <row r="87" spans="1:30" ht="12.75" customHeight="1">
      <c r="A87" s="7"/>
      <c r="B87" s="7"/>
      <c r="C87" s="7"/>
      <c r="D87" s="7"/>
      <c r="E87" s="7"/>
      <c r="F87" s="7"/>
      <c r="G87" s="7"/>
      <c r="H87" s="7"/>
      <c r="I87" s="7"/>
      <c r="J87" s="7"/>
      <c r="K87" s="7"/>
      <c r="L87" s="7"/>
      <c r="M87" s="7"/>
      <c r="N87" s="7"/>
      <c r="O87" s="7"/>
      <c r="P87" s="7"/>
      <c r="Q87" s="487"/>
      <c r="R87" s="487"/>
      <c r="S87" s="487"/>
      <c r="T87" s="487"/>
      <c r="U87" s="487"/>
      <c r="V87" s="487"/>
      <c r="W87" s="487"/>
      <c r="X87" s="487"/>
      <c r="Y87" s="487"/>
      <c r="Z87" s="7"/>
      <c r="AA87" s="7"/>
      <c r="AB87" s="7"/>
      <c r="AC87" s="7"/>
      <c r="AD87" s="7"/>
    </row>
    <row r="88" spans="1:30" ht="12.75" customHeight="1">
      <c r="A88" s="7"/>
      <c r="B88" s="7"/>
      <c r="C88" s="7"/>
      <c r="D88" s="7"/>
      <c r="E88" s="7"/>
      <c r="F88" s="7"/>
      <c r="G88" s="7"/>
      <c r="H88" s="7"/>
      <c r="I88" s="7"/>
      <c r="J88" s="7"/>
      <c r="K88" s="7"/>
      <c r="L88" s="7"/>
      <c r="M88" s="7"/>
      <c r="N88" s="7"/>
      <c r="O88" s="7"/>
      <c r="P88" s="7"/>
      <c r="Q88" s="487"/>
      <c r="R88" s="487"/>
      <c r="S88" s="487"/>
      <c r="T88" s="487"/>
      <c r="U88" s="487"/>
      <c r="V88" s="215"/>
      <c r="W88" s="487"/>
      <c r="X88" s="215"/>
      <c r="Y88" s="189"/>
      <c r="Z88" s="7"/>
      <c r="AA88" s="7"/>
      <c r="AB88" s="7"/>
      <c r="AC88" s="7"/>
      <c r="AD88" s="7"/>
    </row>
    <row r="89" spans="1:30" ht="12.75" customHeight="1">
      <c r="A89" s="7"/>
      <c r="B89" s="7"/>
      <c r="C89" s="7"/>
      <c r="D89" s="7"/>
      <c r="E89" s="7"/>
      <c r="F89" s="7"/>
      <c r="G89" s="7"/>
      <c r="H89" s="7"/>
      <c r="I89" s="7"/>
      <c r="J89" s="7"/>
      <c r="K89" s="7"/>
      <c r="L89" s="7"/>
      <c r="M89" s="7"/>
      <c r="N89" s="7"/>
      <c r="O89" s="7"/>
      <c r="P89" s="7"/>
      <c r="Q89" s="487"/>
      <c r="R89" s="487"/>
      <c r="S89" s="487"/>
      <c r="T89" s="487"/>
      <c r="U89" s="487"/>
      <c r="V89" s="487"/>
      <c r="W89" s="487"/>
      <c r="X89" s="487"/>
      <c r="Y89" s="487"/>
      <c r="Z89" s="7"/>
      <c r="AA89" s="7"/>
      <c r="AB89" s="7"/>
      <c r="AC89" s="7"/>
      <c r="AD89" s="7"/>
    </row>
    <row r="90" spans="1:30" ht="12.75" customHeight="1">
      <c r="A90" s="7"/>
      <c r="B90" s="7"/>
      <c r="C90" s="7"/>
      <c r="D90" s="7"/>
      <c r="E90" s="7"/>
      <c r="F90" s="7"/>
      <c r="G90" s="7"/>
      <c r="H90" s="7"/>
      <c r="I90" s="7"/>
      <c r="J90" s="7"/>
      <c r="K90" s="7"/>
      <c r="L90" s="7"/>
      <c r="M90" s="7"/>
      <c r="N90" s="7"/>
      <c r="O90" s="7"/>
      <c r="P90" s="7"/>
      <c r="Q90" s="487"/>
      <c r="R90" s="487"/>
      <c r="S90" s="487"/>
      <c r="T90" s="487"/>
      <c r="U90" s="487"/>
      <c r="V90" s="487"/>
      <c r="W90" s="487"/>
      <c r="X90" s="487"/>
      <c r="Y90" s="487"/>
      <c r="Z90" s="7"/>
      <c r="AA90" s="7"/>
      <c r="AB90" s="7"/>
      <c r="AC90" s="7"/>
      <c r="AD90" s="7"/>
    </row>
    <row r="91" spans="1:30" ht="12.75" customHeight="1">
      <c r="A91" s="7"/>
      <c r="B91" s="7"/>
      <c r="C91" s="7"/>
      <c r="D91" s="7"/>
      <c r="E91" s="7"/>
      <c r="F91" s="7"/>
      <c r="G91" s="7"/>
      <c r="H91" s="7"/>
      <c r="I91" s="7"/>
      <c r="J91" s="7"/>
      <c r="K91" s="7"/>
      <c r="L91" s="7"/>
      <c r="M91" s="7"/>
      <c r="N91" s="7"/>
      <c r="O91" s="7"/>
      <c r="P91" s="7"/>
      <c r="Q91" s="487"/>
      <c r="R91" s="487"/>
      <c r="S91" s="487"/>
      <c r="T91" s="487"/>
      <c r="U91" s="487"/>
      <c r="V91" s="487"/>
      <c r="W91" s="487"/>
      <c r="X91" s="487"/>
      <c r="Y91" s="487"/>
      <c r="Z91" s="7"/>
      <c r="AA91" s="7"/>
      <c r="AB91" s="7"/>
      <c r="AC91" s="7"/>
      <c r="AD91" s="7"/>
    </row>
    <row r="92" spans="1:30" ht="12.75" customHeight="1">
      <c r="A92" s="7"/>
      <c r="B92" s="7"/>
      <c r="C92" s="7"/>
      <c r="D92" s="7"/>
      <c r="E92" s="7"/>
      <c r="F92" s="7"/>
      <c r="G92" s="7"/>
      <c r="H92" s="7"/>
      <c r="I92" s="7"/>
      <c r="J92" s="7"/>
      <c r="K92" s="7"/>
      <c r="L92" s="7"/>
      <c r="M92" s="7"/>
      <c r="N92" s="7"/>
      <c r="O92" s="7"/>
      <c r="P92" s="7"/>
      <c r="Q92" s="487"/>
      <c r="R92" s="487"/>
      <c r="S92" s="487"/>
      <c r="T92" s="487"/>
      <c r="U92" s="487"/>
      <c r="V92" s="487"/>
      <c r="W92" s="487"/>
      <c r="X92" s="487"/>
      <c r="Y92" s="487"/>
      <c r="Z92" s="7"/>
      <c r="AA92" s="7"/>
      <c r="AB92" s="7"/>
      <c r="AC92" s="7"/>
      <c r="AD92" s="7"/>
    </row>
    <row r="93" spans="1:30" ht="12.75" customHeight="1">
      <c r="A93" s="7"/>
      <c r="B93" s="7"/>
      <c r="C93" s="7"/>
      <c r="D93" s="7"/>
      <c r="E93" s="7"/>
      <c r="F93" s="7"/>
      <c r="G93" s="7"/>
      <c r="H93" s="7"/>
      <c r="I93" s="7"/>
      <c r="J93" s="7"/>
      <c r="K93" s="7"/>
      <c r="L93" s="7"/>
      <c r="M93" s="7"/>
      <c r="N93" s="7"/>
      <c r="O93" s="7"/>
      <c r="P93" s="7"/>
      <c r="Q93" s="239"/>
      <c r="R93" s="239"/>
      <c r="S93" s="239"/>
      <c r="T93" s="239"/>
      <c r="U93" s="2135"/>
      <c r="V93" s="487"/>
      <c r="W93" s="487"/>
      <c r="X93" s="487"/>
      <c r="Y93" s="487"/>
      <c r="Z93" s="7"/>
      <c r="AA93" s="7"/>
      <c r="AB93" s="7"/>
      <c r="AC93" s="7"/>
      <c r="AD93" s="7"/>
    </row>
    <row r="94" spans="1:30" ht="12.75" customHeight="1">
      <c r="A94" s="7"/>
      <c r="B94" s="7"/>
      <c r="C94" s="7"/>
      <c r="D94" s="7"/>
      <c r="E94" s="7"/>
      <c r="F94" s="7"/>
      <c r="G94" s="7"/>
      <c r="H94" s="7"/>
      <c r="I94" s="7"/>
      <c r="J94" s="7"/>
      <c r="K94" s="7"/>
      <c r="L94" s="7"/>
      <c r="M94" s="7"/>
      <c r="N94" s="7"/>
      <c r="O94" s="7"/>
      <c r="P94" s="7"/>
      <c r="Q94" s="239"/>
      <c r="R94" s="239"/>
      <c r="S94" s="239"/>
      <c r="T94" s="239"/>
      <c r="U94" s="2135"/>
      <c r="V94" s="487"/>
      <c r="W94" s="487"/>
      <c r="X94" s="487"/>
      <c r="Y94" s="487"/>
      <c r="Z94" s="7"/>
      <c r="AA94" s="7"/>
      <c r="AB94" s="7"/>
      <c r="AC94" s="7"/>
      <c r="AD94" s="7"/>
    </row>
    <row r="95" spans="1:30" ht="12.75" customHeight="1">
      <c r="A95" s="7"/>
      <c r="B95" s="7"/>
      <c r="C95" s="7"/>
      <c r="D95" s="7"/>
      <c r="E95" s="7"/>
      <c r="F95" s="7"/>
      <c r="G95" s="7"/>
      <c r="H95" s="7"/>
      <c r="I95" s="7"/>
      <c r="J95" s="7"/>
      <c r="K95" s="7"/>
      <c r="L95" s="7"/>
      <c r="M95" s="7"/>
      <c r="N95" s="7"/>
      <c r="O95" s="7"/>
      <c r="P95" s="7"/>
      <c r="Q95" s="239"/>
      <c r="R95" s="239"/>
      <c r="S95" s="239"/>
      <c r="T95" s="239"/>
      <c r="U95" s="2135"/>
      <c r="V95" s="487"/>
      <c r="W95" s="487"/>
      <c r="X95" s="487"/>
      <c r="Y95" s="487"/>
      <c r="Z95" s="7"/>
      <c r="AA95" s="7"/>
      <c r="AB95" s="7"/>
      <c r="AC95" s="7"/>
      <c r="AD95" s="7"/>
    </row>
    <row r="96" spans="1:30" ht="12.75" customHeight="1">
      <c r="A96" s="7"/>
      <c r="B96" s="7"/>
      <c r="C96" s="7"/>
      <c r="D96" s="7"/>
      <c r="E96" s="7"/>
      <c r="F96" s="7"/>
      <c r="G96" s="7"/>
      <c r="H96" s="7"/>
      <c r="I96" s="7"/>
      <c r="J96" s="7"/>
      <c r="K96" s="7"/>
      <c r="L96" s="7"/>
      <c r="M96" s="7"/>
      <c r="N96" s="7"/>
      <c r="O96" s="7"/>
      <c r="P96" s="7"/>
      <c r="Q96" s="239"/>
      <c r="R96" s="239"/>
      <c r="S96" s="239"/>
      <c r="T96" s="239"/>
      <c r="U96" s="2135"/>
      <c r="V96" s="487"/>
      <c r="W96" s="487"/>
      <c r="X96" s="487"/>
      <c r="Y96" s="487"/>
      <c r="Z96" s="7"/>
      <c r="AA96" s="7"/>
      <c r="AB96" s="7"/>
      <c r="AC96" s="7"/>
      <c r="AD96" s="7"/>
    </row>
    <row r="97" spans="1:30" ht="12.75" customHeight="1">
      <c r="A97" s="7"/>
      <c r="B97" s="7"/>
      <c r="C97" s="7"/>
      <c r="D97" s="7"/>
      <c r="E97" s="7"/>
      <c r="F97" s="7"/>
      <c r="G97" s="7"/>
      <c r="H97" s="7"/>
      <c r="I97" s="7"/>
      <c r="J97" s="7"/>
      <c r="K97" s="7"/>
      <c r="L97" s="7"/>
      <c r="M97" s="7"/>
      <c r="N97" s="7"/>
      <c r="O97" s="7"/>
      <c r="P97" s="7"/>
      <c r="Q97" s="487"/>
      <c r="R97" s="239"/>
      <c r="S97" s="239"/>
      <c r="T97" s="487"/>
      <c r="U97" s="2135"/>
      <c r="V97" s="487"/>
      <c r="W97" s="487"/>
      <c r="X97" s="487"/>
      <c r="Y97" s="487"/>
      <c r="Z97" s="7"/>
      <c r="AA97" s="7"/>
      <c r="AB97" s="7"/>
      <c r="AC97" s="7"/>
      <c r="AD97" s="7"/>
    </row>
    <row r="98" spans="1:30" ht="12.75" customHeight="1">
      <c r="A98" s="7"/>
      <c r="B98" s="7"/>
      <c r="C98" s="7"/>
      <c r="D98" s="7"/>
      <c r="E98" s="7"/>
      <c r="F98" s="7"/>
      <c r="G98" s="7"/>
      <c r="H98" s="7"/>
      <c r="I98" s="7"/>
      <c r="J98" s="7"/>
      <c r="K98" s="7"/>
      <c r="L98" s="7"/>
      <c r="M98" s="7"/>
      <c r="N98" s="7"/>
      <c r="O98" s="7"/>
      <c r="P98" s="7"/>
      <c r="Q98" s="487"/>
      <c r="R98" s="239"/>
      <c r="S98" s="239"/>
      <c r="T98" s="487"/>
      <c r="U98" s="2135"/>
      <c r="V98" s="487"/>
      <c r="W98" s="487"/>
      <c r="X98" s="487"/>
      <c r="Y98" s="487"/>
      <c r="Z98" s="7"/>
      <c r="AA98" s="7"/>
      <c r="AB98" s="7"/>
      <c r="AC98" s="7"/>
      <c r="AD98" s="7"/>
    </row>
    <row r="99" spans="1:30" ht="12.75" customHeight="1">
      <c r="A99" s="7"/>
      <c r="B99" s="7"/>
      <c r="C99" s="7"/>
      <c r="D99" s="7"/>
      <c r="E99" s="7"/>
      <c r="F99" s="7"/>
      <c r="G99" s="7"/>
      <c r="H99" s="7"/>
      <c r="I99" s="7"/>
      <c r="J99" s="7"/>
      <c r="K99" s="7"/>
      <c r="L99" s="7"/>
      <c r="M99" s="7"/>
      <c r="N99" s="7"/>
      <c r="O99" s="7"/>
      <c r="P99" s="7"/>
      <c r="Q99" s="487"/>
      <c r="R99" s="239"/>
      <c r="S99" s="239"/>
      <c r="T99" s="487"/>
      <c r="U99" s="2135"/>
      <c r="V99" s="487"/>
      <c r="W99" s="487"/>
      <c r="X99" s="487"/>
      <c r="Y99" s="487"/>
      <c r="Z99" s="7"/>
      <c r="AA99" s="7"/>
      <c r="AB99" s="7"/>
      <c r="AC99" s="7"/>
      <c r="AD99" s="7"/>
    </row>
    <row r="100" spans="1:30" ht="12.75" customHeight="1">
      <c r="A100" s="7"/>
      <c r="B100" s="7"/>
      <c r="C100" s="7"/>
      <c r="D100" s="7"/>
      <c r="E100" s="7"/>
      <c r="F100" s="7"/>
      <c r="G100" s="7"/>
      <c r="H100" s="7"/>
      <c r="I100" s="7"/>
      <c r="J100" s="7"/>
      <c r="K100" s="7"/>
      <c r="L100" s="7"/>
      <c r="M100" s="7"/>
      <c r="N100" s="7"/>
      <c r="O100" s="7"/>
      <c r="P100" s="7"/>
      <c r="Q100" s="487"/>
      <c r="R100" s="239"/>
      <c r="S100" s="239"/>
      <c r="T100" s="487"/>
      <c r="U100" s="2135"/>
      <c r="V100" s="487"/>
      <c r="W100" s="487"/>
      <c r="X100" s="487"/>
      <c r="Y100" s="487"/>
      <c r="Z100" s="7"/>
      <c r="AA100" s="7"/>
      <c r="AB100" s="7"/>
      <c r="AC100" s="7"/>
      <c r="AD100" s="7"/>
    </row>
    <row r="101" spans="1:30" ht="12.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row>
    <row r="102" spans="1:30" ht="12.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row>
    <row r="103" spans="1:30" ht="12.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row>
  </sheetData>
  <mergeCells count="78">
    <mergeCell ref="K30:O30"/>
    <mergeCell ref="B31:J32"/>
    <mergeCell ref="K31:O32"/>
    <mergeCell ref="Q39:T39"/>
    <mergeCell ref="B25:B30"/>
    <mergeCell ref="C25:E26"/>
    <mergeCell ref="F25:H26"/>
    <mergeCell ref="K25:O26"/>
    <mergeCell ref="C27:E28"/>
    <mergeCell ref="K27:O28"/>
    <mergeCell ref="K29:O29"/>
    <mergeCell ref="F27:H28"/>
    <mergeCell ref="C29:E29"/>
    <mergeCell ref="F29:H29"/>
    <mergeCell ref="C30:E30"/>
    <mergeCell ref="F30:H30"/>
    <mergeCell ref="B21:B22"/>
    <mergeCell ref="M21:M22"/>
    <mergeCell ref="N21:N22"/>
    <mergeCell ref="O21:O22"/>
    <mergeCell ref="C24:E24"/>
    <mergeCell ref="F24:I24"/>
    <mergeCell ref="K24:O24"/>
    <mergeCell ref="O17:O18"/>
    <mergeCell ref="B19:B20"/>
    <mergeCell ref="D19:D20"/>
    <mergeCell ref="K19:K20"/>
    <mergeCell ref="L19:L20"/>
    <mergeCell ref="M19:M20"/>
    <mergeCell ref="N19:N20"/>
    <mergeCell ref="O19:O20"/>
    <mergeCell ref="B17:B18"/>
    <mergeCell ref="D17:D18"/>
    <mergeCell ref="K17:K18"/>
    <mergeCell ref="L17:L18"/>
    <mergeCell ref="M17:M18"/>
    <mergeCell ref="N17:N18"/>
    <mergeCell ref="M14:O14"/>
    <mergeCell ref="S14:T14"/>
    <mergeCell ref="M15:M16"/>
    <mergeCell ref="N15:N16"/>
    <mergeCell ref="O15:O16"/>
    <mergeCell ref="S15:T15"/>
    <mergeCell ref="S16:T16"/>
    <mergeCell ref="S12:U12"/>
    <mergeCell ref="C8:G11"/>
    <mergeCell ref="H8:J13"/>
    <mergeCell ref="K8:O8"/>
    <mergeCell ref="S8:U8"/>
    <mergeCell ref="L9:N9"/>
    <mergeCell ref="C13:G13"/>
    <mergeCell ref="L13:N13"/>
    <mergeCell ref="S13:T13"/>
    <mergeCell ref="R6:V6"/>
    <mergeCell ref="C7:G7"/>
    <mergeCell ref="H7:O7"/>
    <mergeCell ref="L10:N10"/>
    <mergeCell ref="L11:N11"/>
    <mergeCell ref="S11:U11"/>
    <mergeCell ref="B1:B4"/>
    <mergeCell ref="C1:I2"/>
    <mergeCell ref="B5:O5"/>
    <mergeCell ref="B6:O6"/>
    <mergeCell ref="C12:G12"/>
    <mergeCell ref="L12:N12"/>
    <mergeCell ref="J1:M1"/>
    <mergeCell ref="N1:O4"/>
    <mergeCell ref="J2:M2"/>
    <mergeCell ref="C3:I4"/>
    <mergeCell ref="J3:M3"/>
    <mergeCell ref="J4:M4"/>
    <mergeCell ref="G14:J15"/>
    <mergeCell ref="K14:L15"/>
    <mergeCell ref="B14:B16"/>
    <mergeCell ref="C14:C16"/>
    <mergeCell ref="D14:D16"/>
    <mergeCell ref="E14:E16"/>
    <mergeCell ref="F14:F16"/>
  </mergeCells>
  <pageMargins left="0.7" right="0.7" top="0.75" bottom="0.75" header="0.3" footer="0.3"/>
  <drawing r:id="rId1"/>
  <legacyDrawing r:id="rId2"/>
  <oleObjects>
    <mc:AlternateContent xmlns:mc="http://schemas.openxmlformats.org/markup-compatibility/2006">
      <mc:Choice Requires="x14">
        <oleObject shapeId="25601" r:id="rId3">
          <objectPr defaultSize="0" autoPict="0" r:id="rId4">
            <anchor moveWithCells="1" sizeWithCells="1">
              <from>
                <xdr:col>1</xdr:col>
                <xdr:colOff>219075</xdr:colOff>
                <xdr:row>0</xdr:row>
                <xdr:rowOff>95250</xdr:rowOff>
              </from>
              <to>
                <xdr:col>1</xdr:col>
                <xdr:colOff>3971925</xdr:colOff>
                <xdr:row>3</xdr:row>
                <xdr:rowOff>66675</xdr:rowOff>
              </to>
            </anchor>
          </objectPr>
        </oleObject>
      </mc:Choice>
      <mc:Fallback>
        <oleObject shapeId="25601" r:id="rId3"/>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E86"/>
  <sheetViews>
    <sheetView workbookViewId="0">
      <selection sqref="A1:XFD1048576"/>
    </sheetView>
  </sheetViews>
  <sheetFormatPr baseColWidth="10" defaultColWidth="12.7109375" defaultRowHeight="15" customHeight="1"/>
  <cols>
    <col min="1" max="1" width="5.7109375" style="1807" customWidth="1"/>
    <col min="2" max="2" width="58.7109375" style="1807" customWidth="1"/>
    <col min="3" max="3" width="10.7109375" style="1807" customWidth="1"/>
    <col min="4" max="4" width="14.7109375" style="1807" customWidth="1"/>
    <col min="5" max="5" width="13.85546875" style="1807" customWidth="1"/>
    <col min="6" max="6" width="18.7109375" style="1807" customWidth="1"/>
    <col min="7" max="7" width="14.28515625" style="1807" customWidth="1"/>
    <col min="8" max="8" width="14.7109375" style="1807" customWidth="1"/>
    <col min="9" max="9" width="14" style="1807" customWidth="1"/>
    <col min="10" max="10" width="14.7109375" style="1807" customWidth="1"/>
    <col min="11" max="11" width="13.85546875" style="1807" customWidth="1"/>
    <col min="12" max="12" width="17.140625" style="1807" customWidth="1"/>
    <col min="13" max="13" width="12.140625" style="1807" customWidth="1"/>
    <col min="14" max="14" width="12.85546875" style="1807" customWidth="1"/>
    <col min="15" max="15" width="14.28515625" style="1807" customWidth="1"/>
    <col min="16" max="16" width="4" style="1807" customWidth="1"/>
    <col min="17" max="17" width="18.85546875" style="1807" customWidth="1"/>
    <col min="18" max="18" width="16.140625" style="1807" customWidth="1"/>
    <col min="19" max="19" width="14.85546875" style="1807" customWidth="1"/>
    <col min="20" max="20" width="23.28515625" style="1807" customWidth="1"/>
    <col min="21" max="21" width="46.7109375" style="1807" customWidth="1"/>
    <col min="22" max="22" width="20.7109375" style="1807" customWidth="1"/>
    <col min="23" max="23" width="25.28515625" style="1807" customWidth="1"/>
    <col min="24" max="24" width="22" style="1807" customWidth="1"/>
    <col min="25" max="25" width="22.7109375" style="1807" customWidth="1"/>
    <col min="26" max="26" width="26.7109375" style="1807" customWidth="1"/>
    <col min="27" max="27" width="26.140625" style="1807" customWidth="1"/>
    <col min="28" max="28" width="30.85546875" style="1807" customWidth="1"/>
    <col min="29" max="29" width="30.140625" style="1807" customWidth="1"/>
    <col min="30" max="30" width="15.28515625" style="1807" customWidth="1"/>
    <col min="31" max="31" width="15.85546875" style="1807" customWidth="1"/>
    <col min="32" max="16384" width="12.7109375" style="1807"/>
  </cols>
  <sheetData>
    <row r="1" spans="1:31" ht="25.5" customHeight="1">
      <c r="A1" s="7"/>
      <c r="B1" s="1801"/>
      <c r="C1" s="1578" t="s">
        <v>290</v>
      </c>
      <c r="D1" s="1802"/>
      <c r="E1" s="1802"/>
      <c r="F1" s="1802"/>
      <c r="G1" s="1802"/>
      <c r="H1" s="1802"/>
      <c r="I1" s="1803"/>
      <c r="J1" s="1619" t="s">
        <v>209</v>
      </c>
      <c r="K1" s="1804"/>
      <c r="L1" s="1804"/>
      <c r="M1" s="1805"/>
      <c r="N1" s="1540"/>
      <c r="O1" s="1806"/>
      <c r="P1" s="7"/>
      <c r="Q1" s="7"/>
      <c r="R1" s="7"/>
      <c r="S1" s="7"/>
      <c r="T1" s="7"/>
      <c r="U1" s="7"/>
      <c r="V1" s="7"/>
      <c r="W1" s="7"/>
      <c r="X1" s="7"/>
      <c r="Y1" s="7"/>
      <c r="Z1" s="7"/>
      <c r="AA1" s="7"/>
      <c r="AB1" s="7"/>
      <c r="AC1" s="7"/>
      <c r="AD1" s="7"/>
      <c r="AE1" s="7"/>
    </row>
    <row r="2" spans="1:31" ht="25.5" customHeight="1">
      <c r="A2" s="7"/>
      <c r="B2" s="1808"/>
      <c r="C2" s="1809"/>
      <c r="D2" s="1810"/>
      <c r="E2" s="1810"/>
      <c r="F2" s="1810"/>
      <c r="G2" s="1810"/>
      <c r="H2" s="1810"/>
      <c r="I2" s="1811"/>
      <c r="J2" s="1812" t="s">
        <v>210</v>
      </c>
      <c r="K2" s="1813"/>
      <c r="L2" s="1813"/>
      <c r="M2" s="1814"/>
      <c r="N2" s="1815"/>
      <c r="O2" s="1816"/>
      <c r="P2" s="7"/>
      <c r="Q2" s="7"/>
      <c r="R2" s="7"/>
      <c r="S2" s="7"/>
      <c r="T2" s="7"/>
      <c r="U2" s="7"/>
      <c r="V2" s="7"/>
      <c r="W2" s="7"/>
      <c r="X2" s="7"/>
      <c r="Y2" s="7"/>
      <c r="Z2" s="7"/>
      <c r="AA2" s="7"/>
      <c r="AB2" s="7"/>
      <c r="AC2" s="7"/>
      <c r="AD2" s="7"/>
      <c r="AE2" s="7"/>
    </row>
    <row r="3" spans="1:31" ht="25.5" customHeight="1">
      <c r="A3" s="7"/>
      <c r="B3" s="1808"/>
      <c r="C3" s="1915" t="s">
        <v>291</v>
      </c>
      <c r="D3" s="1817"/>
      <c r="E3" s="1817"/>
      <c r="F3" s="1817"/>
      <c r="G3" s="1817"/>
      <c r="H3" s="1817"/>
      <c r="I3" s="1818"/>
      <c r="J3" s="1812" t="s">
        <v>212</v>
      </c>
      <c r="K3" s="1813"/>
      <c r="L3" s="1813"/>
      <c r="M3" s="1814"/>
      <c r="N3" s="1815"/>
      <c r="O3" s="1816"/>
      <c r="P3" s="7"/>
      <c r="Q3" s="7"/>
      <c r="R3" s="7"/>
      <c r="S3" s="7"/>
      <c r="T3" s="7"/>
      <c r="U3" s="7"/>
      <c r="V3" s="7"/>
      <c r="W3" s="7"/>
      <c r="X3" s="7"/>
      <c r="Y3" s="7"/>
      <c r="Z3" s="7"/>
      <c r="AA3" s="7"/>
      <c r="AB3" s="7"/>
      <c r="AC3" s="7"/>
      <c r="AD3" s="7"/>
      <c r="AE3" s="7"/>
    </row>
    <row r="4" spans="1:31" ht="25.5" customHeight="1" thickBot="1">
      <c r="A4" s="7"/>
      <c r="B4" s="1819"/>
      <c r="C4" s="1820"/>
      <c r="D4" s="1821"/>
      <c r="E4" s="1821"/>
      <c r="F4" s="1821"/>
      <c r="G4" s="1821"/>
      <c r="H4" s="1821"/>
      <c r="I4" s="1822"/>
      <c r="J4" s="1823" t="s">
        <v>213</v>
      </c>
      <c r="K4" s="1824"/>
      <c r="L4" s="1824"/>
      <c r="M4" s="1825"/>
      <c r="N4" s="1820"/>
      <c r="O4" s="1826"/>
      <c r="P4" s="7"/>
      <c r="Q4" s="7"/>
      <c r="R4" s="7"/>
      <c r="S4" s="7"/>
      <c r="T4" s="7"/>
      <c r="U4" s="7"/>
      <c r="V4" s="7"/>
      <c r="W4" s="7"/>
      <c r="X4" s="7"/>
      <c r="Y4" s="7"/>
      <c r="Z4" s="7"/>
      <c r="AA4" s="7"/>
      <c r="AB4" s="7"/>
      <c r="AC4" s="7"/>
      <c r="AD4" s="7"/>
      <c r="AE4" s="7"/>
    </row>
    <row r="5" spans="1:31" ht="13.5" customHeight="1" thickBot="1">
      <c r="A5" s="7"/>
      <c r="B5" s="1827"/>
      <c r="C5" s="1828"/>
      <c r="D5" s="1828"/>
      <c r="E5" s="1828"/>
      <c r="F5" s="1828"/>
      <c r="G5" s="1828"/>
      <c r="H5" s="1828"/>
      <c r="I5" s="1828"/>
      <c r="J5" s="1828"/>
      <c r="K5" s="1828"/>
      <c r="L5" s="1828"/>
      <c r="M5" s="1828"/>
      <c r="N5" s="1828"/>
      <c r="O5" s="1828"/>
      <c r="P5" s="7"/>
      <c r="Q5" s="7"/>
      <c r="R5" s="7"/>
      <c r="S5" s="7"/>
      <c r="T5" s="7"/>
      <c r="U5" s="7"/>
      <c r="V5" s="7"/>
      <c r="W5" s="7"/>
      <c r="X5" s="7"/>
      <c r="Y5" s="7"/>
      <c r="Z5" s="7"/>
      <c r="AA5" s="7"/>
      <c r="AB5" s="7"/>
      <c r="AC5" s="7"/>
      <c r="AD5" s="7"/>
      <c r="AE5" s="7"/>
    </row>
    <row r="6" spans="1:31" ht="25.5" customHeight="1">
      <c r="A6" s="7"/>
      <c r="B6" s="1829" t="s">
        <v>292</v>
      </c>
      <c r="C6" s="1804"/>
      <c r="D6" s="1804"/>
      <c r="E6" s="1804"/>
      <c r="F6" s="1804"/>
      <c r="G6" s="1804"/>
      <c r="H6" s="1804"/>
      <c r="I6" s="1804"/>
      <c r="J6" s="1804"/>
      <c r="K6" s="1804"/>
      <c r="L6" s="1804"/>
      <c r="M6" s="1804"/>
      <c r="N6" s="1804"/>
      <c r="O6" s="1830"/>
      <c r="P6" s="490"/>
      <c r="Q6" s="7"/>
      <c r="R6" s="7"/>
      <c r="S6" s="7"/>
      <c r="T6" s="7"/>
      <c r="U6" s="7"/>
      <c r="V6" s="7"/>
      <c r="W6" s="7"/>
      <c r="X6" s="7"/>
      <c r="Y6" s="7"/>
      <c r="Z6" s="7"/>
      <c r="AA6" s="7"/>
      <c r="AB6" s="7"/>
      <c r="AC6" s="7"/>
      <c r="AD6" s="7"/>
      <c r="AE6" s="7"/>
    </row>
    <row r="7" spans="1:31" ht="26.25" customHeight="1" thickBot="1">
      <c r="A7" s="7"/>
      <c r="B7" s="1831" t="s">
        <v>776</v>
      </c>
      <c r="C7" s="1977" t="s">
        <v>796</v>
      </c>
      <c r="D7" s="1832"/>
      <c r="E7" s="1832"/>
      <c r="F7" s="1832"/>
      <c r="G7" s="1833"/>
      <c r="H7" s="1834"/>
      <c r="I7" s="1824"/>
      <c r="J7" s="1824"/>
      <c r="K7" s="1824"/>
      <c r="L7" s="1824"/>
      <c r="M7" s="1824"/>
      <c r="N7" s="1824"/>
      <c r="O7" s="1835"/>
      <c r="P7" s="7"/>
      <c r="Q7" s="7"/>
      <c r="R7" s="7"/>
      <c r="S7" s="7"/>
      <c r="T7" s="7"/>
      <c r="U7" s="7"/>
      <c r="V7" s="7"/>
      <c r="W7" s="7"/>
      <c r="X7" s="7"/>
      <c r="Y7" s="7"/>
      <c r="Z7" s="7"/>
      <c r="AA7" s="7"/>
      <c r="AB7" s="7"/>
      <c r="AC7" s="7"/>
      <c r="AD7" s="7"/>
      <c r="AE7" s="7"/>
    </row>
    <row r="8" spans="1:31" ht="25.5" customHeight="1">
      <c r="A8" s="7"/>
      <c r="B8" s="1836" t="s">
        <v>778</v>
      </c>
      <c r="C8" s="1578"/>
      <c r="D8" s="1802"/>
      <c r="E8" s="1802"/>
      <c r="F8" s="1802"/>
      <c r="G8" s="1803"/>
      <c r="H8" s="1579" t="s">
        <v>779</v>
      </c>
      <c r="I8" s="1837"/>
      <c r="J8" s="1838"/>
      <c r="K8" s="1582" t="s">
        <v>9</v>
      </c>
      <c r="L8" s="1804"/>
      <c r="M8" s="1804"/>
      <c r="N8" s="1804"/>
      <c r="O8" s="1830"/>
      <c r="P8" s="1599"/>
      <c r="Q8" s="7"/>
      <c r="R8" s="1584"/>
      <c r="S8" s="1839"/>
      <c r="T8" s="1839"/>
      <c r="U8" s="1839"/>
      <c r="V8" s="1839"/>
      <c r="W8" s="7"/>
      <c r="X8" s="7"/>
      <c r="Y8" s="7"/>
      <c r="Z8" s="7"/>
      <c r="AA8" s="7"/>
      <c r="AB8" s="7"/>
      <c r="AC8" s="7"/>
      <c r="AD8" s="7"/>
      <c r="AE8" s="7"/>
    </row>
    <row r="9" spans="1:31" ht="25.5" customHeight="1">
      <c r="A9" s="7"/>
      <c r="B9" s="1602" t="s">
        <v>770</v>
      </c>
      <c r="C9" s="1815"/>
      <c r="D9" s="1839"/>
      <c r="E9" s="1839"/>
      <c r="F9" s="1839"/>
      <c r="G9" s="1978"/>
      <c r="H9" s="1840"/>
      <c r="I9" s="1841"/>
      <c r="J9" s="1842"/>
      <c r="K9" s="1590" t="s">
        <v>11</v>
      </c>
      <c r="L9" s="1591" t="s">
        <v>12</v>
      </c>
      <c r="M9" s="1813"/>
      <c r="N9" s="1814"/>
      <c r="O9" s="1592" t="s">
        <v>13</v>
      </c>
      <c r="P9" s="1599"/>
      <c r="Q9" s="7"/>
      <c r="R9" s="1593"/>
      <c r="S9" s="1593"/>
      <c r="T9" s="1593"/>
      <c r="U9" s="1593"/>
      <c r="V9" s="1593"/>
      <c r="W9" s="7"/>
      <c r="X9" s="7"/>
      <c r="Y9" s="7"/>
      <c r="Z9" s="7"/>
      <c r="AA9" s="7"/>
      <c r="AB9" s="7"/>
      <c r="AC9" s="7"/>
      <c r="AD9" s="7"/>
      <c r="AE9" s="7"/>
    </row>
    <row r="10" spans="1:31" ht="34.5" customHeight="1">
      <c r="A10" s="7"/>
      <c r="B10" s="1843" t="s">
        <v>293</v>
      </c>
      <c r="C10" s="1815"/>
      <c r="D10" s="1839"/>
      <c r="E10" s="1839"/>
      <c r="F10" s="1839"/>
      <c r="G10" s="1978"/>
      <c r="H10" s="1840"/>
      <c r="I10" s="1841"/>
      <c r="J10" s="1842"/>
      <c r="K10" s="2210"/>
      <c r="L10" s="1845"/>
      <c r="M10" s="1846"/>
      <c r="N10" s="1847"/>
      <c r="O10" s="1979"/>
      <c r="P10" s="1599"/>
      <c r="Q10" s="7"/>
      <c r="R10" s="1599"/>
      <c r="S10" s="1849"/>
      <c r="T10" s="1839"/>
      <c r="U10" s="1839"/>
      <c r="V10" s="1599"/>
      <c r="W10" s="7"/>
      <c r="X10" s="7"/>
      <c r="Y10" s="7"/>
      <c r="Z10" s="7"/>
      <c r="AA10" s="7"/>
      <c r="AB10" s="7"/>
      <c r="AC10" s="7"/>
      <c r="AD10" s="7"/>
      <c r="AE10" s="7"/>
    </row>
    <row r="11" spans="1:31" ht="39.75" customHeight="1">
      <c r="A11" s="7"/>
      <c r="B11" s="1602" t="s">
        <v>294</v>
      </c>
      <c r="C11" s="1809"/>
      <c r="D11" s="1810"/>
      <c r="E11" s="1810"/>
      <c r="F11" s="1810"/>
      <c r="G11" s="1811"/>
      <c r="H11" s="1840"/>
      <c r="I11" s="1841"/>
      <c r="J11" s="1842"/>
      <c r="K11" s="1980"/>
      <c r="L11" s="1845"/>
      <c r="M11" s="1846"/>
      <c r="N11" s="1847"/>
      <c r="O11" s="1981"/>
      <c r="P11" s="1599"/>
      <c r="Q11" s="7"/>
      <c r="R11" s="1599"/>
      <c r="S11" s="1599"/>
      <c r="T11" s="1599"/>
      <c r="U11" s="1599"/>
      <c r="V11" s="1599"/>
      <c r="W11" s="7"/>
      <c r="X11" s="7"/>
      <c r="Y11" s="7"/>
      <c r="Z11" s="7"/>
      <c r="AA11" s="7"/>
      <c r="AB11" s="7"/>
      <c r="AC11" s="7"/>
      <c r="AD11" s="7"/>
      <c r="AE11" s="7"/>
    </row>
    <row r="12" spans="1:31" ht="27" customHeight="1">
      <c r="A12" s="7"/>
      <c r="B12" s="1602" t="s">
        <v>295</v>
      </c>
      <c r="C12" s="1603" t="s">
        <v>797</v>
      </c>
      <c r="D12" s="1689"/>
      <c r="E12" s="1689"/>
      <c r="F12" s="1689"/>
      <c r="G12" s="1853"/>
      <c r="H12" s="1840"/>
      <c r="I12" s="1841"/>
      <c r="J12" s="1842"/>
      <c r="K12" s="1982"/>
      <c r="L12" s="1983"/>
      <c r="M12" s="1984"/>
      <c r="N12" s="1985"/>
      <c r="O12" s="1986"/>
      <c r="P12" s="1599"/>
      <c r="Q12" s="7"/>
      <c r="R12" s="239"/>
      <c r="S12" s="1856"/>
      <c r="T12" s="1839"/>
      <c r="U12" s="1839"/>
      <c r="V12" s="14"/>
      <c r="W12" s="7"/>
      <c r="X12" s="1857"/>
      <c r="Y12" s="14"/>
      <c r="Z12" s="14"/>
      <c r="AA12" s="17"/>
      <c r="AB12" s="7"/>
      <c r="AC12" s="7"/>
      <c r="AD12" s="7"/>
      <c r="AE12" s="7"/>
    </row>
    <row r="13" spans="1:31" ht="45.75" customHeight="1" thickBot="1">
      <c r="A13" s="7"/>
      <c r="B13" s="1602" t="s">
        <v>798</v>
      </c>
      <c r="C13" s="1603" t="s">
        <v>773</v>
      </c>
      <c r="D13" s="1689"/>
      <c r="E13" s="1689"/>
      <c r="F13" s="1689"/>
      <c r="G13" s="1853"/>
      <c r="H13" s="1840"/>
      <c r="I13" s="1841"/>
      <c r="J13" s="1842"/>
      <c r="K13" s="1987"/>
      <c r="L13" s="1983"/>
      <c r="M13" s="1984"/>
      <c r="N13" s="1985"/>
      <c r="O13" s="1862"/>
      <c r="P13" s="1599"/>
      <c r="Q13" s="7"/>
      <c r="R13" s="239"/>
      <c r="S13" s="239"/>
      <c r="T13" s="239"/>
      <c r="U13" s="239"/>
      <c r="V13" s="14"/>
      <c r="W13" s="7"/>
      <c r="X13" s="1857"/>
      <c r="Y13" s="14"/>
      <c r="Z13" s="14"/>
      <c r="AA13" s="17"/>
      <c r="AB13" s="7"/>
      <c r="AC13" s="7"/>
      <c r="AD13" s="7"/>
      <c r="AE13" s="7"/>
    </row>
    <row r="14" spans="1:31" ht="12.75" customHeight="1">
      <c r="A14" s="7"/>
      <c r="B14" s="1863" t="s">
        <v>18</v>
      </c>
      <c r="C14" s="1988" t="s">
        <v>243</v>
      </c>
      <c r="D14" s="539" t="s">
        <v>19</v>
      </c>
      <c r="E14" s="1989" t="s">
        <v>58</v>
      </c>
      <c r="F14" s="1615" t="s">
        <v>159</v>
      </c>
      <c r="G14" s="1616" t="s">
        <v>244</v>
      </c>
      <c r="H14" s="1802"/>
      <c r="I14" s="1802"/>
      <c r="J14" s="1803"/>
      <c r="K14" s="1616" t="s">
        <v>23</v>
      </c>
      <c r="L14" s="1803"/>
      <c r="M14" s="1619" t="s">
        <v>24</v>
      </c>
      <c r="N14" s="1804"/>
      <c r="O14" s="1830"/>
      <c r="P14" s="7"/>
      <c r="Q14" s="7"/>
      <c r="R14" s="487"/>
      <c r="S14" s="1856"/>
      <c r="T14" s="1839"/>
      <c r="U14" s="7"/>
      <c r="V14" s="14"/>
      <c r="W14" s="7"/>
      <c r="X14" s="1857"/>
      <c r="Y14" s="14"/>
      <c r="Z14" s="14"/>
      <c r="AA14" s="17"/>
      <c r="AB14" s="7"/>
      <c r="AC14" s="7"/>
      <c r="AD14" s="7"/>
      <c r="AE14" s="7"/>
    </row>
    <row r="15" spans="1:31" ht="13.5" customHeight="1">
      <c r="A15" s="7"/>
      <c r="B15" s="1865"/>
      <c r="C15" s="1815"/>
      <c r="D15" s="1990"/>
      <c r="E15" s="1978"/>
      <c r="F15" s="1866"/>
      <c r="G15" s="1809"/>
      <c r="H15" s="1810"/>
      <c r="I15" s="1810"/>
      <c r="J15" s="1811"/>
      <c r="K15" s="1809"/>
      <c r="L15" s="1811"/>
      <c r="M15" s="1625" t="s">
        <v>25</v>
      </c>
      <c r="N15" s="1625" t="s">
        <v>26</v>
      </c>
      <c r="O15" s="1626" t="s">
        <v>27</v>
      </c>
      <c r="P15" s="7"/>
      <c r="Q15" s="7"/>
      <c r="R15" s="487"/>
      <c r="S15" s="1856"/>
      <c r="T15" s="1839"/>
      <c r="U15" s="7"/>
      <c r="V15" s="14"/>
      <c r="W15" s="7"/>
      <c r="X15" s="1857"/>
      <c r="Y15" s="14"/>
      <c r="Z15" s="14"/>
      <c r="AA15" s="17"/>
      <c r="AB15" s="7"/>
      <c r="AC15" s="7"/>
      <c r="AD15" s="7"/>
      <c r="AE15" s="7"/>
    </row>
    <row r="16" spans="1:31" ht="13.5" customHeight="1" thickBot="1">
      <c r="A16" s="7"/>
      <c r="B16" s="1865"/>
      <c r="C16" s="1815"/>
      <c r="D16" s="1990"/>
      <c r="E16" s="1978"/>
      <c r="F16" s="1866"/>
      <c r="G16" s="438" t="s">
        <v>28</v>
      </c>
      <c r="H16" s="438" t="s">
        <v>29</v>
      </c>
      <c r="I16" s="438" t="s">
        <v>30</v>
      </c>
      <c r="J16" s="1867" t="s">
        <v>31</v>
      </c>
      <c r="K16" s="438" t="s">
        <v>32</v>
      </c>
      <c r="L16" s="416" t="s">
        <v>33</v>
      </c>
      <c r="M16" s="1866"/>
      <c r="N16" s="1866"/>
      <c r="O16" s="1868"/>
      <c r="P16" s="7"/>
      <c r="Q16" s="7"/>
      <c r="R16" s="487"/>
      <c r="S16" s="1856"/>
      <c r="T16" s="1839"/>
      <c r="U16" s="7"/>
      <c r="V16" s="14"/>
      <c r="W16" s="7"/>
      <c r="X16" s="1857"/>
      <c r="Y16" s="14"/>
      <c r="Z16" s="14"/>
      <c r="AA16" s="17"/>
      <c r="AB16" s="7"/>
      <c r="AC16" s="7"/>
      <c r="AD16" s="7"/>
      <c r="AE16" s="7"/>
    </row>
    <row r="17" spans="1:31" ht="12.75" customHeight="1">
      <c r="A17" s="1631"/>
      <c r="B17" s="2211" t="s">
        <v>334</v>
      </c>
      <c r="C17" s="1870" t="s">
        <v>35</v>
      </c>
      <c r="D17" s="1992" t="s">
        <v>335</v>
      </c>
      <c r="E17" s="1872">
        <v>1</v>
      </c>
      <c r="F17" s="2212">
        <f>+X50</f>
        <v>200000000</v>
      </c>
      <c r="G17" s="2213">
        <f>F17</f>
        <v>200000000</v>
      </c>
      <c r="H17" s="2214"/>
      <c r="I17" s="2214"/>
      <c r="J17" s="2214"/>
      <c r="K17" s="1877">
        <v>45292</v>
      </c>
      <c r="L17" s="1877">
        <v>45657</v>
      </c>
      <c r="M17" s="1996">
        <f>E18/E17</f>
        <v>0</v>
      </c>
      <c r="N17" s="1996">
        <f>F18/F17</f>
        <v>0</v>
      </c>
      <c r="O17" s="1879">
        <v>0</v>
      </c>
      <c r="P17" s="7"/>
      <c r="Q17" s="7"/>
      <c r="R17" s="487"/>
      <c r="S17" s="1856"/>
      <c r="T17" s="1839"/>
      <c r="U17" s="7"/>
      <c r="V17" s="14"/>
      <c r="W17" s="7"/>
      <c r="X17" s="1857"/>
      <c r="Y17" s="14"/>
      <c r="Z17" s="14"/>
      <c r="AA17" s="17"/>
      <c r="AB17" s="7"/>
      <c r="AC17" s="7"/>
      <c r="AD17" s="7"/>
      <c r="AE17" s="7"/>
    </row>
    <row r="18" spans="1:31" ht="12.75" customHeight="1" thickBot="1">
      <c r="A18" s="1880"/>
      <c r="B18" s="2215"/>
      <c r="C18" s="1633" t="s">
        <v>37</v>
      </c>
      <c r="D18" s="1882"/>
      <c r="E18" s="1635"/>
      <c r="F18" s="1648"/>
      <c r="G18" s="2216"/>
      <c r="H18" s="2216"/>
      <c r="I18" s="2216"/>
      <c r="J18" s="2216"/>
      <c r="K18" s="1999"/>
      <c r="L18" s="1999"/>
      <c r="M18" s="2217"/>
      <c r="N18" s="2217"/>
      <c r="O18" s="1885"/>
      <c r="P18" s="7"/>
      <c r="Q18" s="7"/>
      <c r="R18" s="7"/>
      <c r="S18" s="7"/>
      <c r="T18" s="7"/>
      <c r="U18" s="7"/>
      <c r="V18" s="14"/>
      <c r="W18" s="7"/>
      <c r="X18" s="1857"/>
      <c r="Y18" s="14"/>
      <c r="Z18" s="14"/>
      <c r="AA18" s="17"/>
      <c r="AB18" s="7"/>
      <c r="AC18" s="7"/>
      <c r="AD18" s="7"/>
      <c r="AE18" s="7"/>
    </row>
    <row r="19" spans="1:31" ht="12.75" customHeight="1">
      <c r="A19" s="1631"/>
      <c r="B19" s="2218" t="s">
        <v>336</v>
      </c>
      <c r="C19" s="1633" t="s">
        <v>35</v>
      </c>
      <c r="D19" s="1632" t="s">
        <v>335</v>
      </c>
      <c r="E19" s="1635">
        <v>2</v>
      </c>
      <c r="F19" s="1636">
        <f>X56</f>
        <v>200000000</v>
      </c>
      <c r="G19" s="1637">
        <f>F19</f>
        <v>200000000</v>
      </c>
      <c r="H19" s="2219"/>
      <c r="I19" s="2219"/>
      <c r="J19" s="2219"/>
      <c r="K19" s="1877">
        <v>45292</v>
      </c>
      <c r="L19" s="1877">
        <v>45657</v>
      </c>
      <c r="M19" s="1640">
        <f>E20/E19</f>
        <v>0</v>
      </c>
      <c r="N19" s="1640">
        <v>0</v>
      </c>
      <c r="O19" s="1889">
        <v>0</v>
      </c>
      <c r="P19" s="7"/>
      <c r="Q19" s="7"/>
      <c r="R19" s="7"/>
      <c r="S19" s="7"/>
      <c r="T19" s="7"/>
      <c r="U19" s="7"/>
      <c r="V19" s="14"/>
      <c r="W19" s="7"/>
      <c r="X19" s="1857"/>
      <c r="Y19" s="14"/>
      <c r="Z19" s="14"/>
      <c r="AA19" s="17"/>
      <c r="AB19" s="7"/>
      <c r="AC19" s="7"/>
      <c r="AD19" s="7"/>
      <c r="AE19" s="7"/>
    </row>
    <row r="20" spans="1:31" ht="12.75" customHeight="1" thickBot="1">
      <c r="A20" s="1880"/>
      <c r="B20" s="2215"/>
      <c r="C20" s="1633" t="s">
        <v>37</v>
      </c>
      <c r="D20" s="1882"/>
      <c r="E20" s="1635"/>
      <c r="F20" s="1648">
        <f>Y50</f>
        <v>0</v>
      </c>
      <c r="G20" s="2216"/>
      <c r="H20" s="2216"/>
      <c r="I20" s="2216"/>
      <c r="J20" s="2216"/>
      <c r="K20" s="1999"/>
      <c r="L20" s="1999"/>
      <c r="M20" s="2217"/>
      <c r="N20" s="2217"/>
      <c r="O20" s="1885"/>
      <c r="P20" s="7"/>
      <c r="Q20" s="7"/>
      <c r="R20" s="7"/>
      <c r="S20" s="7"/>
      <c r="T20" s="7"/>
      <c r="U20" s="7"/>
      <c r="V20" s="14"/>
      <c r="W20" s="7"/>
      <c r="X20" s="1857"/>
      <c r="Y20" s="14"/>
      <c r="Z20" s="14"/>
      <c r="AA20" s="17"/>
      <c r="AB20" s="7"/>
      <c r="AC20" s="7"/>
      <c r="AD20" s="7"/>
      <c r="AE20" s="7"/>
    </row>
    <row r="21" spans="1:31" ht="12.75" customHeight="1">
      <c r="A21" s="2220"/>
      <c r="B21" s="2221" t="s">
        <v>337</v>
      </c>
      <c r="C21" s="1870" t="s">
        <v>35</v>
      </c>
      <c r="D21" s="1632" t="s">
        <v>338</v>
      </c>
      <c r="E21" s="1635">
        <v>1</v>
      </c>
      <c r="F21" s="1648">
        <f>+X62</f>
        <v>200000000</v>
      </c>
      <c r="G21" s="2222">
        <f>F21</f>
        <v>200000000</v>
      </c>
      <c r="H21" s="2223"/>
      <c r="I21" s="2223"/>
      <c r="J21" s="2223"/>
      <c r="K21" s="1877">
        <v>45292</v>
      </c>
      <c r="L21" s="1877">
        <v>45657</v>
      </c>
      <c r="M21" s="2223"/>
      <c r="N21" s="2223"/>
      <c r="O21" s="2224"/>
      <c r="P21" s="7"/>
      <c r="Q21" s="7"/>
      <c r="R21" s="7"/>
      <c r="S21" s="7"/>
      <c r="T21" s="7"/>
      <c r="U21" s="7"/>
      <c r="V21" s="14"/>
      <c r="W21" s="7"/>
      <c r="X21" s="1857"/>
      <c r="Y21" s="14"/>
      <c r="Z21" s="14"/>
      <c r="AA21" s="17"/>
      <c r="AB21" s="7"/>
      <c r="AC21" s="7"/>
      <c r="AD21" s="7"/>
      <c r="AE21" s="7"/>
    </row>
    <row r="22" spans="1:31" ht="12.75" customHeight="1" thickBot="1">
      <c r="A22" s="2220"/>
      <c r="B22" s="2225"/>
      <c r="C22" s="1633" t="s">
        <v>37</v>
      </c>
      <c r="D22" s="1882"/>
      <c r="E22" s="1635"/>
      <c r="F22" s="1648"/>
      <c r="G22" s="2223"/>
      <c r="H22" s="2223"/>
      <c r="I22" s="2223"/>
      <c r="J22" s="2223"/>
      <c r="K22" s="1999"/>
      <c r="L22" s="1999"/>
      <c r="M22" s="2223"/>
      <c r="N22" s="2223"/>
      <c r="O22" s="2224"/>
      <c r="P22" s="7"/>
      <c r="Q22" s="7"/>
      <c r="R22" s="7"/>
      <c r="S22" s="7"/>
      <c r="T22" s="7"/>
      <c r="U22" s="7"/>
      <c r="V22" s="14"/>
      <c r="W22" s="7"/>
      <c r="X22" s="1857"/>
      <c r="Y22" s="14"/>
      <c r="Z22" s="14"/>
      <c r="AA22" s="17"/>
      <c r="AB22" s="7"/>
      <c r="AC22" s="7"/>
      <c r="AD22" s="7"/>
      <c r="AE22" s="7"/>
    </row>
    <row r="23" spans="1:31" ht="12.75" customHeight="1">
      <c r="A23" s="7"/>
      <c r="B23" s="1890" t="s">
        <v>255</v>
      </c>
      <c r="C23" s="1633" t="s">
        <v>35</v>
      </c>
      <c r="D23" s="1634"/>
      <c r="E23" s="2001"/>
      <c r="F23" s="2226">
        <f>+F17+F19+F21</f>
        <v>600000000</v>
      </c>
      <c r="G23" s="2227">
        <f>F23</f>
        <v>600000000</v>
      </c>
      <c r="H23" s="1893"/>
      <c r="I23" s="1893"/>
      <c r="J23" s="1893"/>
      <c r="K23" s="1894"/>
      <c r="L23" s="1895"/>
      <c r="M23" s="1888"/>
      <c r="N23" s="1640"/>
      <c r="O23" s="1896"/>
      <c r="P23" s="7"/>
      <c r="Q23" s="7"/>
      <c r="R23" s="7"/>
      <c r="S23" s="7"/>
      <c r="T23" s="7"/>
      <c r="U23" s="7"/>
      <c r="V23" s="14"/>
      <c r="W23" s="7"/>
      <c r="X23" s="7"/>
      <c r="Y23" s="7"/>
      <c r="Z23" s="7"/>
      <c r="AA23" s="7"/>
      <c r="AB23" s="7"/>
      <c r="AC23" s="7"/>
      <c r="AD23" s="7"/>
      <c r="AE23" s="7"/>
    </row>
    <row r="24" spans="1:31" ht="12.75" customHeight="1" thickBot="1">
      <c r="A24" s="7"/>
      <c r="B24" s="1897"/>
      <c r="C24" s="1898" t="s">
        <v>37</v>
      </c>
      <c r="D24" s="1899"/>
      <c r="E24" s="1900"/>
      <c r="F24" s="2228">
        <f>+F18+F20+F22</f>
        <v>0</v>
      </c>
      <c r="G24" s="2229"/>
      <c r="H24" s="1903"/>
      <c r="I24" s="1903"/>
      <c r="J24" s="1903"/>
      <c r="K24" s="1903"/>
      <c r="L24" s="1904"/>
      <c r="M24" s="1899"/>
      <c r="N24" s="1899"/>
      <c r="O24" s="1905"/>
      <c r="P24" s="7"/>
      <c r="Q24" s="7"/>
      <c r="R24" s="7"/>
      <c r="S24" s="7"/>
      <c r="T24" s="7"/>
      <c r="U24" s="7"/>
      <c r="V24" s="7"/>
      <c r="W24" s="7"/>
      <c r="X24" s="7"/>
      <c r="Y24" s="7"/>
      <c r="Z24" s="7"/>
      <c r="AA24" s="17"/>
      <c r="AB24" s="7"/>
      <c r="AC24" s="7"/>
      <c r="AD24" s="7"/>
      <c r="AE24" s="7"/>
    </row>
    <row r="25" spans="1:31" ht="12.75" customHeight="1" thickBot="1">
      <c r="A25" s="7"/>
      <c r="B25" s="7"/>
      <c r="C25" s="7"/>
      <c r="D25" s="7"/>
      <c r="E25" s="7"/>
      <c r="F25" s="7"/>
      <c r="G25" s="1906"/>
      <c r="H25" s="1599"/>
      <c r="I25" s="1599"/>
      <c r="J25" s="1599"/>
      <c r="K25" s="1907"/>
      <c r="L25" s="1907"/>
      <c r="M25" s="1906"/>
      <c r="N25" s="1908"/>
      <c r="O25" s="1908"/>
      <c r="P25" s="7"/>
      <c r="Q25" s="7"/>
      <c r="R25" s="7"/>
      <c r="S25" s="7"/>
      <c r="T25" s="7"/>
      <c r="U25" s="7"/>
      <c r="V25" s="7"/>
      <c r="W25" s="7"/>
      <c r="X25" s="7"/>
      <c r="Y25" s="7"/>
      <c r="Z25" s="7"/>
      <c r="AA25" s="7"/>
      <c r="AB25" s="7"/>
      <c r="AC25" s="7"/>
      <c r="AD25" s="7"/>
      <c r="AE25" s="7"/>
    </row>
    <row r="26" spans="1:31" ht="12.75" customHeight="1" thickBot="1">
      <c r="A26" s="7"/>
      <c r="B26" s="1909" t="s">
        <v>46</v>
      </c>
      <c r="C26" s="1578" t="s">
        <v>47</v>
      </c>
      <c r="D26" s="1802"/>
      <c r="E26" s="1803"/>
      <c r="F26" s="1910" t="s">
        <v>48</v>
      </c>
      <c r="G26" s="1802"/>
      <c r="H26" s="1802"/>
      <c r="I26" s="1802"/>
      <c r="J26" s="1911"/>
      <c r="K26" s="2062"/>
      <c r="L26" s="1804"/>
      <c r="M26" s="1804"/>
      <c r="N26" s="1804"/>
      <c r="O26" s="1830"/>
      <c r="P26" s="7"/>
      <c r="Q26" s="7"/>
      <c r="R26" s="7"/>
      <c r="S26" s="7"/>
      <c r="T26" s="7"/>
      <c r="U26" s="7"/>
      <c r="V26" s="7"/>
      <c r="W26" s="7"/>
      <c r="X26" s="7"/>
      <c r="Y26" s="7"/>
      <c r="Z26" s="7"/>
      <c r="AA26" s="7"/>
      <c r="AB26" s="7"/>
      <c r="AC26" s="7"/>
      <c r="AD26" s="7"/>
      <c r="AE26" s="7"/>
    </row>
    <row r="27" spans="1:31" ht="12.75" customHeight="1">
      <c r="A27" s="7"/>
      <c r="B27" s="1684" t="s">
        <v>780</v>
      </c>
      <c r="C27" s="1595" t="s">
        <v>781</v>
      </c>
      <c r="D27" s="1817"/>
      <c r="E27" s="1818"/>
      <c r="F27" s="1912" t="s">
        <v>300</v>
      </c>
      <c r="G27" s="1817"/>
      <c r="H27" s="1818"/>
      <c r="I27" s="218" t="s">
        <v>35</v>
      </c>
      <c r="J27" s="2019">
        <v>3</v>
      </c>
      <c r="K27" s="1912"/>
      <c r="L27" s="1817"/>
      <c r="M27" s="1817"/>
      <c r="N27" s="1817"/>
      <c r="O27" s="1917"/>
      <c r="P27" s="7"/>
      <c r="Q27" s="7"/>
      <c r="R27" s="7"/>
      <c r="S27" s="7"/>
      <c r="T27" s="7"/>
      <c r="U27" s="7"/>
      <c r="V27" s="7"/>
      <c r="W27" s="7"/>
      <c r="X27" s="7"/>
      <c r="Y27" s="7"/>
      <c r="Z27" s="7"/>
      <c r="AA27" s="7"/>
      <c r="AB27" s="7"/>
      <c r="AC27" s="7"/>
      <c r="AD27" s="7"/>
      <c r="AE27" s="7"/>
    </row>
    <row r="28" spans="1:31" ht="28.5" customHeight="1">
      <c r="A28" s="7"/>
      <c r="B28" s="1808"/>
      <c r="C28" s="1809"/>
      <c r="D28" s="1810"/>
      <c r="E28" s="1811"/>
      <c r="F28" s="1809"/>
      <c r="G28" s="1810"/>
      <c r="H28" s="1811"/>
      <c r="I28" s="218" t="s">
        <v>37</v>
      </c>
      <c r="J28" s="2019">
        <v>0</v>
      </c>
      <c r="K28" s="1809"/>
      <c r="L28" s="1810"/>
      <c r="M28" s="1810"/>
      <c r="N28" s="1810"/>
      <c r="O28" s="1918"/>
      <c r="P28" s="7"/>
      <c r="Q28" s="7"/>
      <c r="R28" s="7"/>
      <c r="S28" s="7"/>
      <c r="T28" s="7"/>
      <c r="U28" s="7"/>
      <c r="V28" s="7"/>
      <c r="W28" s="7"/>
      <c r="X28" s="7"/>
      <c r="Y28" s="7"/>
      <c r="Z28" s="7"/>
      <c r="AA28" s="7"/>
      <c r="AB28" s="7"/>
      <c r="AC28" s="7"/>
      <c r="AD28" s="7"/>
      <c r="AE28" s="7"/>
    </row>
    <row r="29" spans="1:31" ht="18.75" customHeight="1">
      <c r="A29" s="7"/>
      <c r="B29" s="1808"/>
      <c r="C29" s="1595" t="s">
        <v>782</v>
      </c>
      <c r="D29" s="1817"/>
      <c r="E29" s="1818"/>
      <c r="F29" s="1912" t="s">
        <v>300</v>
      </c>
      <c r="G29" s="1817"/>
      <c r="H29" s="1818"/>
      <c r="I29" s="218" t="s">
        <v>35</v>
      </c>
      <c r="J29" s="2019"/>
      <c r="K29" s="1916"/>
      <c r="L29" s="1817"/>
      <c r="M29" s="1817"/>
      <c r="N29" s="1817"/>
      <c r="O29" s="1917"/>
      <c r="P29" s="7"/>
      <c r="Q29" s="7"/>
      <c r="R29" s="7"/>
      <c r="S29" s="7"/>
      <c r="T29" s="7"/>
      <c r="U29" s="7"/>
      <c r="V29" s="7"/>
      <c r="W29" s="7"/>
      <c r="X29" s="7"/>
      <c r="Y29" s="7"/>
      <c r="Z29" s="7"/>
      <c r="AA29" s="7"/>
      <c r="AB29" s="7"/>
      <c r="AC29" s="7"/>
      <c r="AD29" s="7"/>
      <c r="AE29" s="7"/>
    </row>
    <row r="30" spans="1:31" ht="18" customHeight="1" thickBot="1">
      <c r="A30" s="7"/>
      <c r="B30" s="1808"/>
      <c r="C30" s="1809"/>
      <c r="D30" s="1810"/>
      <c r="E30" s="1811"/>
      <c r="F30" s="1809"/>
      <c r="G30" s="1810"/>
      <c r="H30" s="1811"/>
      <c r="I30" s="218" t="s">
        <v>37</v>
      </c>
      <c r="J30" s="2019"/>
      <c r="K30" s="1809"/>
      <c r="L30" s="1810"/>
      <c r="M30" s="1810"/>
      <c r="N30" s="1810"/>
      <c r="O30" s="1918"/>
      <c r="P30" s="7"/>
      <c r="Q30" s="7"/>
      <c r="R30" s="7"/>
      <c r="S30" s="7"/>
      <c r="T30" s="7"/>
      <c r="U30" s="7"/>
      <c r="V30" s="7"/>
      <c r="W30" s="7"/>
      <c r="X30" s="7"/>
      <c r="Y30" s="7"/>
      <c r="Z30" s="7"/>
      <c r="AA30" s="7"/>
      <c r="AB30" s="7"/>
      <c r="AC30" s="7"/>
      <c r="AD30" s="7"/>
      <c r="AE30" s="7"/>
    </row>
    <row r="31" spans="1:31" ht="12.75" customHeight="1">
      <c r="A31" s="7"/>
      <c r="B31" s="1808"/>
      <c r="C31" s="1915" t="s">
        <v>168</v>
      </c>
      <c r="D31" s="1817"/>
      <c r="E31" s="1818"/>
      <c r="F31" s="1912"/>
      <c r="G31" s="1817"/>
      <c r="H31" s="1818"/>
      <c r="I31" s="218" t="s">
        <v>286</v>
      </c>
      <c r="J31" s="1919"/>
      <c r="K31" s="759" t="s">
        <v>257</v>
      </c>
      <c r="L31" s="1920"/>
      <c r="M31" s="1920"/>
      <c r="N31" s="1920"/>
      <c r="O31" s="1921"/>
      <c r="P31" s="1908"/>
      <c r="Q31" s="7"/>
      <c r="R31" s="7"/>
      <c r="S31" s="7"/>
      <c r="T31" s="7"/>
      <c r="U31" s="7"/>
      <c r="V31" s="7"/>
      <c r="W31" s="7"/>
      <c r="X31" s="7"/>
      <c r="Y31" s="7"/>
      <c r="Z31" s="7"/>
      <c r="AA31" s="7"/>
      <c r="AB31" s="7"/>
      <c r="AC31" s="7"/>
      <c r="AD31" s="7"/>
      <c r="AE31" s="7"/>
    </row>
    <row r="32" spans="1:31" ht="50.25" customHeight="1">
      <c r="A32" s="7"/>
      <c r="B32" s="1808"/>
      <c r="C32" s="1809"/>
      <c r="D32" s="1810"/>
      <c r="E32" s="1811"/>
      <c r="F32" s="1809"/>
      <c r="G32" s="1810"/>
      <c r="H32" s="1811"/>
      <c r="I32" s="218" t="s">
        <v>37</v>
      </c>
      <c r="J32" s="1922"/>
      <c r="K32" s="1705" t="s">
        <v>799</v>
      </c>
      <c r="L32" s="1706"/>
      <c r="M32" s="1706"/>
      <c r="N32" s="1706"/>
      <c r="O32" s="1707"/>
      <c r="P32" s="7"/>
      <c r="Q32" s="7"/>
      <c r="R32" s="7"/>
      <c r="S32" s="7"/>
      <c r="T32" s="7"/>
      <c r="U32" s="7"/>
      <c r="V32" s="7"/>
      <c r="W32" s="7"/>
      <c r="X32" s="7"/>
      <c r="Y32" s="7"/>
      <c r="Z32" s="7"/>
      <c r="AA32" s="7"/>
      <c r="AB32" s="7"/>
      <c r="AC32" s="7"/>
      <c r="AD32" s="7"/>
      <c r="AE32" s="7"/>
    </row>
    <row r="33" spans="1:31" ht="21" customHeight="1">
      <c r="A33" s="7"/>
      <c r="B33" s="2020" t="s">
        <v>53</v>
      </c>
      <c r="C33" s="1817"/>
      <c r="D33" s="1817"/>
      <c r="E33" s="1817"/>
      <c r="F33" s="1817"/>
      <c r="G33" s="1817"/>
      <c r="H33" s="1817"/>
      <c r="I33" s="1817"/>
      <c r="J33" s="1818"/>
      <c r="K33" s="1709" t="s">
        <v>52</v>
      </c>
      <c r="L33" s="1559"/>
      <c r="M33" s="1559"/>
      <c r="N33" s="1559"/>
      <c r="O33" s="1710"/>
      <c r="P33" s="7"/>
      <c r="Q33" s="7"/>
      <c r="R33" s="7"/>
      <c r="S33" s="7"/>
      <c r="T33" s="7"/>
      <c r="U33" s="7"/>
      <c r="V33" s="7"/>
      <c r="W33" s="7"/>
      <c r="X33" s="7"/>
      <c r="Y33" s="7"/>
      <c r="Z33" s="7"/>
      <c r="AA33" s="7"/>
      <c r="AB33" s="7"/>
      <c r="AC33" s="7"/>
      <c r="AD33" s="7"/>
      <c r="AE33" s="7"/>
    </row>
    <row r="34" spans="1:31" ht="19.5" customHeight="1" thickBot="1">
      <c r="A34" s="7"/>
      <c r="B34" s="2021"/>
      <c r="C34" s="1821"/>
      <c r="D34" s="1821"/>
      <c r="E34" s="1821"/>
      <c r="F34" s="1821"/>
      <c r="G34" s="1821"/>
      <c r="H34" s="1821"/>
      <c r="I34" s="1821"/>
      <c r="J34" s="1822"/>
      <c r="K34" s="1711"/>
      <c r="L34" s="1563"/>
      <c r="M34" s="1563"/>
      <c r="N34" s="1563"/>
      <c r="O34" s="1568"/>
      <c r="P34" s="7"/>
      <c r="Q34" s="7"/>
      <c r="R34" s="7"/>
      <c r="S34" s="7"/>
      <c r="T34" s="7"/>
      <c r="U34" s="7"/>
      <c r="V34" s="7"/>
      <c r="W34" s="7"/>
      <c r="X34" s="7"/>
      <c r="Y34" s="7"/>
      <c r="Z34" s="7"/>
      <c r="AA34" s="7"/>
      <c r="AB34" s="7"/>
      <c r="AC34" s="7"/>
      <c r="AD34" s="7"/>
      <c r="AE34" s="7"/>
    </row>
    <row r="35" spans="1:31" ht="12.75" customHeight="1">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row>
    <row r="36" spans="1:31" ht="18" customHeight="1">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row>
    <row r="37" spans="1:31" ht="12.75" customHeight="1">
      <c r="A37" s="7"/>
      <c r="B37" s="7"/>
      <c r="C37" s="7"/>
      <c r="D37" s="7"/>
      <c r="E37" s="7"/>
      <c r="F37" s="7"/>
      <c r="G37" s="7"/>
      <c r="H37" s="7"/>
      <c r="I37" s="7"/>
      <c r="J37" s="7"/>
      <c r="K37" s="1907"/>
      <c r="L37" s="1907"/>
      <c r="M37" s="7"/>
      <c r="N37" s="7"/>
      <c r="O37" s="7"/>
      <c r="P37" s="7"/>
      <c r="Q37" s="7"/>
      <c r="R37" s="7"/>
      <c r="S37" s="7"/>
      <c r="T37" s="7"/>
      <c r="U37" s="7"/>
      <c r="V37" s="7"/>
      <c r="W37" s="7"/>
      <c r="X37" s="7"/>
      <c r="Y37" s="7"/>
      <c r="Z37" s="7"/>
      <c r="AA37" s="7"/>
      <c r="AB37" s="7"/>
      <c r="AC37" s="7"/>
      <c r="AD37" s="7"/>
      <c r="AE37" s="7"/>
    </row>
    <row r="38" spans="1:31" ht="35.25" customHeight="1">
      <c r="A38" s="7"/>
      <c r="B38" s="200" t="s">
        <v>259</v>
      </c>
      <c r="C38" s="7"/>
      <c r="D38" s="7"/>
      <c r="E38" s="7"/>
      <c r="F38" s="7"/>
      <c r="G38" s="7"/>
      <c r="H38" s="7"/>
      <c r="I38" s="7"/>
      <c r="J38" s="7"/>
      <c r="K38" s="1907"/>
      <c r="L38" s="1907"/>
      <c r="M38" s="7"/>
      <c r="N38" s="7"/>
      <c r="O38" s="7"/>
      <c r="P38" s="7"/>
      <c r="Q38" s="7"/>
      <c r="R38" s="7"/>
      <c r="S38" s="7"/>
      <c r="T38" s="7"/>
      <c r="U38" s="7"/>
      <c r="V38" s="7"/>
      <c r="W38" s="7"/>
      <c r="X38" s="7"/>
      <c r="Y38" s="7"/>
      <c r="Z38" s="7"/>
      <c r="AA38" s="7"/>
      <c r="AB38" s="7"/>
      <c r="AC38" s="7"/>
      <c r="AD38" s="7"/>
      <c r="AE38" s="7"/>
    </row>
    <row r="39" spans="1:31" ht="17.25" customHeight="1">
      <c r="A39" s="7"/>
      <c r="B39" s="200" t="s">
        <v>260</v>
      </c>
      <c r="C39" s="7"/>
      <c r="D39" s="7"/>
      <c r="E39" s="7"/>
      <c r="F39" s="7"/>
      <c r="G39" s="7"/>
      <c r="H39" s="7"/>
      <c r="I39" s="7"/>
      <c r="J39" s="7"/>
      <c r="K39" s="1907"/>
      <c r="L39" s="1907"/>
      <c r="M39" s="7"/>
      <c r="N39" s="7"/>
      <c r="O39" s="7"/>
      <c r="P39" s="7"/>
      <c r="Q39" s="7"/>
      <c r="R39" s="7"/>
      <c r="S39" s="7"/>
      <c r="T39" s="7"/>
      <c r="U39" s="7"/>
      <c r="V39" s="7"/>
      <c r="W39" s="7"/>
      <c r="X39" s="7"/>
      <c r="Y39" s="7"/>
      <c r="Z39" s="7"/>
      <c r="AA39" s="7"/>
      <c r="AB39" s="7"/>
      <c r="AC39" s="7"/>
      <c r="AD39" s="7"/>
      <c r="AE39" s="7"/>
    </row>
    <row r="40" spans="1:31" ht="20.25" customHeight="1">
      <c r="A40" s="7"/>
      <c r="B40" s="7"/>
      <c r="C40" s="7"/>
      <c r="D40" s="7"/>
      <c r="E40" s="7"/>
      <c r="F40" s="7"/>
      <c r="G40" s="7"/>
      <c r="H40" s="7"/>
      <c r="I40" s="7"/>
      <c r="J40" s="7"/>
      <c r="K40" s="1907"/>
      <c r="L40" s="1907"/>
      <c r="M40" s="7"/>
      <c r="N40" s="7"/>
      <c r="O40" s="7"/>
      <c r="P40" s="7"/>
      <c r="Q40" s="7"/>
      <c r="R40" s="7"/>
      <c r="S40" s="7"/>
      <c r="T40" s="7"/>
      <c r="U40" s="7"/>
      <c r="V40" s="7"/>
      <c r="W40" s="7"/>
      <c r="X40" s="7"/>
      <c r="Y40" s="7"/>
      <c r="Z40" s="7"/>
      <c r="AA40" s="7"/>
      <c r="AB40" s="7"/>
      <c r="AC40" s="7"/>
      <c r="AD40" s="7"/>
      <c r="AE40" s="7"/>
    </row>
    <row r="41" spans="1:31" ht="12.75" customHeight="1">
      <c r="A41" s="7"/>
      <c r="B41" s="7"/>
      <c r="C41" s="7"/>
      <c r="D41" s="7"/>
      <c r="E41" s="7"/>
      <c r="F41" s="7"/>
      <c r="G41" s="7"/>
      <c r="H41" s="7"/>
      <c r="I41" s="7"/>
      <c r="J41" s="7"/>
      <c r="K41" s="1907"/>
      <c r="L41" s="1907"/>
      <c r="M41" s="7"/>
      <c r="N41" s="7"/>
      <c r="O41" s="7"/>
      <c r="P41" s="7"/>
      <c r="Q41" s="7"/>
      <c r="R41" s="7"/>
      <c r="S41" s="7"/>
      <c r="T41" s="7"/>
      <c r="U41" s="7"/>
      <c r="V41" s="7"/>
      <c r="W41" s="7"/>
      <c r="X41" s="7"/>
      <c r="Y41" s="7"/>
      <c r="Z41" s="7"/>
      <c r="AA41" s="7"/>
      <c r="AB41" s="7"/>
      <c r="AC41" s="7"/>
      <c r="AD41" s="7"/>
      <c r="AE41" s="7"/>
    </row>
    <row r="42" spans="1:31" ht="12.75" customHeight="1">
      <c r="A42" s="7"/>
      <c r="B42" s="7"/>
      <c r="C42" s="7"/>
      <c r="D42" s="7"/>
      <c r="E42" s="7"/>
      <c r="F42" s="7"/>
      <c r="G42" s="7"/>
      <c r="H42" s="7"/>
      <c r="I42" s="7"/>
      <c r="J42" s="7"/>
      <c r="K42" s="1907"/>
      <c r="L42" s="1907"/>
      <c r="M42" s="7"/>
      <c r="N42" s="7"/>
      <c r="O42" s="7"/>
      <c r="P42" s="7"/>
      <c r="Q42" s="7"/>
      <c r="R42" s="7"/>
      <c r="S42" s="7"/>
      <c r="T42" s="7"/>
      <c r="U42" s="7"/>
      <c r="V42" s="7"/>
      <c r="W42" s="7"/>
      <c r="X42" s="7"/>
      <c r="Y42" s="7"/>
      <c r="Z42" s="7"/>
      <c r="AA42" s="7"/>
      <c r="AB42" s="7"/>
      <c r="AC42" s="7"/>
      <c r="AD42" s="7"/>
      <c r="AE42" s="7"/>
    </row>
    <row r="43" spans="1:31" ht="12.75" customHeight="1">
      <c r="A43" s="7"/>
      <c r="B43" s="7"/>
      <c r="C43" s="7"/>
      <c r="D43" s="7"/>
      <c r="E43" s="7"/>
      <c r="F43" s="7"/>
      <c r="G43" s="7"/>
      <c r="H43" s="7"/>
      <c r="I43" s="7"/>
      <c r="J43" s="7"/>
      <c r="K43" s="7"/>
      <c r="L43" s="7"/>
      <c r="M43" s="7"/>
      <c r="N43" s="7"/>
      <c r="O43" s="7"/>
      <c r="P43" s="7"/>
      <c r="Q43" s="489"/>
      <c r="R43" s="489"/>
      <c r="S43" s="489"/>
      <c r="T43" s="220"/>
      <c r="U43" s="220"/>
      <c r="V43" s="222"/>
      <c r="W43" s="220"/>
      <c r="X43" s="220"/>
      <c r="Y43" s="223"/>
      <c r="Z43" s="223"/>
      <c r="AA43" s="7"/>
      <c r="AB43" s="7"/>
      <c r="AC43" s="7"/>
      <c r="AD43" s="189"/>
      <c r="AE43" s="189"/>
    </row>
    <row r="44" spans="1:31" ht="12.75" customHeight="1">
      <c r="A44" s="7"/>
      <c r="B44" s="7"/>
      <c r="C44" s="7"/>
      <c r="D44" s="7"/>
      <c r="E44" s="7"/>
      <c r="F44" s="7"/>
      <c r="G44" s="7"/>
      <c r="H44" s="7"/>
      <c r="I44" s="7"/>
      <c r="J44" s="7"/>
      <c r="K44" s="7"/>
      <c r="L44" s="7"/>
      <c r="M44" s="7"/>
      <c r="N44" s="7"/>
      <c r="O44" s="7"/>
      <c r="P44" s="7"/>
      <c r="Q44" s="7"/>
      <c r="R44" s="7"/>
      <c r="S44" s="7"/>
      <c r="T44" s="7"/>
      <c r="U44" s="7"/>
      <c r="V44" s="8"/>
      <c r="W44" s="7"/>
      <c r="X44" s="7"/>
      <c r="Y44" s="228"/>
      <c r="Z44" s="228"/>
      <c r="AA44" s="7"/>
      <c r="AB44" s="7"/>
      <c r="AC44" s="7"/>
      <c r="AD44" s="7"/>
      <c r="AE44" s="7"/>
    </row>
    <row r="45" spans="1:31" ht="15" customHeight="1">
      <c r="A45" s="7"/>
      <c r="B45" s="7"/>
      <c r="C45" s="7"/>
      <c r="D45" s="7"/>
      <c r="E45" s="7"/>
      <c r="F45" s="7"/>
      <c r="G45" s="7"/>
      <c r="H45" s="7"/>
      <c r="I45" s="7"/>
      <c r="J45" s="7"/>
      <c r="K45" s="7"/>
      <c r="L45" s="7"/>
      <c r="M45" s="7"/>
      <c r="N45" s="7"/>
      <c r="O45" s="7"/>
      <c r="P45" s="7"/>
      <c r="Q45" s="195" t="s">
        <v>339</v>
      </c>
      <c r="R45" s="7"/>
      <c r="S45" s="7"/>
      <c r="T45" s="7"/>
      <c r="U45" s="7"/>
      <c r="V45" s="8"/>
      <c r="W45" s="7"/>
      <c r="X45" s="7"/>
      <c r="Y45" s="228"/>
      <c r="Z45" s="228"/>
      <c r="AA45" s="7"/>
      <c r="AB45" s="7"/>
      <c r="AC45" s="7"/>
      <c r="AD45" s="7"/>
      <c r="AE45" s="7"/>
    </row>
    <row r="46" spans="1:31" ht="12.75" customHeight="1" thickBot="1">
      <c r="A46" s="7"/>
      <c r="B46" s="7"/>
      <c r="C46" s="7"/>
      <c r="D46" s="7"/>
      <c r="E46" s="7"/>
      <c r="F46" s="7"/>
      <c r="G46" s="7"/>
      <c r="H46" s="7"/>
      <c r="I46" s="7"/>
      <c r="J46" s="7"/>
      <c r="K46" s="7"/>
      <c r="L46" s="7"/>
      <c r="M46" s="7"/>
      <c r="N46" s="7"/>
      <c r="O46" s="7"/>
      <c r="P46" s="7"/>
      <c r="Q46" s="2026"/>
      <c r="R46" s="7"/>
      <c r="S46" s="7"/>
      <c r="T46" s="7"/>
      <c r="U46" s="7"/>
      <c r="V46" s="7"/>
      <c r="W46" s="7"/>
      <c r="X46" s="7"/>
      <c r="Y46" s="7"/>
      <c r="Z46" s="7"/>
      <c r="AA46" s="7"/>
      <c r="AB46" s="7"/>
      <c r="AC46" s="7"/>
      <c r="AD46" s="7"/>
      <c r="AE46" s="7"/>
    </row>
    <row r="47" spans="1:31" ht="12.75" customHeight="1">
      <c r="A47" s="7"/>
      <c r="B47" s="7"/>
      <c r="C47" s="7"/>
      <c r="D47" s="7"/>
      <c r="E47" s="7"/>
      <c r="F47" s="7"/>
      <c r="G47" s="7"/>
      <c r="H47" s="7"/>
      <c r="I47" s="7"/>
      <c r="J47" s="7"/>
      <c r="K47" s="7"/>
      <c r="L47" s="7"/>
      <c r="M47" s="7"/>
      <c r="N47" s="7"/>
      <c r="O47" s="7"/>
      <c r="P47" s="7"/>
      <c r="Q47" s="176" t="s">
        <v>262</v>
      </c>
      <c r="R47" s="176" t="s">
        <v>263</v>
      </c>
      <c r="S47" s="176" t="s">
        <v>264</v>
      </c>
      <c r="T47" s="177" t="s">
        <v>265</v>
      </c>
      <c r="U47" s="177" t="s">
        <v>12</v>
      </c>
      <c r="V47" s="178" t="s">
        <v>274</v>
      </c>
      <c r="W47" s="177" t="s">
        <v>267</v>
      </c>
      <c r="X47" s="177" t="s">
        <v>268</v>
      </c>
      <c r="Y47" s="179" t="s">
        <v>67</v>
      </c>
      <c r="Z47" s="179" t="s">
        <v>269</v>
      </c>
      <c r="AA47" s="7"/>
      <c r="AB47" s="7"/>
      <c r="AC47" s="7"/>
      <c r="AD47" s="7"/>
      <c r="AE47" s="7"/>
    </row>
    <row r="48" spans="1:31" ht="12.75" customHeight="1">
      <c r="A48" s="7"/>
      <c r="B48" s="7"/>
      <c r="C48" s="7"/>
      <c r="D48" s="7"/>
      <c r="E48" s="7"/>
      <c r="F48" s="7"/>
      <c r="G48" s="7"/>
      <c r="H48" s="7"/>
      <c r="I48" s="7"/>
      <c r="J48" s="7"/>
      <c r="K48" s="7"/>
      <c r="L48" s="7"/>
      <c r="M48" s="7"/>
      <c r="N48" s="7"/>
      <c r="O48" s="7"/>
      <c r="P48" s="7"/>
      <c r="Q48" s="218"/>
      <c r="R48" s="234"/>
      <c r="S48" s="234"/>
      <c r="T48" s="234"/>
      <c r="U48" s="2230"/>
      <c r="V48" s="1729">
        <v>200000000</v>
      </c>
      <c r="W48" s="1728" t="s">
        <v>340</v>
      </c>
      <c r="X48" s="2231">
        <f>+V48</f>
        <v>200000000</v>
      </c>
      <c r="Y48" s="8"/>
      <c r="Z48" s="235"/>
      <c r="AA48" s="7" t="s">
        <v>270</v>
      </c>
      <c r="AB48" s="7"/>
      <c r="AC48" s="7"/>
      <c r="AD48" s="7"/>
      <c r="AE48" s="7"/>
    </row>
    <row r="49" spans="1:31" ht="12.75" customHeight="1">
      <c r="A49" s="7"/>
      <c r="B49" s="7"/>
      <c r="C49" s="7"/>
      <c r="D49" s="7"/>
      <c r="E49" s="7"/>
      <c r="F49" s="7"/>
      <c r="G49" s="7"/>
      <c r="H49" s="7"/>
      <c r="I49" s="7"/>
      <c r="J49" s="7"/>
      <c r="K49" s="7"/>
      <c r="L49" s="7"/>
      <c r="M49" s="7"/>
      <c r="N49" s="7"/>
      <c r="O49" s="7"/>
      <c r="P49" s="7"/>
      <c r="Q49" s="182"/>
      <c r="R49" s="236"/>
      <c r="S49" s="236"/>
      <c r="T49" s="237"/>
      <c r="U49" s="238"/>
      <c r="V49" s="1729"/>
      <c r="W49" s="1728"/>
      <c r="X49" s="2231"/>
      <c r="Y49" s="235"/>
      <c r="Z49" s="235"/>
      <c r="AA49" s="7"/>
      <c r="AB49" s="7"/>
      <c r="AC49" s="7"/>
      <c r="AD49" s="7"/>
      <c r="AE49" s="7"/>
    </row>
    <row r="50" spans="1:31" ht="12.75" customHeight="1">
      <c r="A50" s="7"/>
      <c r="B50" s="7"/>
      <c r="C50" s="7"/>
      <c r="D50" s="7"/>
      <c r="E50" s="7"/>
      <c r="F50" s="7"/>
      <c r="G50" s="7"/>
      <c r="H50" s="7"/>
      <c r="I50" s="7"/>
      <c r="J50" s="7"/>
      <c r="K50" s="1907"/>
      <c r="L50" s="1907"/>
      <c r="M50" s="7"/>
      <c r="N50" s="7"/>
      <c r="O50" s="7"/>
      <c r="P50" s="7"/>
      <c r="Q50" s="7"/>
      <c r="R50" s="239"/>
      <c r="S50" s="239"/>
      <c r="T50" s="239"/>
      <c r="U50" s="14"/>
      <c r="V50" s="215"/>
      <c r="W50" s="7"/>
      <c r="X50" s="215">
        <f>SUM(X48:X49)</f>
        <v>200000000</v>
      </c>
      <c r="Y50" s="8">
        <f>SUM(Y48:Y49)</f>
        <v>0</v>
      </c>
      <c r="Z50" s="8">
        <f>SUM(Z48:Z49)</f>
        <v>0</v>
      </c>
      <c r="AA50" s="7"/>
      <c r="AB50" s="7"/>
      <c r="AC50" s="7"/>
      <c r="AD50" s="7"/>
      <c r="AE50" s="7"/>
    </row>
    <row r="51" spans="1:31" ht="15" customHeight="1">
      <c r="A51" s="7"/>
      <c r="B51" s="7"/>
      <c r="C51" s="7"/>
      <c r="D51" s="7"/>
      <c r="E51" s="7"/>
      <c r="F51" s="7"/>
      <c r="G51" s="7"/>
      <c r="H51" s="7"/>
      <c r="I51" s="7"/>
      <c r="J51" s="7"/>
      <c r="K51" s="7"/>
      <c r="L51" s="7"/>
      <c r="M51" s="7"/>
      <c r="N51" s="7"/>
      <c r="O51" s="7"/>
      <c r="P51" s="7"/>
      <c r="Q51" s="2034"/>
      <c r="R51" s="7"/>
      <c r="S51" s="7"/>
      <c r="T51" s="7"/>
      <c r="U51" s="7"/>
      <c r="V51" s="7"/>
      <c r="W51" s="7"/>
      <c r="X51" s="7"/>
      <c r="Y51" s="7"/>
      <c r="Z51" s="7"/>
      <c r="AA51" s="7"/>
      <c r="AB51" s="7"/>
      <c r="AC51" s="7"/>
      <c r="AD51" s="7"/>
      <c r="AE51" s="7"/>
    </row>
    <row r="52" spans="1:31" ht="12.75" customHeight="1">
      <c r="A52" s="7"/>
      <c r="B52" s="7"/>
      <c r="C52" s="7"/>
      <c r="D52" s="7"/>
      <c r="E52" s="7"/>
      <c r="F52" s="7"/>
      <c r="G52" s="7"/>
      <c r="H52" s="7"/>
      <c r="I52" s="7"/>
      <c r="J52" s="7"/>
      <c r="K52" s="7"/>
      <c r="L52" s="7"/>
      <c r="M52" s="7"/>
      <c r="N52" s="7"/>
      <c r="O52" s="7"/>
      <c r="P52" s="7"/>
      <c r="Q52" s="2232" t="s">
        <v>341</v>
      </c>
      <c r="R52" s="2233"/>
      <c r="S52" s="2233"/>
      <c r="T52" s="2233"/>
      <c r="U52" s="2233"/>
      <c r="V52" s="7"/>
      <c r="W52" s="7"/>
      <c r="X52" s="7"/>
      <c r="Y52" s="7"/>
      <c r="Z52" s="7"/>
      <c r="AA52" s="7"/>
      <c r="AB52" s="7"/>
      <c r="AC52" s="7"/>
      <c r="AD52" s="7"/>
      <c r="AE52" s="7"/>
    </row>
    <row r="53" spans="1:31" ht="12.75" customHeight="1">
      <c r="A53" s="7"/>
      <c r="B53" s="7"/>
      <c r="C53" s="7"/>
      <c r="D53" s="7"/>
      <c r="E53" s="7"/>
      <c r="F53" s="7"/>
      <c r="G53" s="7"/>
      <c r="H53" s="7"/>
      <c r="I53" s="7"/>
      <c r="J53" s="7"/>
      <c r="K53" s="7"/>
      <c r="L53" s="7"/>
      <c r="M53" s="7"/>
      <c r="N53" s="7"/>
      <c r="O53" s="7"/>
      <c r="P53" s="7"/>
      <c r="Q53" s="176" t="s">
        <v>262</v>
      </c>
      <c r="R53" s="176" t="s">
        <v>263</v>
      </c>
      <c r="S53" s="176" t="s">
        <v>264</v>
      </c>
      <c r="T53" s="177" t="s">
        <v>265</v>
      </c>
      <c r="U53" s="177" t="s">
        <v>12</v>
      </c>
      <c r="V53" s="178" t="s">
        <v>274</v>
      </c>
      <c r="W53" s="177" t="s">
        <v>267</v>
      </c>
      <c r="X53" s="177" t="s">
        <v>268</v>
      </c>
      <c r="Y53" s="179" t="s">
        <v>67</v>
      </c>
      <c r="Z53" s="179" t="s">
        <v>269</v>
      </c>
      <c r="AA53" s="7"/>
      <c r="AB53" s="7"/>
      <c r="AC53" s="7"/>
      <c r="AD53" s="7"/>
      <c r="AE53" s="7"/>
    </row>
    <row r="54" spans="1:31" ht="12.75" customHeight="1">
      <c r="A54" s="7"/>
      <c r="B54" s="7"/>
      <c r="C54" s="7"/>
      <c r="D54" s="7"/>
      <c r="E54" s="7"/>
      <c r="F54" s="7"/>
      <c r="G54" s="7"/>
      <c r="H54" s="7"/>
      <c r="I54" s="7"/>
      <c r="J54" s="7"/>
      <c r="K54" s="7"/>
      <c r="L54" s="7"/>
      <c r="M54" s="7"/>
      <c r="N54" s="7"/>
      <c r="O54" s="7"/>
      <c r="P54" s="7"/>
      <c r="Q54" s="2035"/>
      <c r="R54" s="2035"/>
      <c r="S54" s="2035"/>
      <c r="T54" s="2036"/>
      <c r="U54" s="182"/>
      <c r="V54" s="1729">
        <v>200000000</v>
      </c>
      <c r="W54" s="1728" t="s">
        <v>340</v>
      </c>
      <c r="X54" s="2231">
        <f>+V54</f>
        <v>200000000</v>
      </c>
      <c r="Y54" s="8"/>
      <c r="Z54" s="235"/>
      <c r="AA54" s="7" t="s">
        <v>270</v>
      </c>
      <c r="AB54" s="7"/>
      <c r="AC54" s="7"/>
      <c r="AD54" s="7"/>
      <c r="AE54" s="7"/>
    </row>
    <row r="55" spans="1:31" ht="12.75" customHeight="1">
      <c r="A55" s="7"/>
      <c r="B55" s="7"/>
      <c r="C55" s="7"/>
      <c r="D55" s="7"/>
      <c r="E55" s="7"/>
      <c r="F55" s="7"/>
      <c r="G55" s="7"/>
      <c r="H55" s="7"/>
      <c r="I55" s="7"/>
      <c r="J55" s="7"/>
      <c r="K55" s="7"/>
      <c r="L55" s="7"/>
      <c r="M55" s="7"/>
      <c r="N55" s="7"/>
      <c r="O55" s="7"/>
      <c r="P55" s="7"/>
      <c r="Q55" s="182"/>
      <c r="R55" s="236"/>
      <c r="S55" s="236"/>
      <c r="T55" s="237"/>
      <c r="U55" s="238"/>
      <c r="V55" s="241"/>
      <c r="W55" s="272"/>
      <c r="X55" s="242"/>
      <c r="Y55" s="235"/>
      <c r="Z55" s="235"/>
      <c r="AA55" s="7"/>
      <c r="AB55" s="7"/>
      <c r="AC55" s="7"/>
      <c r="AD55" s="7"/>
      <c r="AE55" s="7"/>
    </row>
    <row r="56" spans="1:31" ht="12.75" customHeight="1">
      <c r="A56" s="7"/>
      <c r="B56" s="7"/>
      <c r="C56" s="7"/>
      <c r="D56" s="7"/>
      <c r="E56" s="7"/>
      <c r="F56" s="7"/>
      <c r="G56" s="7"/>
      <c r="H56" s="7"/>
      <c r="I56" s="7"/>
      <c r="J56" s="7"/>
      <c r="K56" s="7"/>
      <c r="L56" s="7"/>
      <c r="M56" s="7"/>
      <c r="N56" s="7"/>
      <c r="O56" s="7"/>
      <c r="P56" s="7"/>
      <c r="Q56" s="7"/>
      <c r="R56" s="239"/>
      <c r="S56" s="239"/>
      <c r="T56" s="239"/>
      <c r="U56" s="14"/>
      <c r="V56" s="215">
        <f>SUM(V54:V55)</f>
        <v>200000000</v>
      </c>
      <c r="W56" s="7"/>
      <c r="X56" s="215">
        <f>SUM(X54:X55)</f>
        <v>200000000</v>
      </c>
      <c r="Y56" s="8">
        <f>SUM(Y54:Y55)</f>
        <v>0</v>
      </c>
      <c r="Z56" s="8">
        <f>SUM(Z54:Z55)</f>
        <v>0</v>
      </c>
      <c r="AA56" s="7"/>
      <c r="AB56" s="7"/>
      <c r="AC56" s="7"/>
      <c r="AD56" s="7"/>
      <c r="AE56" s="7"/>
    </row>
    <row r="57" spans="1:31" ht="12.75" customHeight="1">
      <c r="A57" s="7"/>
      <c r="B57" s="7"/>
      <c r="C57" s="7"/>
      <c r="D57" s="7"/>
      <c r="E57" s="7"/>
      <c r="F57" s="7"/>
      <c r="G57" s="7"/>
      <c r="H57" s="7"/>
      <c r="I57" s="7"/>
      <c r="J57" s="7"/>
      <c r="K57" s="7"/>
      <c r="L57" s="7"/>
      <c r="M57" s="7"/>
      <c r="N57" s="7"/>
      <c r="O57" s="7"/>
      <c r="P57" s="7"/>
      <c r="Q57" s="2034"/>
      <c r="R57" s="7"/>
      <c r="S57" s="7"/>
      <c r="T57" s="7"/>
      <c r="U57" s="7"/>
      <c r="V57" s="7"/>
      <c r="W57" s="7"/>
      <c r="X57" s="7"/>
      <c r="Y57" s="7"/>
      <c r="Z57" s="7"/>
      <c r="AA57" s="7"/>
      <c r="AB57" s="7"/>
      <c r="AC57" s="7"/>
      <c r="AD57" s="7"/>
      <c r="AE57" s="7"/>
    </row>
    <row r="58" spans="1:31" ht="12.75" customHeight="1">
      <c r="A58" s="7"/>
      <c r="B58" s="7"/>
      <c r="C58" s="7"/>
      <c r="D58" s="7"/>
      <c r="E58" s="7"/>
      <c r="F58" s="7"/>
      <c r="G58" s="7"/>
      <c r="H58" s="7"/>
      <c r="I58" s="7"/>
      <c r="J58" s="7"/>
      <c r="K58" s="7"/>
      <c r="L58" s="7"/>
      <c r="M58" s="7"/>
      <c r="N58" s="7"/>
      <c r="O58" s="7"/>
      <c r="P58" s="7"/>
      <c r="Q58" s="2232" t="s">
        <v>342</v>
      </c>
      <c r="R58" s="2233"/>
      <c r="S58" s="2233"/>
      <c r="T58" s="2233"/>
      <c r="U58" s="2233"/>
      <c r="V58" s="7"/>
      <c r="W58" s="7"/>
      <c r="X58" s="7"/>
      <c r="Y58" s="7"/>
      <c r="Z58" s="7"/>
      <c r="AA58" s="7"/>
      <c r="AB58" s="7"/>
      <c r="AC58" s="7"/>
      <c r="AD58" s="7"/>
      <c r="AE58" s="7"/>
    </row>
    <row r="59" spans="1:31" ht="12.75" customHeight="1">
      <c r="A59" s="7"/>
      <c r="B59" s="7"/>
      <c r="C59" s="7"/>
      <c r="D59" s="7"/>
      <c r="E59" s="7"/>
      <c r="F59" s="7"/>
      <c r="G59" s="7"/>
      <c r="H59" s="7"/>
      <c r="I59" s="7"/>
      <c r="J59" s="7"/>
      <c r="K59" s="7"/>
      <c r="L59" s="7"/>
      <c r="M59" s="7"/>
      <c r="N59" s="7"/>
      <c r="O59" s="7"/>
      <c r="P59" s="7"/>
      <c r="Q59" s="176" t="s">
        <v>262</v>
      </c>
      <c r="R59" s="176" t="s">
        <v>263</v>
      </c>
      <c r="S59" s="176" t="s">
        <v>264</v>
      </c>
      <c r="T59" s="177" t="s">
        <v>265</v>
      </c>
      <c r="U59" s="177" t="s">
        <v>12</v>
      </c>
      <c r="V59" s="178" t="s">
        <v>274</v>
      </c>
      <c r="W59" s="177" t="s">
        <v>267</v>
      </c>
      <c r="X59" s="177" t="s">
        <v>268</v>
      </c>
      <c r="Y59" s="179" t="s">
        <v>67</v>
      </c>
      <c r="Z59" s="179" t="s">
        <v>269</v>
      </c>
      <c r="AA59" s="7"/>
      <c r="AB59" s="7"/>
      <c r="AC59" s="7"/>
      <c r="AD59" s="7"/>
      <c r="AE59" s="7"/>
    </row>
    <row r="60" spans="1:31" ht="12.75" customHeight="1">
      <c r="A60" s="7"/>
      <c r="B60" s="7"/>
      <c r="C60" s="7"/>
      <c r="D60" s="7"/>
      <c r="E60" s="7"/>
      <c r="F60" s="7"/>
      <c r="G60" s="7"/>
      <c r="H60" s="7"/>
      <c r="I60" s="7"/>
      <c r="J60" s="7"/>
      <c r="K60" s="7"/>
      <c r="L60" s="7"/>
      <c r="M60" s="7"/>
      <c r="N60" s="7"/>
      <c r="O60" s="7"/>
      <c r="P60" s="7"/>
      <c r="Q60" s="2035">
        <v>406</v>
      </c>
      <c r="R60" s="2035">
        <v>400</v>
      </c>
      <c r="S60" s="2035">
        <v>356</v>
      </c>
      <c r="T60" s="2036">
        <v>44581</v>
      </c>
      <c r="U60" s="2037"/>
      <c r="V60" s="1729">
        <v>200000000</v>
      </c>
      <c r="W60" s="1728" t="s">
        <v>340</v>
      </c>
      <c r="X60" s="2231">
        <f>+V60</f>
        <v>200000000</v>
      </c>
      <c r="Y60" s="241"/>
      <c r="Z60" s="235"/>
      <c r="AA60" s="7"/>
      <c r="AB60" s="7"/>
      <c r="AC60" s="7"/>
      <c r="AD60" s="7"/>
      <c r="AE60" s="7"/>
    </row>
    <row r="61" spans="1:31" ht="12.75" customHeight="1">
      <c r="A61" s="7"/>
      <c r="B61" s="7"/>
      <c r="C61" s="7"/>
      <c r="D61" s="7"/>
      <c r="E61" s="7"/>
      <c r="F61" s="7"/>
      <c r="G61" s="7"/>
      <c r="H61" s="7"/>
      <c r="I61" s="7"/>
      <c r="J61" s="7"/>
      <c r="K61" s="7"/>
      <c r="L61" s="7"/>
      <c r="M61" s="7"/>
      <c r="N61" s="7"/>
      <c r="O61" s="7"/>
      <c r="P61" s="7"/>
      <c r="Q61" s="182"/>
      <c r="R61" s="236"/>
      <c r="S61" s="236"/>
      <c r="T61" s="237"/>
      <c r="U61" s="238"/>
      <c r="V61" s="241"/>
      <c r="W61" s="183"/>
      <c r="X61" s="242"/>
      <c r="Y61" s="235"/>
      <c r="Z61" s="235"/>
      <c r="AA61" s="7"/>
      <c r="AB61" s="7"/>
      <c r="AC61" s="7"/>
      <c r="AD61" s="7"/>
      <c r="AE61" s="7"/>
    </row>
    <row r="62" spans="1:31" ht="12.75" customHeight="1">
      <c r="A62" s="7"/>
      <c r="B62" s="7"/>
      <c r="C62" s="7"/>
      <c r="D62" s="7"/>
      <c r="E62" s="7"/>
      <c r="F62" s="7"/>
      <c r="G62" s="7"/>
      <c r="H62" s="7"/>
      <c r="I62" s="7"/>
      <c r="J62" s="7"/>
      <c r="K62" s="1907"/>
      <c r="L62" s="1907"/>
      <c r="M62" s="7"/>
      <c r="N62" s="7"/>
      <c r="O62" s="7"/>
      <c r="P62" s="7"/>
      <c r="Q62" s="7"/>
      <c r="R62" s="239"/>
      <c r="S62" s="239"/>
      <c r="T62" s="239"/>
      <c r="U62" s="14"/>
      <c r="V62" s="215">
        <f>SUM(V60:V61)</f>
        <v>200000000</v>
      </c>
      <c r="W62" s="7"/>
      <c r="X62" s="215">
        <f>SUM(X60:X61)</f>
        <v>200000000</v>
      </c>
      <c r="Y62" s="8">
        <f>SUM(Y60:Y61)</f>
        <v>0</v>
      </c>
      <c r="Z62" s="8">
        <f>SUM(Z60:Z61)</f>
        <v>0</v>
      </c>
      <c r="AA62" s="7"/>
      <c r="AB62" s="7"/>
      <c r="AC62" s="7"/>
      <c r="AD62" s="7"/>
      <c r="AE62" s="7"/>
    </row>
    <row r="63" spans="1:31" ht="18" customHeight="1">
      <c r="A63" s="7"/>
      <c r="B63" s="7"/>
      <c r="C63" s="7"/>
      <c r="D63" s="7"/>
      <c r="E63" s="7"/>
      <c r="F63" s="7"/>
      <c r="G63" s="7"/>
      <c r="H63" s="7"/>
      <c r="I63" s="7"/>
      <c r="J63" s="7"/>
      <c r="K63" s="1907"/>
      <c r="L63" s="1907"/>
      <c r="M63" s="7"/>
      <c r="N63" s="7"/>
      <c r="O63" s="7"/>
      <c r="P63" s="7"/>
      <c r="Q63" s="7"/>
      <c r="R63" s="7"/>
      <c r="S63" s="7"/>
      <c r="T63" s="7"/>
      <c r="U63" s="7"/>
      <c r="V63" s="7"/>
      <c r="W63" s="7"/>
      <c r="X63" s="7"/>
      <c r="Y63" s="7"/>
      <c r="Z63" s="7"/>
      <c r="AA63" s="7"/>
      <c r="AB63" s="7"/>
      <c r="AC63" s="7"/>
      <c r="AD63" s="7"/>
      <c r="AE63" s="7"/>
    </row>
    <row r="64" spans="1:31" ht="18" customHeight="1">
      <c r="A64" s="7"/>
      <c r="B64" s="7"/>
      <c r="C64" s="7"/>
      <c r="D64" s="7"/>
      <c r="E64" s="7"/>
      <c r="F64" s="7"/>
      <c r="G64" s="7"/>
      <c r="H64" s="7"/>
      <c r="I64" s="7"/>
      <c r="J64" s="7"/>
      <c r="K64" s="1907"/>
      <c r="L64" s="1907"/>
      <c r="M64" s="7"/>
      <c r="N64" s="7"/>
      <c r="O64" s="7"/>
      <c r="P64" s="7"/>
      <c r="Q64" s="7"/>
      <c r="R64" s="7"/>
      <c r="S64" s="7"/>
      <c r="T64" s="7"/>
      <c r="U64" s="7"/>
      <c r="V64" s="7"/>
      <c r="W64" s="7"/>
      <c r="X64" s="7"/>
      <c r="Y64" s="7"/>
      <c r="Z64" s="7"/>
      <c r="AA64" s="7"/>
      <c r="AB64" s="7"/>
      <c r="AC64" s="7"/>
      <c r="AD64" s="7"/>
      <c r="AE64" s="7"/>
    </row>
    <row r="65" spans="1:31" ht="18"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row>
    <row r="66" spans="1:31" ht="18"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row>
    <row r="67" spans="1:31" ht="18"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row>
    <row r="68" spans="1:31" ht="18"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row>
    <row r="69" spans="1:31" ht="18"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row>
    <row r="70" spans="1:31" ht="18"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row>
    <row r="71" spans="1:31" ht="18"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row>
    <row r="72" spans="1:31" ht="18"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row>
    <row r="73" spans="1:31" ht="18"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row>
    <row r="74" spans="1:31" ht="18" customHeigh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row>
    <row r="75" spans="1:31" ht="18" customHeigh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row>
    <row r="76" spans="1:31" ht="18" customHeigh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row>
    <row r="77" spans="1:31" ht="18" customHeight="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row>
    <row r="78" spans="1:31" ht="18" customHeight="1">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row>
    <row r="79" spans="1:31" ht="18" customHeigh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row>
    <row r="80" spans="1:31" ht="18" customHeigh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row>
    <row r="81" spans="1:31" ht="18" customHeight="1">
      <c r="A81" s="7"/>
      <c r="P81" s="7"/>
      <c r="Q81" s="7"/>
      <c r="R81" s="7"/>
      <c r="S81" s="7"/>
      <c r="T81" s="7"/>
      <c r="U81" s="7"/>
      <c r="V81" s="7"/>
      <c r="W81" s="7"/>
      <c r="X81" s="7"/>
      <c r="Y81" s="7"/>
      <c r="Z81" s="7"/>
      <c r="AA81" s="7"/>
      <c r="AB81" s="7"/>
      <c r="AC81" s="7"/>
      <c r="AD81" s="7"/>
      <c r="AE81" s="7"/>
    </row>
    <row r="82" spans="1:31" ht="18" customHeight="1">
      <c r="A82" s="7"/>
      <c r="P82" s="7"/>
      <c r="Q82" s="7"/>
      <c r="R82" s="7"/>
      <c r="S82" s="7"/>
      <c r="T82" s="7"/>
      <c r="U82" s="7"/>
      <c r="V82" s="7"/>
      <c r="W82" s="7"/>
      <c r="X82" s="7"/>
      <c r="Y82" s="7"/>
      <c r="Z82" s="7"/>
      <c r="AA82" s="7"/>
      <c r="AB82" s="7"/>
      <c r="AC82" s="7"/>
      <c r="AD82" s="7"/>
      <c r="AE82" s="7"/>
    </row>
    <row r="83" spans="1:31" ht="18" customHeight="1">
      <c r="A83" s="7"/>
      <c r="P83" s="7"/>
      <c r="Q83" s="7"/>
      <c r="R83" s="7"/>
      <c r="S83" s="7"/>
      <c r="T83" s="7"/>
      <c r="U83" s="7"/>
      <c r="V83" s="7"/>
      <c r="W83" s="7"/>
      <c r="X83" s="7"/>
      <c r="Y83" s="7"/>
      <c r="Z83" s="7"/>
      <c r="AA83" s="7"/>
      <c r="AB83" s="7"/>
      <c r="AC83" s="7"/>
      <c r="AD83" s="7"/>
      <c r="AE83" s="7"/>
    </row>
    <row r="84" spans="1:31" ht="18" customHeight="1">
      <c r="A84" s="7"/>
      <c r="P84" s="7"/>
      <c r="Q84" s="7"/>
      <c r="R84" s="7"/>
      <c r="S84" s="7"/>
      <c r="T84" s="7"/>
      <c r="U84" s="7"/>
      <c r="V84" s="7"/>
      <c r="W84" s="7"/>
      <c r="X84" s="7"/>
      <c r="Y84" s="7"/>
      <c r="Z84" s="7"/>
      <c r="AA84" s="7"/>
      <c r="AB84" s="7"/>
      <c r="AC84" s="7"/>
      <c r="AD84" s="7"/>
      <c r="AE84" s="7"/>
    </row>
    <row r="85" spans="1:31" ht="18" customHeight="1">
      <c r="A85" s="7"/>
      <c r="P85" s="7"/>
      <c r="Q85" s="7"/>
      <c r="R85" s="7"/>
      <c r="S85" s="7"/>
      <c r="T85" s="7"/>
      <c r="U85" s="7"/>
      <c r="V85" s="7"/>
      <c r="W85" s="7"/>
      <c r="X85" s="7"/>
      <c r="Y85" s="7"/>
      <c r="Z85" s="7"/>
      <c r="AA85" s="7"/>
      <c r="AB85" s="7"/>
      <c r="AC85" s="7"/>
      <c r="AD85" s="7"/>
      <c r="AE85" s="7"/>
    </row>
    <row r="86" spans="1:31" ht="18" customHeight="1">
      <c r="A86" s="7"/>
      <c r="P86" s="7"/>
      <c r="Q86" s="7"/>
      <c r="R86" s="7"/>
      <c r="S86" s="7"/>
      <c r="T86" s="7"/>
      <c r="U86" s="7"/>
      <c r="V86" s="7"/>
      <c r="W86" s="7"/>
      <c r="X86" s="7"/>
      <c r="Y86" s="7"/>
      <c r="Z86" s="7"/>
      <c r="AA86" s="7"/>
      <c r="AB86" s="7"/>
      <c r="AC86" s="7"/>
      <c r="AD86" s="7"/>
      <c r="AE86" s="7"/>
    </row>
  </sheetData>
  <mergeCells count="83">
    <mergeCell ref="Q52:U52"/>
    <mergeCell ref="Q58:U58"/>
    <mergeCell ref="C31:E32"/>
    <mergeCell ref="F31:H32"/>
    <mergeCell ref="K31:O31"/>
    <mergeCell ref="K32:O32"/>
    <mergeCell ref="B33:J34"/>
    <mergeCell ref="K33:O34"/>
    <mergeCell ref="C26:E26"/>
    <mergeCell ref="F26:I26"/>
    <mergeCell ref="K26:O26"/>
    <mergeCell ref="B27:B32"/>
    <mergeCell ref="C27:E28"/>
    <mergeCell ref="F27:H28"/>
    <mergeCell ref="K27:O28"/>
    <mergeCell ref="C29:E30"/>
    <mergeCell ref="F29:H30"/>
    <mergeCell ref="K29:O30"/>
    <mergeCell ref="O23:O24"/>
    <mergeCell ref="O19:O20"/>
    <mergeCell ref="B21:B22"/>
    <mergeCell ref="D21:D22"/>
    <mergeCell ref="K21:K22"/>
    <mergeCell ref="L21:L22"/>
    <mergeCell ref="M17:M18"/>
    <mergeCell ref="B23:B24"/>
    <mergeCell ref="D23:D24"/>
    <mergeCell ref="M23:M24"/>
    <mergeCell ref="N23:N24"/>
    <mergeCell ref="S16:T16"/>
    <mergeCell ref="N17:N18"/>
    <mergeCell ref="O17:O18"/>
    <mergeCell ref="S17:T17"/>
    <mergeCell ref="A19:A20"/>
    <mergeCell ref="B19:B20"/>
    <mergeCell ref="D19:D20"/>
    <mergeCell ref="K19:K20"/>
    <mergeCell ref="L19:L20"/>
    <mergeCell ref="M19:M20"/>
    <mergeCell ref="N19:N20"/>
    <mergeCell ref="A17:A18"/>
    <mergeCell ref="B17:B18"/>
    <mergeCell ref="D17:D18"/>
    <mergeCell ref="K17:K18"/>
    <mergeCell ref="L17:L18"/>
    <mergeCell ref="B14:B16"/>
    <mergeCell ref="C14:C16"/>
    <mergeCell ref="D14:D16"/>
    <mergeCell ref="E14:E16"/>
    <mergeCell ref="F14:F16"/>
    <mergeCell ref="G14:J15"/>
    <mergeCell ref="R8:V8"/>
    <mergeCell ref="L9:N9"/>
    <mergeCell ref="L10:N10"/>
    <mergeCell ref="S10:U10"/>
    <mergeCell ref="L11:N11"/>
    <mergeCell ref="C12:G12"/>
    <mergeCell ref="L12:N12"/>
    <mergeCell ref="S12:U12"/>
    <mergeCell ref="K14:L15"/>
    <mergeCell ref="M14:O14"/>
    <mergeCell ref="S14:T14"/>
    <mergeCell ref="M15:M16"/>
    <mergeCell ref="N15:N16"/>
    <mergeCell ref="O15:O16"/>
    <mergeCell ref="S15:T15"/>
    <mergeCell ref="B5:O5"/>
    <mergeCell ref="B6:O6"/>
    <mergeCell ref="C7:G7"/>
    <mergeCell ref="H7:O7"/>
    <mergeCell ref="C8:G11"/>
    <mergeCell ref="H8:J13"/>
    <mergeCell ref="K8:O8"/>
    <mergeCell ref="C13:G13"/>
    <mergeCell ref="L13:N13"/>
    <mergeCell ref="B1:B4"/>
    <mergeCell ref="C1:I2"/>
    <mergeCell ref="J1:M1"/>
    <mergeCell ref="N1:O4"/>
    <mergeCell ref="J2:M2"/>
    <mergeCell ref="C3:I4"/>
    <mergeCell ref="J3:M3"/>
    <mergeCell ref="J4:M4"/>
  </mergeCells>
  <pageMargins left="0.7" right="0.7" top="0.75" bottom="0.75" header="0.3" footer="0.3"/>
  <drawing r:id="rId1"/>
  <legacyDrawing r:id="rId2"/>
  <oleObjects>
    <mc:AlternateContent xmlns:mc="http://schemas.openxmlformats.org/markup-compatibility/2006">
      <mc:Choice Requires="x14">
        <oleObject shapeId="26625" r:id="rId3">
          <objectPr defaultSize="0" autoPict="0" r:id="rId4">
            <anchor moveWithCells="1" sizeWithCells="1">
              <from>
                <xdr:col>1</xdr:col>
                <xdr:colOff>219075</xdr:colOff>
                <xdr:row>0</xdr:row>
                <xdr:rowOff>95250</xdr:rowOff>
              </from>
              <to>
                <xdr:col>1</xdr:col>
                <xdr:colOff>3514725</xdr:colOff>
                <xdr:row>3</xdr:row>
                <xdr:rowOff>66675</xdr:rowOff>
              </to>
            </anchor>
          </objectPr>
        </oleObject>
      </mc:Choice>
      <mc:Fallback>
        <oleObject shapeId="266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B1:AF101"/>
  <sheetViews>
    <sheetView workbookViewId="0">
      <selection sqref="A1:XFD1048576"/>
    </sheetView>
  </sheetViews>
  <sheetFormatPr baseColWidth="10" defaultColWidth="12.42578125" defaultRowHeight="15"/>
  <cols>
    <col min="1" max="1" width="3.5703125" style="766" customWidth="1"/>
    <col min="2" max="2" width="59.28515625" style="766" customWidth="1"/>
    <col min="3" max="3" width="10.28515625" style="766" customWidth="1"/>
    <col min="4" max="4" width="17" style="766" customWidth="1"/>
    <col min="5" max="5" width="12.5703125" style="766" customWidth="1"/>
    <col min="6" max="6" width="22.5703125" style="975" customWidth="1"/>
    <col min="7" max="7" width="22.28515625" style="766" customWidth="1"/>
    <col min="8" max="8" width="9.28515625" style="766" customWidth="1"/>
    <col min="9" max="9" width="21.140625" style="766" customWidth="1"/>
    <col min="10" max="10" width="9.140625" style="766" customWidth="1"/>
    <col min="11" max="11" width="12.42578125" style="977"/>
    <col min="12" max="12" width="16" style="977" customWidth="1"/>
    <col min="13" max="13" width="18.42578125" style="766" customWidth="1"/>
    <col min="14" max="14" width="19.42578125" style="766" customWidth="1"/>
    <col min="15" max="15" width="17.42578125" style="788" customWidth="1"/>
    <col min="16" max="16" width="3.85546875" style="766" customWidth="1"/>
    <col min="17" max="17" width="12.42578125" style="766"/>
    <col min="18" max="18" width="46.5703125" style="766" customWidth="1"/>
    <col min="19" max="19" width="17" style="766" customWidth="1"/>
    <col min="20" max="20" width="62.85546875" style="766" customWidth="1"/>
    <col min="21" max="21" width="33.85546875" style="766" customWidth="1"/>
    <col min="22" max="22" width="12.42578125" style="766" hidden="1" customWidth="1"/>
    <col min="23" max="23" width="24.28515625" style="766" customWidth="1"/>
    <col min="24" max="24" width="22.42578125" style="766" customWidth="1"/>
    <col min="25" max="26" width="12.42578125" style="766"/>
    <col min="27" max="27" width="16.85546875" style="766" customWidth="1"/>
    <col min="28" max="28" width="12.42578125" style="766"/>
    <col min="29" max="29" width="30.140625" style="766" customWidth="1"/>
    <col min="30" max="30" width="15.42578125" style="766" customWidth="1"/>
    <col min="31" max="31" width="15.85546875" style="766" customWidth="1"/>
    <col min="32" max="32" width="24.42578125" style="766" customWidth="1"/>
    <col min="33" max="33" width="17.140625" style="766" customWidth="1"/>
    <col min="34" max="257" width="12.42578125" style="766"/>
    <col min="258" max="258" width="3.5703125" style="766" customWidth="1"/>
    <col min="259" max="259" width="59.28515625" style="766" customWidth="1"/>
    <col min="260" max="260" width="10.28515625" style="766" customWidth="1"/>
    <col min="261" max="261" width="16.85546875" style="766" customWidth="1"/>
    <col min="262" max="262" width="8.5703125" style="766" customWidth="1"/>
    <col min="263" max="263" width="19" style="766" customWidth="1"/>
    <col min="264" max="264" width="18" style="766" customWidth="1"/>
    <col min="265" max="265" width="9.28515625" style="766" customWidth="1"/>
    <col min="266" max="266" width="9" style="766" customWidth="1"/>
    <col min="267" max="267" width="9.140625" style="766" customWidth="1"/>
    <col min="268" max="268" width="12.42578125" style="766"/>
    <col min="269" max="269" width="16" style="766" customWidth="1"/>
    <col min="270" max="270" width="9.28515625" style="766" customWidth="1"/>
    <col min="271" max="271" width="9.85546875" style="766" customWidth="1"/>
    <col min="272" max="272" width="14.28515625" style="766" customWidth="1"/>
    <col min="273" max="273" width="16.42578125" style="766" customWidth="1"/>
    <col min="274" max="274" width="12.42578125" style="766"/>
    <col min="275" max="275" width="14.42578125" style="766" customWidth="1"/>
    <col min="276" max="276" width="18.42578125" style="766" customWidth="1"/>
    <col min="277" max="277" width="33.85546875" style="766" customWidth="1"/>
    <col min="278" max="278" width="0" style="766" hidden="1" customWidth="1"/>
    <col min="279" max="279" width="24.28515625" style="766" customWidth="1"/>
    <col min="280" max="280" width="22.42578125" style="766" customWidth="1"/>
    <col min="281" max="282" width="12.42578125" style="766"/>
    <col min="283" max="283" width="16.85546875" style="766" customWidth="1"/>
    <col min="284" max="284" width="12.42578125" style="766"/>
    <col min="285" max="285" width="30.140625" style="766" customWidth="1"/>
    <col min="286" max="286" width="15.42578125" style="766" customWidth="1"/>
    <col min="287" max="287" width="15.85546875" style="766" customWidth="1"/>
    <col min="288" max="288" width="24.42578125" style="766" customWidth="1"/>
    <col min="289" max="289" width="17.140625" style="766" customWidth="1"/>
    <col min="290" max="513" width="12.42578125" style="766"/>
    <col min="514" max="514" width="3.5703125" style="766" customWidth="1"/>
    <col min="515" max="515" width="59.28515625" style="766" customWidth="1"/>
    <col min="516" max="516" width="10.28515625" style="766" customWidth="1"/>
    <col min="517" max="517" width="16.85546875" style="766" customWidth="1"/>
    <col min="518" max="518" width="8.5703125" style="766" customWidth="1"/>
    <col min="519" max="519" width="19" style="766" customWidth="1"/>
    <col min="520" max="520" width="18" style="766" customWidth="1"/>
    <col min="521" max="521" width="9.28515625" style="766" customWidth="1"/>
    <col min="522" max="522" width="9" style="766" customWidth="1"/>
    <col min="523" max="523" width="9.140625" style="766" customWidth="1"/>
    <col min="524" max="524" width="12.42578125" style="766"/>
    <col min="525" max="525" width="16" style="766" customWidth="1"/>
    <col min="526" max="526" width="9.28515625" style="766" customWidth="1"/>
    <col min="527" max="527" width="9.85546875" style="766" customWidth="1"/>
    <col min="528" max="528" width="14.28515625" style="766" customWidth="1"/>
    <col min="529" max="529" width="16.42578125" style="766" customWidth="1"/>
    <col min="530" max="530" width="12.42578125" style="766"/>
    <col min="531" max="531" width="14.42578125" style="766" customWidth="1"/>
    <col min="532" max="532" width="18.42578125" style="766" customWidth="1"/>
    <col min="533" max="533" width="33.85546875" style="766" customWidth="1"/>
    <col min="534" max="534" width="0" style="766" hidden="1" customWidth="1"/>
    <col min="535" max="535" width="24.28515625" style="766" customWidth="1"/>
    <col min="536" max="536" width="22.42578125" style="766" customWidth="1"/>
    <col min="537" max="538" width="12.42578125" style="766"/>
    <col min="539" max="539" width="16.85546875" style="766" customWidth="1"/>
    <col min="540" max="540" width="12.42578125" style="766"/>
    <col min="541" max="541" width="30.140625" style="766" customWidth="1"/>
    <col min="542" max="542" width="15.42578125" style="766" customWidth="1"/>
    <col min="543" max="543" width="15.85546875" style="766" customWidth="1"/>
    <col min="544" max="544" width="24.42578125" style="766" customWidth="1"/>
    <col min="545" max="545" width="17.140625" style="766" customWidth="1"/>
    <col min="546" max="769" width="12.42578125" style="766"/>
    <col min="770" max="770" width="3.5703125" style="766" customWidth="1"/>
    <col min="771" max="771" width="59.28515625" style="766" customWidth="1"/>
    <col min="772" max="772" width="10.28515625" style="766" customWidth="1"/>
    <col min="773" max="773" width="16.85546875" style="766" customWidth="1"/>
    <col min="774" max="774" width="8.5703125" style="766" customWidth="1"/>
    <col min="775" max="775" width="19" style="766" customWidth="1"/>
    <col min="776" max="776" width="18" style="766" customWidth="1"/>
    <col min="777" max="777" width="9.28515625" style="766" customWidth="1"/>
    <col min="778" max="778" width="9" style="766" customWidth="1"/>
    <col min="779" max="779" width="9.140625" style="766" customWidth="1"/>
    <col min="780" max="780" width="12.42578125" style="766"/>
    <col min="781" max="781" width="16" style="766" customWidth="1"/>
    <col min="782" max="782" width="9.28515625" style="766" customWidth="1"/>
    <col min="783" max="783" width="9.85546875" style="766" customWidth="1"/>
    <col min="784" max="784" width="14.28515625" style="766" customWidth="1"/>
    <col min="785" max="785" width="16.42578125" style="766" customWidth="1"/>
    <col min="786" max="786" width="12.42578125" style="766"/>
    <col min="787" max="787" width="14.42578125" style="766" customWidth="1"/>
    <col min="788" max="788" width="18.42578125" style="766" customWidth="1"/>
    <col min="789" max="789" width="33.85546875" style="766" customWidth="1"/>
    <col min="790" max="790" width="0" style="766" hidden="1" customWidth="1"/>
    <col min="791" max="791" width="24.28515625" style="766" customWidth="1"/>
    <col min="792" max="792" width="22.42578125" style="766" customWidth="1"/>
    <col min="793" max="794" width="12.42578125" style="766"/>
    <col min="795" max="795" width="16.85546875" style="766" customWidth="1"/>
    <col min="796" max="796" width="12.42578125" style="766"/>
    <col min="797" max="797" width="30.140625" style="766" customWidth="1"/>
    <col min="798" max="798" width="15.42578125" style="766" customWidth="1"/>
    <col min="799" max="799" width="15.85546875" style="766" customWidth="1"/>
    <col min="800" max="800" width="24.42578125" style="766" customWidth="1"/>
    <col min="801" max="801" width="17.140625" style="766" customWidth="1"/>
    <col min="802" max="1025" width="12.42578125" style="766"/>
    <col min="1026" max="1026" width="3.5703125" style="766" customWidth="1"/>
    <col min="1027" max="1027" width="59.28515625" style="766" customWidth="1"/>
    <col min="1028" max="1028" width="10.28515625" style="766" customWidth="1"/>
    <col min="1029" max="1029" width="16.85546875" style="766" customWidth="1"/>
    <col min="1030" max="1030" width="8.5703125" style="766" customWidth="1"/>
    <col min="1031" max="1031" width="19" style="766" customWidth="1"/>
    <col min="1032" max="1032" width="18" style="766" customWidth="1"/>
    <col min="1033" max="1033" width="9.28515625" style="766" customWidth="1"/>
    <col min="1034" max="1034" width="9" style="766" customWidth="1"/>
    <col min="1035" max="1035" width="9.140625" style="766" customWidth="1"/>
    <col min="1036" max="1036" width="12.42578125" style="766"/>
    <col min="1037" max="1037" width="16" style="766" customWidth="1"/>
    <col min="1038" max="1038" width="9.28515625" style="766" customWidth="1"/>
    <col min="1039" max="1039" width="9.85546875" style="766" customWidth="1"/>
    <col min="1040" max="1040" width="14.28515625" style="766" customWidth="1"/>
    <col min="1041" max="1041" width="16.42578125" style="766" customWidth="1"/>
    <col min="1042" max="1042" width="12.42578125" style="766"/>
    <col min="1043" max="1043" width="14.42578125" style="766" customWidth="1"/>
    <col min="1044" max="1044" width="18.42578125" style="766" customWidth="1"/>
    <col min="1045" max="1045" width="33.85546875" style="766" customWidth="1"/>
    <col min="1046" max="1046" width="0" style="766" hidden="1" customWidth="1"/>
    <col min="1047" max="1047" width="24.28515625" style="766" customWidth="1"/>
    <col min="1048" max="1048" width="22.42578125" style="766" customWidth="1"/>
    <col min="1049" max="1050" width="12.42578125" style="766"/>
    <col min="1051" max="1051" width="16.85546875" style="766" customWidth="1"/>
    <col min="1052" max="1052" width="12.42578125" style="766"/>
    <col min="1053" max="1053" width="30.140625" style="766" customWidth="1"/>
    <col min="1054" max="1054" width="15.42578125" style="766" customWidth="1"/>
    <col min="1055" max="1055" width="15.85546875" style="766" customWidth="1"/>
    <col min="1056" max="1056" width="24.42578125" style="766" customWidth="1"/>
    <col min="1057" max="1057" width="17.140625" style="766" customWidth="1"/>
    <col min="1058" max="1281" width="12.42578125" style="766"/>
    <col min="1282" max="1282" width="3.5703125" style="766" customWidth="1"/>
    <col min="1283" max="1283" width="59.28515625" style="766" customWidth="1"/>
    <col min="1284" max="1284" width="10.28515625" style="766" customWidth="1"/>
    <col min="1285" max="1285" width="16.85546875" style="766" customWidth="1"/>
    <col min="1286" max="1286" width="8.5703125" style="766" customWidth="1"/>
    <col min="1287" max="1287" width="19" style="766" customWidth="1"/>
    <col min="1288" max="1288" width="18" style="766" customWidth="1"/>
    <col min="1289" max="1289" width="9.28515625" style="766" customWidth="1"/>
    <col min="1290" max="1290" width="9" style="766" customWidth="1"/>
    <col min="1291" max="1291" width="9.140625" style="766" customWidth="1"/>
    <col min="1292" max="1292" width="12.42578125" style="766"/>
    <col min="1293" max="1293" width="16" style="766" customWidth="1"/>
    <col min="1294" max="1294" width="9.28515625" style="766" customWidth="1"/>
    <col min="1295" max="1295" width="9.85546875" style="766" customWidth="1"/>
    <col min="1296" max="1296" width="14.28515625" style="766" customWidth="1"/>
    <col min="1297" max="1297" width="16.42578125" style="766" customWidth="1"/>
    <col min="1298" max="1298" width="12.42578125" style="766"/>
    <col min="1299" max="1299" width="14.42578125" style="766" customWidth="1"/>
    <col min="1300" max="1300" width="18.42578125" style="766" customWidth="1"/>
    <col min="1301" max="1301" width="33.85546875" style="766" customWidth="1"/>
    <col min="1302" max="1302" width="0" style="766" hidden="1" customWidth="1"/>
    <col min="1303" max="1303" width="24.28515625" style="766" customWidth="1"/>
    <col min="1304" max="1304" width="22.42578125" style="766" customWidth="1"/>
    <col min="1305" max="1306" width="12.42578125" style="766"/>
    <col min="1307" max="1307" width="16.85546875" style="766" customWidth="1"/>
    <col min="1308" max="1308" width="12.42578125" style="766"/>
    <col min="1309" max="1309" width="30.140625" style="766" customWidth="1"/>
    <col min="1310" max="1310" width="15.42578125" style="766" customWidth="1"/>
    <col min="1311" max="1311" width="15.85546875" style="766" customWidth="1"/>
    <col min="1312" max="1312" width="24.42578125" style="766" customWidth="1"/>
    <col min="1313" max="1313" width="17.140625" style="766" customWidth="1"/>
    <col min="1314" max="1537" width="12.42578125" style="766"/>
    <col min="1538" max="1538" width="3.5703125" style="766" customWidth="1"/>
    <col min="1539" max="1539" width="59.28515625" style="766" customWidth="1"/>
    <col min="1540" max="1540" width="10.28515625" style="766" customWidth="1"/>
    <col min="1541" max="1541" width="16.85546875" style="766" customWidth="1"/>
    <col min="1542" max="1542" width="8.5703125" style="766" customWidth="1"/>
    <col min="1543" max="1543" width="19" style="766" customWidth="1"/>
    <col min="1544" max="1544" width="18" style="766" customWidth="1"/>
    <col min="1545" max="1545" width="9.28515625" style="766" customWidth="1"/>
    <col min="1546" max="1546" width="9" style="766" customWidth="1"/>
    <col min="1547" max="1547" width="9.140625" style="766" customWidth="1"/>
    <col min="1548" max="1548" width="12.42578125" style="766"/>
    <col min="1549" max="1549" width="16" style="766" customWidth="1"/>
    <col min="1550" max="1550" width="9.28515625" style="766" customWidth="1"/>
    <col min="1551" max="1551" width="9.85546875" style="766" customWidth="1"/>
    <col min="1552" max="1552" width="14.28515625" style="766" customWidth="1"/>
    <col min="1553" max="1553" width="16.42578125" style="766" customWidth="1"/>
    <col min="1554" max="1554" width="12.42578125" style="766"/>
    <col min="1555" max="1555" width="14.42578125" style="766" customWidth="1"/>
    <col min="1556" max="1556" width="18.42578125" style="766" customWidth="1"/>
    <col min="1557" max="1557" width="33.85546875" style="766" customWidth="1"/>
    <col min="1558" max="1558" width="0" style="766" hidden="1" customWidth="1"/>
    <col min="1559" max="1559" width="24.28515625" style="766" customWidth="1"/>
    <col min="1560" max="1560" width="22.42578125" style="766" customWidth="1"/>
    <col min="1561" max="1562" width="12.42578125" style="766"/>
    <col min="1563" max="1563" width="16.85546875" style="766" customWidth="1"/>
    <col min="1564" max="1564" width="12.42578125" style="766"/>
    <col min="1565" max="1565" width="30.140625" style="766" customWidth="1"/>
    <col min="1566" max="1566" width="15.42578125" style="766" customWidth="1"/>
    <col min="1567" max="1567" width="15.85546875" style="766" customWidth="1"/>
    <col min="1568" max="1568" width="24.42578125" style="766" customWidth="1"/>
    <col min="1569" max="1569" width="17.140625" style="766" customWidth="1"/>
    <col min="1570" max="1793" width="12.42578125" style="766"/>
    <col min="1794" max="1794" width="3.5703125" style="766" customWidth="1"/>
    <col min="1795" max="1795" width="59.28515625" style="766" customWidth="1"/>
    <col min="1796" max="1796" width="10.28515625" style="766" customWidth="1"/>
    <col min="1797" max="1797" width="16.85546875" style="766" customWidth="1"/>
    <col min="1798" max="1798" width="8.5703125" style="766" customWidth="1"/>
    <col min="1799" max="1799" width="19" style="766" customWidth="1"/>
    <col min="1800" max="1800" width="18" style="766" customWidth="1"/>
    <col min="1801" max="1801" width="9.28515625" style="766" customWidth="1"/>
    <col min="1802" max="1802" width="9" style="766" customWidth="1"/>
    <col min="1803" max="1803" width="9.140625" style="766" customWidth="1"/>
    <col min="1804" max="1804" width="12.42578125" style="766"/>
    <col min="1805" max="1805" width="16" style="766" customWidth="1"/>
    <col min="1806" max="1806" width="9.28515625" style="766" customWidth="1"/>
    <col min="1807" max="1807" width="9.85546875" style="766" customWidth="1"/>
    <col min="1808" max="1808" width="14.28515625" style="766" customWidth="1"/>
    <col min="1809" max="1809" width="16.42578125" style="766" customWidth="1"/>
    <col min="1810" max="1810" width="12.42578125" style="766"/>
    <col min="1811" max="1811" width="14.42578125" style="766" customWidth="1"/>
    <col min="1812" max="1812" width="18.42578125" style="766" customWidth="1"/>
    <col min="1813" max="1813" width="33.85546875" style="766" customWidth="1"/>
    <col min="1814" max="1814" width="0" style="766" hidden="1" customWidth="1"/>
    <col min="1815" max="1815" width="24.28515625" style="766" customWidth="1"/>
    <col min="1816" max="1816" width="22.42578125" style="766" customWidth="1"/>
    <col min="1817" max="1818" width="12.42578125" style="766"/>
    <col min="1819" max="1819" width="16.85546875" style="766" customWidth="1"/>
    <col min="1820" max="1820" width="12.42578125" style="766"/>
    <col min="1821" max="1821" width="30.140625" style="766" customWidth="1"/>
    <col min="1822" max="1822" width="15.42578125" style="766" customWidth="1"/>
    <col min="1823" max="1823" width="15.85546875" style="766" customWidth="1"/>
    <col min="1824" max="1824" width="24.42578125" style="766" customWidth="1"/>
    <col min="1825" max="1825" width="17.140625" style="766" customWidth="1"/>
    <col min="1826" max="2049" width="12.42578125" style="766"/>
    <col min="2050" max="2050" width="3.5703125" style="766" customWidth="1"/>
    <col min="2051" max="2051" width="59.28515625" style="766" customWidth="1"/>
    <col min="2052" max="2052" width="10.28515625" style="766" customWidth="1"/>
    <col min="2053" max="2053" width="16.85546875" style="766" customWidth="1"/>
    <col min="2054" max="2054" width="8.5703125" style="766" customWidth="1"/>
    <col min="2055" max="2055" width="19" style="766" customWidth="1"/>
    <col min="2056" max="2056" width="18" style="766" customWidth="1"/>
    <col min="2057" max="2057" width="9.28515625" style="766" customWidth="1"/>
    <col min="2058" max="2058" width="9" style="766" customWidth="1"/>
    <col min="2059" max="2059" width="9.140625" style="766" customWidth="1"/>
    <col min="2060" max="2060" width="12.42578125" style="766"/>
    <col min="2061" max="2061" width="16" style="766" customWidth="1"/>
    <col min="2062" max="2062" width="9.28515625" style="766" customWidth="1"/>
    <col min="2063" max="2063" width="9.85546875" style="766" customWidth="1"/>
    <col min="2064" max="2064" width="14.28515625" style="766" customWidth="1"/>
    <col min="2065" max="2065" width="16.42578125" style="766" customWidth="1"/>
    <col min="2066" max="2066" width="12.42578125" style="766"/>
    <col min="2067" max="2067" width="14.42578125" style="766" customWidth="1"/>
    <col min="2068" max="2068" width="18.42578125" style="766" customWidth="1"/>
    <col min="2069" max="2069" width="33.85546875" style="766" customWidth="1"/>
    <col min="2070" max="2070" width="0" style="766" hidden="1" customWidth="1"/>
    <col min="2071" max="2071" width="24.28515625" style="766" customWidth="1"/>
    <col min="2072" max="2072" width="22.42578125" style="766" customWidth="1"/>
    <col min="2073" max="2074" width="12.42578125" style="766"/>
    <col min="2075" max="2075" width="16.85546875" style="766" customWidth="1"/>
    <col min="2076" max="2076" width="12.42578125" style="766"/>
    <col min="2077" max="2077" width="30.140625" style="766" customWidth="1"/>
    <col min="2078" max="2078" width="15.42578125" style="766" customWidth="1"/>
    <col min="2079" max="2079" width="15.85546875" style="766" customWidth="1"/>
    <col min="2080" max="2080" width="24.42578125" style="766" customWidth="1"/>
    <col min="2081" max="2081" width="17.140625" style="766" customWidth="1"/>
    <col min="2082" max="2305" width="12.42578125" style="766"/>
    <col min="2306" max="2306" width="3.5703125" style="766" customWidth="1"/>
    <col min="2307" max="2307" width="59.28515625" style="766" customWidth="1"/>
    <col min="2308" max="2308" width="10.28515625" style="766" customWidth="1"/>
    <col min="2309" max="2309" width="16.85546875" style="766" customWidth="1"/>
    <col min="2310" max="2310" width="8.5703125" style="766" customWidth="1"/>
    <col min="2311" max="2311" width="19" style="766" customWidth="1"/>
    <col min="2312" max="2312" width="18" style="766" customWidth="1"/>
    <col min="2313" max="2313" width="9.28515625" style="766" customWidth="1"/>
    <col min="2314" max="2314" width="9" style="766" customWidth="1"/>
    <col min="2315" max="2315" width="9.140625" style="766" customWidth="1"/>
    <col min="2316" max="2316" width="12.42578125" style="766"/>
    <col min="2317" max="2317" width="16" style="766" customWidth="1"/>
    <col min="2318" max="2318" width="9.28515625" style="766" customWidth="1"/>
    <col min="2319" max="2319" width="9.85546875" style="766" customWidth="1"/>
    <col min="2320" max="2320" width="14.28515625" style="766" customWidth="1"/>
    <col min="2321" max="2321" width="16.42578125" style="766" customWidth="1"/>
    <col min="2322" max="2322" width="12.42578125" style="766"/>
    <col min="2323" max="2323" width="14.42578125" style="766" customWidth="1"/>
    <col min="2324" max="2324" width="18.42578125" style="766" customWidth="1"/>
    <col min="2325" max="2325" width="33.85546875" style="766" customWidth="1"/>
    <col min="2326" max="2326" width="0" style="766" hidden="1" customWidth="1"/>
    <col min="2327" max="2327" width="24.28515625" style="766" customWidth="1"/>
    <col min="2328" max="2328" width="22.42578125" style="766" customWidth="1"/>
    <col min="2329" max="2330" width="12.42578125" style="766"/>
    <col min="2331" max="2331" width="16.85546875" style="766" customWidth="1"/>
    <col min="2332" max="2332" width="12.42578125" style="766"/>
    <col min="2333" max="2333" width="30.140625" style="766" customWidth="1"/>
    <col min="2334" max="2334" width="15.42578125" style="766" customWidth="1"/>
    <col min="2335" max="2335" width="15.85546875" style="766" customWidth="1"/>
    <col min="2336" max="2336" width="24.42578125" style="766" customWidth="1"/>
    <col min="2337" max="2337" width="17.140625" style="766" customWidth="1"/>
    <col min="2338" max="2561" width="12.42578125" style="766"/>
    <col min="2562" max="2562" width="3.5703125" style="766" customWidth="1"/>
    <col min="2563" max="2563" width="59.28515625" style="766" customWidth="1"/>
    <col min="2564" max="2564" width="10.28515625" style="766" customWidth="1"/>
    <col min="2565" max="2565" width="16.85546875" style="766" customWidth="1"/>
    <col min="2566" max="2566" width="8.5703125" style="766" customWidth="1"/>
    <col min="2567" max="2567" width="19" style="766" customWidth="1"/>
    <col min="2568" max="2568" width="18" style="766" customWidth="1"/>
    <col min="2569" max="2569" width="9.28515625" style="766" customWidth="1"/>
    <col min="2570" max="2570" width="9" style="766" customWidth="1"/>
    <col min="2571" max="2571" width="9.140625" style="766" customWidth="1"/>
    <col min="2572" max="2572" width="12.42578125" style="766"/>
    <col min="2573" max="2573" width="16" style="766" customWidth="1"/>
    <col min="2574" max="2574" width="9.28515625" style="766" customWidth="1"/>
    <col min="2575" max="2575" width="9.85546875" style="766" customWidth="1"/>
    <col min="2576" max="2576" width="14.28515625" style="766" customWidth="1"/>
    <col min="2577" max="2577" width="16.42578125" style="766" customWidth="1"/>
    <col min="2578" max="2578" width="12.42578125" style="766"/>
    <col min="2579" max="2579" width="14.42578125" style="766" customWidth="1"/>
    <col min="2580" max="2580" width="18.42578125" style="766" customWidth="1"/>
    <col min="2581" max="2581" width="33.85546875" style="766" customWidth="1"/>
    <col min="2582" max="2582" width="0" style="766" hidden="1" customWidth="1"/>
    <col min="2583" max="2583" width="24.28515625" style="766" customWidth="1"/>
    <col min="2584" max="2584" width="22.42578125" style="766" customWidth="1"/>
    <col min="2585" max="2586" width="12.42578125" style="766"/>
    <col min="2587" max="2587" width="16.85546875" style="766" customWidth="1"/>
    <col min="2588" max="2588" width="12.42578125" style="766"/>
    <col min="2589" max="2589" width="30.140625" style="766" customWidth="1"/>
    <col min="2590" max="2590" width="15.42578125" style="766" customWidth="1"/>
    <col min="2591" max="2591" width="15.85546875" style="766" customWidth="1"/>
    <col min="2592" max="2592" width="24.42578125" style="766" customWidth="1"/>
    <col min="2593" max="2593" width="17.140625" style="766" customWidth="1"/>
    <col min="2594" max="2817" width="12.42578125" style="766"/>
    <col min="2818" max="2818" width="3.5703125" style="766" customWidth="1"/>
    <col min="2819" max="2819" width="59.28515625" style="766" customWidth="1"/>
    <col min="2820" max="2820" width="10.28515625" style="766" customWidth="1"/>
    <col min="2821" max="2821" width="16.85546875" style="766" customWidth="1"/>
    <col min="2822" max="2822" width="8.5703125" style="766" customWidth="1"/>
    <col min="2823" max="2823" width="19" style="766" customWidth="1"/>
    <col min="2824" max="2824" width="18" style="766" customWidth="1"/>
    <col min="2825" max="2825" width="9.28515625" style="766" customWidth="1"/>
    <col min="2826" max="2826" width="9" style="766" customWidth="1"/>
    <col min="2827" max="2827" width="9.140625" style="766" customWidth="1"/>
    <col min="2828" max="2828" width="12.42578125" style="766"/>
    <col min="2829" max="2829" width="16" style="766" customWidth="1"/>
    <col min="2830" max="2830" width="9.28515625" style="766" customWidth="1"/>
    <col min="2831" max="2831" width="9.85546875" style="766" customWidth="1"/>
    <col min="2832" max="2832" width="14.28515625" style="766" customWidth="1"/>
    <col min="2833" max="2833" width="16.42578125" style="766" customWidth="1"/>
    <col min="2834" max="2834" width="12.42578125" style="766"/>
    <col min="2835" max="2835" width="14.42578125" style="766" customWidth="1"/>
    <col min="2836" max="2836" width="18.42578125" style="766" customWidth="1"/>
    <col min="2837" max="2837" width="33.85546875" style="766" customWidth="1"/>
    <col min="2838" max="2838" width="0" style="766" hidden="1" customWidth="1"/>
    <col min="2839" max="2839" width="24.28515625" style="766" customWidth="1"/>
    <col min="2840" max="2840" width="22.42578125" style="766" customWidth="1"/>
    <col min="2841" max="2842" width="12.42578125" style="766"/>
    <col min="2843" max="2843" width="16.85546875" style="766" customWidth="1"/>
    <col min="2844" max="2844" width="12.42578125" style="766"/>
    <col min="2845" max="2845" width="30.140625" style="766" customWidth="1"/>
    <col min="2846" max="2846" width="15.42578125" style="766" customWidth="1"/>
    <col min="2847" max="2847" width="15.85546875" style="766" customWidth="1"/>
    <col min="2848" max="2848" width="24.42578125" style="766" customWidth="1"/>
    <col min="2849" max="2849" width="17.140625" style="766" customWidth="1"/>
    <col min="2850" max="3073" width="12.42578125" style="766"/>
    <col min="3074" max="3074" width="3.5703125" style="766" customWidth="1"/>
    <col min="3075" max="3075" width="59.28515625" style="766" customWidth="1"/>
    <col min="3076" max="3076" width="10.28515625" style="766" customWidth="1"/>
    <col min="3077" max="3077" width="16.85546875" style="766" customWidth="1"/>
    <col min="3078" max="3078" width="8.5703125" style="766" customWidth="1"/>
    <col min="3079" max="3079" width="19" style="766" customWidth="1"/>
    <col min="3080" max="3080" width="18" style="766" customWidth="1"/>
    <col min="3081" max="3081" width="9.28515625" style="766" customWidth="1"/>
    <col min="3082" max="3082" width="9" style="766" customWidth="1"/>
    <col min="3083" max="3083" width="9.140625" style="766" customWidth="1"/>
    <col min="3084" max="3084" width="12.42578125" style="766"/>
    <col min="3085" max="3085" width="16" style="766" customWidth="1"/>
    <col min="3086" max="3086" width="9.28515625" style="766" customWidth="1"/>
    <col min="3087" max="3087" width="9.85546875" style="766" customWidth="1"/>
    <col min="3088" max="3088" width="14.28515625" style="766" customWidth="1"/>
    <col min="3089" max="3089" width="16.42578125" style="766" customWidth="1"/>
    <col min="3090" max="3090" width="12.42578125" style="766"/>
    <col min="3091" max="3091" width="14.42578125" style="766" customWidth="1"/>
    <col min="3092" max="3092" width="18.42578125" style="766" customWidth="1"/>
    <col min="3093" max="3093" width="33.85546875" style="766" customWidth="1"/>
    <col min="3094" max="3094" width="0" style="766" hidden="1" customWidth="1"/>
    <col min="3095" max="3095" width="24.28515625" style="766" customWidth="1"/>
    <col min="3096" max="3096" width="22.42578125" style="766" customWidth="1"/>
    <col min="3097" max="3098" width="12.42578125" style="766"/>
    <col min="3099" max="3099" width="16.85546875" style="766" customWidth="1"/>
    <col min="3100" max="3100" width="12.42578125" style="766"/>
    <col min="3101" max="3101" width="30.140625" style="766" customWidth="1"/>
    <col min="3102" max="3102" width="15.42578125" style="766" customWidth="1"/>
    <col min="3103" max="3103" width="15.85546875" style="766" customWidth="1"/>
    <col min="3104" max="3104" width="24.42578125" style="766" customWidth="1"/>
    <col min="3105" max="3105" width="17.140625" style="766" customWidth="1"/>
    <col min="3106" max="3329" width="12.42578125" style="766"/>
    <col min="3330" max="3330" width="3.5703125" style="766" customWidth="1"/>
    <col min="3331" max="3331" width="59.28515625" style="766" customWidth="1"/>
    <col min="3332" max="3332" width="10.28515625" style="766" customWidth="1"/>
    <col min="3333" max="3333" width="16.85546875" style="766" customWidth="1"/>
    <col min="3334" max="3334" width="8.5703125" style="766" customWidth="1"/>
    <col min="3335" max="3335" width="19" style="766" customWidth="1"/>
    <col min="3336" max="3336" width="18" style="766" customWidth="1"/>
    <col min="3337" max="3337" width="9.28515625" style="766" customWidth="1"/>
    <col min="3338" max="3338" width="9" style="766" customWidth="1"/>
    <col min="3339" max="3339" width="9.140625" style="766" customWidth="1"/>
    <col min="3340" max="3340" width="12.42578125" style="766"/>
    <col min="3341" max="3341" width="16" style="766" customWidth="1"/>
    <col min="3342" max="3342" width="9.28515625" style="766" customWidth="1"/>
    <col min="3343" max="3343" width="9.85546875" style="766" customWidth="1"/>
    <col min="3344" max="3344" width="14.28515625" style="766" customWidth="1"/>
    <col min="3345" max="3345" width="16.42578125" style="766" customWidth="1"/>
    <col min="3346" max="3346" width="12.42578125" style="766"/>
    <col min="3347" max="3347" width="14.42578125" style="766" customWidth="1"/>
    <col min="3348" max="3348" width="18.42578125" style="766" customWidth="1"/>
    <col min="3349" max="3349" width="33.85546875" style="766" customWidth="1"/>
    <col min="3350" max="3350" width="0" style="766" hidden="1" customWidth="1"/>
    <col min="3351" max="3351" width="24.28515625" style="766" customWidth="1"/>
    <col min="3352" max="3352" width="22.42578125" style="766" customWidth="1"/>
    <col min="3353" max="3354" width="12.42578125" style="766"/>
    <col min="3355" max="3355" width="16.85546875" style="766" customWidth="1"/>
    <col min="3356" max="3356" width="12.42578125" style="766"/>
    <col min="3357" max="3357" width="30.140625" style="766" customWidth="1"/>
    <col min="3358" max="3358" width="15.42578125" style="766" customWidth="1"/>
    <col min="3359" max="3359" width="15.85546875" style="766" customWidth="1"/>
    <col min="3360" max="3360" width="24.42578125" style="766" customWidth="1"/>
    <col min="3361" max="3361" width="17.140625" style="766" customWidth="1"/>
    <col min="3362" max="3585" width="12.42578125" style="766"/>
    <col min="3586" max="3586" width="3.5703125" style="766" customWidth="1"/>
    <col min="3587" max="3587" width="59.28515625" style="766" customWidth="1"/>
    <col min="3588" max="3588" width="10.28515625" style="766" customWidth="1"/>
    <col min="3589" max="3589" width="16.85546875" style="766" customWidth="1"/>
    <col min="3590" max="3590" width="8.5703125" style="766" customWidth="1"/>
    <col min="3591" max="3591" width="19" style="766" customWidth="1"/>
    <col min="3592" max="3592" width="18" style="766" customWidth="1"/>
    <col min="3593" max="3593" width="9.28515625" style="766" customWidth="1"/>
    <col min="3594" max="3594" width="9" style="766" customWidth="1"/>
    <col min="3595" max="3595" width="9.140625" style="766" customWidth="1"/>
    <col min="3596" max="3596" width="12.42578125" style="766"/>
    <col min="3597" max="3597" width="16" style="766" customWidth="1"/>
    <col min="3598" max="3598" width="9.28515625" style="766" customWidth="1"/>
    <col min="3599" max="3599" width="9.85546875" style="766" customWidth="1"/>
    <col min="3600" max="3600" width="14.28515625" style="766" customWidth="1"/>
    <col min="3601" max="3601" width="16.42578125" style="766" customWidth="1"/>
    <col min="3602" max="3602" width="12.42578125" style="766"/>
    <col min="3603" max="3603" width="14.42578125" style="766" customWidth="1"/>
    <col min="3604" max="3604" width="18.42578125" style="766" customWidth="1"/>
    <col min="3605" max="3605" width="33.85546875" style="766" customWidth="1"/>
    <col min="3606" max="3606" width="0" style="766" hidden="1" customWidth="1"/>
    <col min="3607" max="3607" width="24.28515625" style="766" customWidth="1"/>
    <col min="3608" max="3608" width="22.42578125" style="766" customWidth="1"/>
    <col min="3609" max="3610" width="12.42578125" style="766"/>
    <col min="3611" max="3611" width="16.85546875" style="766" customWidth="1"/>
    <col min="3612" max="3612" width="12.42578125" style="766"/>
    <col min="3613" max="3613" width="30.140625" style="766" customWidth="1"/>
    <col min="3614" max="3614" width="15.42578125" style="766" customWidth="1"/>
    <col min="3615" max="3615" width="15.85546875" style="766" customWidth="1"/>
    <col min="3616" max="3616" width="24.42578125" style="766" customWidth="1"/>
    <col min="3617" max="3617" width="17.140625" style="766" customWidth="1"/>
    <col min="3618" max="3841" width="12.42578125" style="766"/>
    <col min="3842" max="3842" width="3.5703125" style="766" customWidth="1"/>
    <col min="3843" max="3843" width="59.28515625" style="766" customWidth="1"/>
    <col min="3844" max="3844" width="10.28515625" style="766" customWidth="1"/>
    <col min="3845" max="3845" width="16.85546875" style="766" customWidth="1"/>
    <col min="3846" max="3846" width="8.5703125" style="766" customWidth="1"/>
    <col min="3847" max="3847" width="19" style="766" customWidth="1"/>
    <col min="3848" max="3848" width="18" style="766" customWidth="1"/>
    <col min="3849" max="3849" width="9.28515625" style="766" customWidth="1"/>
    <col min="3850" max="3850" width="9" style="766" customWidth="1"/>
    <col min="3851" max="3851" width="9.140625" style="766" customWidth="1"/>
    <col min="3852" max="3852" width="12.42578125" style="766"/>
    <col min="3853" max="3853" width="16" style="766" customWidth="1"/>
    <col min="3854" max="3854" width="9.28515625" style="766" customWidth="1"/>
    <col min="3855" max="3855" width="9.85546875" style="766" customWidth="1"/>
    <col min="3856" max="3856" width="14.28515625" style="766" customWidth="1"/>
    <col min="3857" max="3857" width="16.42578125" style="766" customWidth="1"/>
    <col min="3858" max="3858" width="12.42578125" style="766"/>
    <col min="3859" max="3859" width="14.42578125" style="766" customWidth="1"/>
    <col min="3860" max="3860" width="18.42578125" style="766" customWidth="1"/>
    <col min="3861" max="3861" width="33.85546875" style="766" customWidth="1"/>
    <col min="3862" max="3862" width="0" style="766" hidden="1" customWidth="1"/>
    <col min="3863" max="3863" width="24.28515625" style="766" customWidth="1"/>
    <col min="3864" max="3864" width="22.42578125" style="766" customWidth="1"/>
    <col min="3865" max="3866" width="12.42578125" style="766"/>
    <col min="3867" max="3867" width="16.85546875" style="766" customWidth="1"/>
    <col min="3868" max="3868" width="12.42578125" style="766"/>
    <col min="3869" max="3869" width="30.140625" style="766" customWidth="1"/>
    <col min="3870" max="3870" width="15.42578125" style="766" customWidth="1"/>
    <col min="3871" max="3871" width="15.85546875" style="766" customWidth="1"/>
    <col min="3872" max="3872" width="24.42578125" style="766" customWidth="1"/>
    <col min="3873" max="3873" width="17.140625" style="766" customWidth="1"/>
    <col min="3874" max="4097" width="12.42578125" style="766"/>
    <col min="4098" max="4098" width="3.5703125" style="766" customWidth="1"/>
    <col min="4099" max="4099" width="59.28515625" style="766" customWidth="1"/>
    <col min="4100" max="4100" width="10.28515625" style="766" customWidth="1"/>
    <col min="4101" max="4101" width="16.85546875" style="766" customWidth="1"/>
    <col min="4102" max="4102" width="8.5703125" style="766" customWidth="1"/>
    <col min="4103" max="4103" width="19" style="766" customWidth="1"/>
    <col min="4104" max="4104" width="18" style="766" customWidth="1"/>
    <col min="4105" max="4105" width="9.28515625" style="766" customWidth="1"/>
    <col min="4106" max="4106" width="9" style="766" customWidth="1"/>
    <col min="4107" max="4107" width="9.140625" style="766" customWidth="1"/>
    <col min="4108" max="4108" width="12.42578125" style="766"/>
    <col min="4109" max="4109" width="16" style="766" customWidth="1"/>
    <col min="4110" max="4110" width="9.28515625" style="766" customWidth="1"/>
    <col min="4111" max="4111" width="9.85546875" style="766" customWidth="1"/>
    <col min="4112" max="4112" width="14.28515625" style="766" customWidth="1"/>
    <col min="4113" max="4113" width="16.42578125" style="766" customWidth="1"/>
    <col min="4114" max="4114" width="12.42578125" style="766"/>
    <col min="4115" max="4115" width="14.42578125" style="766" customWidth="1"/>
    <col min="4116" max="4116" width="18.42578125" style="766" customWidth="1"/>
    <col min="4117" max="4117" width="33.85546875" style="766" customWidth="1"/>
    <col min="4118" max="4118" width="0" style="766" hidden="1" customWidth="1"/>
    <col min="4119" max="4119" width="24.28515625" style="766" customWidth="1"/>
    <col min="4120" max="4120" width="22.42578125" style="766" customWidth="1"/>
    <col min="4121" max="4122" width="12.42578125" style="766"/>
    <col min="4123" max="4123" width="16.85546875" style="766" customWidth="1"/>
    <col min="4124" max="4124" width="12.42578125" style="766"/>
    <col min="4125" max="4125" width="30.140625" style="766" customWidth="1"/>
    <col min="4126" max="4126" width="15.42578125" style="766" customWidth="1"/>
    <col min="4127" max="4127" width="15.85546875" style="766" customWidth="1"/>
    <col min="4128" max="4128" width="24.42578125" style="766" customWidth="1"/>
    <col min="4129" max="4129" width="17.140625" style="766" customWidth="1"/>
    <col min="4130" max="4353" width="12.42578125" style="766"/>
    <col min="4354" max="4354" width="3.5703125" style="766" customWidth="1"/>
    <col min="4355" max="4355" width="59.28515625" style="766" customWidth="1"/>
    <col min="4356" max="4356" width="10.28515625" style="766" customWidth="1"/>
    <col min="4357" max="4357" width="16.85546875" style="766" customWidth="1"/>
    <col min="4358" max="4358" width="8.5703125" style="766" customWidth="1"/>
    <col min="4359" max="4359" width="19" style="766" customWidth="1"/>
    <col min="4360" max="4360" width="18" style="766" customWidth="1"/>
    <col min="4361" max="4361" width="9.28515625" style="766" customWidth="1"/>
    <col min="4362" max="4362" width="9" style="766" customWidth="1"/>
    <col min="4363" max="4363" width="9.140625" style="766" customWidth="1"/>
    <col min="4364" max="4364" width="12.42578125" style="766"/>
    <col min="4365" max="4365" width="16" style="766" customWidth="1"/>
    <col min="4366" max="4366" width="9.28515625" style="766" customWidth="1"/>
    <col min="4367" max="4367" width="9.85546875" style="766" customWidth="1"/>
    <col min="4368" max="4368" width="14.28515625" style="766" customWidth="1"/>
    <col min="4369" max="4369" width="16.42578125" style="766" customWidth="1"/>
    <col min="4370" max="4370" width="12.42578125" style="766"/>
    <col min="4371" max="4371" width="14.42578125" style="766" customWidth="1"/>
    <col min="4372" max="4372" width="18.42578125" style="766" customWidth="1"/>
    <col min="4373" max="4373" width="33.85546875" style="766" customWidth="1"/>
    <col min="4374" max="4374" width="0" style="766" hidden="1" customWidth="1"/>
    <col min="4375" max="4375" width="24.28515625" style="766" customWidth="1"/>
    <col min="4376" max="4376" width="22.42578125" style="766" customWidth="1"/>
    <col min="4377" max="4378" width="12.42578125" style="766"/>
    <col min="4379" max="4379" width="16.85546875" style="766" customWidth="1"/>
    <col min="4380" max="4380" width="12.42578125" style="766"/>
    <col min="4381" max="4381" width="30.140625" style="766" customWidth="1"/>
    <col min="4382" max="4382" width="15.42578125" style="766" customWidth="1"/>
    <col min="4383" max="4383" width="15.85546875" style="766" customWidth="1"/>
    <col min="4384" max="4384" width="24.42578125" style="766" customWidth="1"/>
    <col min="4385" max="4385" width="17.140625" style="766" customWidth="1"/>
    <col min="4386" max="4609" width="12.42578125" style="766"/>
    <col min="4610" max="4610" width="3.5703125" style="766" customWidth="1"/>
    <col min="4611" max="4611" width="59.28515625" style="766" customWidth="1"/>
    <col min="4612" max="4612" width="10.28515625" style="766" customWidth="1"/>
    <col min="4613" max="4613" width="16.85546875" style="766" customWidth="1"/>
    <col min="4614" max="4614" width="8.5703125" style="766" customWidth="1"/>
    <col min="4615" max="4615" width="19" style="766" customWidth="1"/>
    <col min="4616" max="4616" width="18" style="766" customWidth="1"/>
    <col min="4617" max="4617" width="9.28515625" style="766" customWidth="1"/>
    <col min="4618" max="4618" width="9" style="766" customWidth="1"/>
    <col min="4619" max="4619" width="9.140625" style="766" customWidth="1"/>
    <col min="4620" max="4620" width="12.42578125" style="766"/>
    <col min="4621" max="4621" width="16" style="766" customWidth="1"/>
    <col min="4622" max="4622" width="9.28515625" style="766" customWidth="1"/>
    <col min="4623" max="4623" width="9.85546875" style="766" customWidth="1"/>
    <col min="4624" max="4624" width="14.28515625" style="766" customWidth="1"/>
    <col min="4625" max="4625" width="16.42578125" style="766" customWidth="1"/>
    <col min="4626" max="4626" width="12.42578125" style="766"/>
    <col min="4627" max="4627" width="14.42578125" style="766" customWidth="1"/>
    <col min="4628" max="4628" width="18.42578125" style="766" customWidth="1"/>
    <col min="4629" max="4629" width="33.85546875" style="766" customWidth="1"/>
    <col min="4630" max="4630" width="0" style="766" hidden="1" customWidth="1"/>
    <col min="4631" max="4631" width="24.28515625" style="766" customWidth="1"/>
    <col min="4632" max="4632" width="22.42578125" style="766" customWidth="1"/>
    <col min="4633" max="4634" width="12.42578125" style="766"/>
    <col min="4635" max="4635" width="16.85546875" style="766" customWidth="1"/>
    <col min="4636" max="4636" width="12.42578125" style="766"/>
    <col min="4637" max="4637" width="30.140625" style="766" customWidth="1"/>
    <col min="4638" max="4638" width="15.42578125" style="766" customWidth="1"/>
    <col min="4639" max="4639" width="15.85546875" style="766" customWidth="1"/>
    <col min="4640" max="4640" width="24.42578125" style="766" customWidth="1"/>
    <col min="4641" max="4641" width="17.140625" style="766" customWidth="1"/>
    <col min="4642" max="4865" width="12.42578125" style="766"/>
    <col min="4866" max="4866" width="3.5703125" style="766" customWidth="1"/>
    <col min="4867" max="4867" width="59.28515625" style="766" customWidth="1"/>
    <col min="4868" max="4868" width="10.28515625" style="766" customWidth="1"/>
    <col min="4869" max="4869" width="16.85546875" style="766" customWidth="1"/>
    <col min="4870" max="4870" width="8.5703125" style="766" customWidth="1"/>
    <col min="4871" max="4871" width="19" style="766" customWidth="1"/>
    <col min="4872" max="4872" width="18" style="766" customWidth="1"/>
    <col min="4873" max="4873" width="9.28515625" style="766" customWidth="1"/>
    <col min="4874" max="4874" width="9" style="766" customWidth="1"/>
    <col min="4875" max="4875" width="9.140625" style="766" customWidth="1"/>
    <col min="4876" max="4876" width="12.42578125" style="766"/>
    <col min="4877" max="4877" width="16" style="766" customWidth="1"/>
    <col min="4878" max="4878" width="9.28515625" style="766" customWidth="1"/>
    <col min="4879" max="4879" width="9.85546875" style="766" customWidth="1"/>
    <col min="4880" max="4880" width="14.28515625" style="766" customWidth="1"/>
    <col min="4881" max="4881" width="16.42578125" style="766" customWidth="1"/>
    <col min="4882" max="4882" width="12.42578125" style="766"/>
    <col min="4883" max="4883" width="14.42578125" style="766" customWidth="1"/>
    <col min="4884" max="4884" width="18.42578125" style="766" customWidth="1"/>
    <col min="4885" max="4885" width="33.85546875" style="766" customWidth="1"/>
    <col min="4886" max="4886" width="0" style="766" hidden="1" customWidth="1"/>
    <col min="4887" max="4887" width="24.28515625" style="766" customWidth="1"/>
    <col min="4888" max="4888" width="22.42578125" style="766" customWidth="1"/>
    <col min="4889" max="4890" width="12.42578125" style="766"/>
    <col min="4891" max="4891" width="16.85546875" style="766" customWidth="1"/>
    <col min="4892" max="4892" width="12.42578125" style="766"/>
    <col min="4893" max="4893" width="30.140625" style="766" customWidth="1"/>
    <col min="4894" max="4894" width="15.42578125" style="766" customWidth="1"/>
    <col min="4895" max="4895" width="15.85546875" style="766" customWidth="1"/>
    <col min="4896" max="4896" width="24.42578125" style="766" customWidth="1"/>
    <col min="4897" max="4897" width="17.140625" style="766" customWidth="1"/>
    <col min="4898" max="5121" width="12.42578125" style="766"/>
    <col min="5122" max="5122" width="3.5703125" style="766" customWidth="1"/>
    <col min="5123" max="5123" width="59.28515625" style="766" customWidth="1"/>
    <col min="5124" max="5124" width="10.28515625" style="766" customWidth="1"/>
    <col min="5125" max="5125" width="16.85546875" style="766" customWidth="1"/>
    <col min="5126" max="5126" width="8.5703125" style="766" customWidth="1"/>
    <col min="5127" max="5127" width="19" style="766" customWidth="1"/>
    <col min="5128" max="5128" width="18" style="766" customWidth="1"/>
    <col min="5129" max="5129" width="9.28515625" style="766" customWidth="1"/>
    <col min="5130" max="5130" width="9" style="766" customWidth="1"/>
    <col min="5131" max="5131" width="9.140625" style="766" customWidth="1"/>
    <col min="5132" max="5132" width="12.42578125" style="766"/>
    <col min="5133" max="5133" width="16" style="766" customWidth="1"/>
    <col min="5134" max="5134" width="9.28515625" style="766" customWidth="1"/>
    <col min="5135" max="5135" width="9.85546875" style="766" customWidth="1"/>
    <col min="5136" max="5136" width="14.28515625" style="766" customWidth="1"/>
    <col min="5137" max="5137" width="16.42578125" style="766" customWidth="1"/>
    <col min="5138" max="5138" width="12.42578125" style="766"/>
    <col min="5139" max="5139" width="14.42578125" style="766" customWidth="1"/>
    <col min="5140" max="5140" width="18.42578125" style="766" customWidth="1"/>
    <col min="5141" max="5141" width="33.85546875" style="766" customWidth="1"/>
    <col min="5142" max="5142" width="0" style="766" hidden="1" customWidth="1"/>
    <col min="5143" max="5143" width="24.28515625" style="766" customWidth="1"/>
    <col min="5144" max="5144" width="22.42578125" style="766" customWidth="1"/>
    <col min="5145" max="5146" width="12.42578125" style="766"/>
    <col min="5147" max="5147" width="16.85546875" style="766" customWidth="1"/>
    <col min="5148" max="5148" width="12.42578125" style="766"/>
    <col min="5149" max="5149" width="30.140625" style="766" customWidth="1"/>
    <col min="5150" max="5150" width="15.42578125" style="766" customWidth="1"/>
    <col min="5151" max="5151" width="15.85546875" style="766" customWidth="1"/>
    <col min="5152" max="5152" width="24.42578125" style="766" customWidth="1"/>
    <col min="5153" max="5153" width="17.140625" style="766" customWidth="1"/>
    <col min="5154" max="5377" width="12.42578125" style="766"/>
    <col min="5378" max="5378" width="3.5703125" style="766" customWidth="1"/>
    <col min="5379" max="5379" width="59.28515625" style="766" customWidth="1"/>
    <col min="5380" max="5380" width="10.28515625" style="766" customWidth="1"/>
    <col min="5381" max="5381" width="16.85546875" style="766" customWidth="1"/>
    <col min="5382" max="5382" width="8.5703125" style="766" customWidth="1"/>
    <col min="5383" max="5383" width="19" style="766" customWidth="1"/>
    <col min="5384" max="5384" width="18" style="766" customWidth="1"/>
    <col min="5385" max="5385" width="9.28515625" style="766" customWidth="1"/>
    <col min="5386" max="5386" width="9" style="766" customWidth="1"/>
    <col min="5387" max="5387" width="9.140625" style="766" customWidth="1"/>
    <col min="5388" max="5388" width="12.42578125" style="766"/>
    <col min="5389" max="5389" width="16" style="766" customWidth="1"/>
    <col min="5390" max="5390" width="9.28515625" style="766" customWidth="1"/>
    <col min="5391" max="5391" width="9.85546875" style="766" customWidth="1"/>
    <col min="5392" max="5392" width="14.28515625" style="766" customWidth="1"/>
    <col min="5393" max="5393" width="16.42578125" style="766" customWidth="1"/>
    <col min="5394" max="5394" width="12.42578125" style="766"/>
    <col min="5395" max="5395" width="14.42578125" style="766" customWidth="1"/>
    <col min="5396" max="5396" width="18.42578125" style="766" customWidth="1"/>
    <col min="5397" max="5397" width="33.85546875" style="766" customWidth="1"/>
    <col min="5398" max="5398" width="0" style="766" hidden="1" customWidth="1"/>
    <col min="5399" max="5399" width="24.28515625" style="766" customWidth="1"/>
    <col min="5400" max="5400" width="22.42578125" style="766" customWidth="1"/>
    <col min="5401" max="5402" width="12.42578125" style="766"/>
    <col min="5403" max="5403" width="16.85546875" style="766" customWidth="1"/>
    <col min="5404" max="5404" width="12.42578125" style="766"/>
    <col min="5405" max="5405" width="30.140625" style="766" customWidth="1"/>
    <col min="5406" max="5406" width="15.42578125" style="766" customWidth="1"/>
    <col min="5407" max="5407" width="15.85546875" style="766" customWidth="1"/>
    <col min="5408" max="5408" width="24.42578125" style="766" customWidth="1"/>
    <col min="5409" max="5409" width="17.140625" style="766" customWidth="1"/>
    <col min="5410" max="5633" width="12.42578125" style="766"/>
    <col min="5634" max="5634" width="3.5703125" style="766" customWidth="1"/>
    <col min="5635" max="5635" width="59.28515625" style="766" customWidth="1"/>
    <col min="5636" max="5636" width="10.28515625" style="766" customWidth="1"/>
    <col min="5637" max="5637" width="16.85546875" style="766" customWidth="1"/>
    <col min="5638" max="5638" width="8.5703125" style="766" customWidth="1"/>
    <col min="5639" max="5639" width="19" style="766" customWidth="1"/>
    <col min="5640" max="5640" width="18" style="766" customWidth="1"/>
    <col min="5641" max="5641" width="9.28515625" style="766" customWidth="1"/>
    <col min="5642" max="5642" width="9" style="766" customWidth="1"/>
    <col min="5643" max="5643" width="9.140625" style="766" customWidth="1"/>
    <col min="5644" max="5644" width="12.42578125" style="766"/>
    <col min="5645" max="5645" width="16" style="766" customWidth="1"/>
    <col min="5646" max="5646" width="9.28515625" style="766" customWidth="1"/>
    <col min="5647" max="5647" width="9.85546875" style="766" customWidth="1"/>
    <col min="5648" max="5648" width="14.28515625" style="766" customWidth="1"/>
    <col min="5649" max="5649" width="16.42578125" style="766" customWidth="1"/>
    <col min="5650" max="5650" width="12.42578125" style="766"/>
    <col min="5651" max="5651" width="14.42578125" style="766" customWidth="1"/>
    <col min="5652" max="5652" width="18.42578125" style="766" customWidth="1"/>
    <col min="5653" max="5653" width="33.85546875" style="766" customWidth="1"/>
    <col min="5654" max="5654" width="0" style="766" hidden="1" customWidth="1"/>
    <col min="5655" max="5655" width="24.28515625" style="766" customWidth="1"/>
    <col min="5656" max="5656" width="22.42578125" style="766" customWidth="1"/>
    <col min="5657" max="5658" width="12.42578125" style="766"/>
    <col min="5659" max="5659" width="16.85546875" style="766" customWidth="1"/>
    <col min="5660" max="5660" width="12.42578125" style="766"/>
    <col min="5661" max="5661" width="30.140625" style="766" customWidth="1"/>
    <col min="5662" max="5662" width="15.42578125" style="766" customWidth="1"/>
    <col min="5663" max="5663" width="15.85546875" style="766" customWidth="1"/>
    <col min="5664" max="5664" width="24.42578125" style="766" customWidth="1"/>
    <col min="5665" max="5665" width="17.140625" style="766" customWidth="1"/>
    <col min="5666" max="5889" width="12.42578125" style="766"/>
    <col min="5890" max="5890" width="3.5703125" style="766" customWidth="1"/>
    <col min="5891" max="5891" width="59.28515625" style="766" customWidth="1"/>
    <col min="5892" max="5892" width="10.28515625" style="766" customWidth="1"/>
    <col min="5893" max="5893" width="16.85546875" style="766" customWidth="1"/>
    <col min="5894" max="5894" width="8.5703125" style="766" customWidth="1"/>
    <col min="5895" max="5895" width="19" style="766" customWidth="1"/>
    <col min="5896" max="5896" width="18" style="766" customWidth="1"/>
    <col min="5897" max="5897" width="9.28515625" style="766" customWidth="1"/>
    <col min="5898" max="5898" width="9" style="766" customWidth="1"/>
    <col min="5899" max="5899" width="9.140625" style="766" customWidth="1"/>
    <col min="5900" max="5900" width="12.42578125" style="766"/>
    <col min="5901" max="5901" width="16" style="766" customWidth="1"/>
    <col min="5902" max="5902" width="9.28515625" style="766" customWidth="1"/>
    <col min="5903" max="5903" width="9.85546875" style="766" customWidth="1"/>
    <col min="5904" max="5904" width="14.28515625" style="766" customWidth="1"/>
    <col min="5905" max="5905" width="16.42578125" style="766" customWidth="1"/>
    <col min="5906" max="5906" width="12.42578125" style="766"/>
    <col min="5907" max="5907" width="14.42578125" style="766" customWidth="1"/>
    <col min="5908" max="5908" width="18.42578125" style="766" customWidth="1"/>
    <col min="5909" max="5909" width="33.85546875" style="766" customWidth="1"/>
    <col min="5910" max="5910" width="0" style="766" hidden="1" customWidth="1"/>
    <col min="5911" max="5911" width="24.28515625" style="766" customWidth="1"/>
    <col min="5912" max="5912" width="22.42578125" style="766" customWidth="1"/>
    <col min="5913" max="5914" width="12.42578125" style="766"/>
    <col min="5915" max="5915" width="16.85546875" style="766" customWidth="1"/>
    <col min="5916" max="5916" width="12.42578125" style="766"/>
    <col min="5917" max="5917" width="30.140625" style="766" customWidth="1"/>
    <col min="5918" max="5918" width="15.42578125" style="766" customWidth="1"/>
    <col min="5919" max="5919" width="15.85546875" style="766" customWidth="1"/>
    <col min="5920" max="5920" width="24.42578125" style="766" customWidth="1"/>
    <col min="5921" max="5921" width="17.140625" style="766" customWidth="1"/>
    <col min="5922" max="6145" width="12.42578125" style="766"/>
    <col min="6146" max="6146" width="3.5703125" style="766" customWidth="1"/>
    <col min="6147" max="6147" width="59.28515625" style="766" customWidth="1"/>
    <col min="6148" max="6148" width="10.28515625" style="766" customWidth="1"/>
    <col min="6149" max="6149" width="16.85546875" style="766" customWidth="1"/>
    <col min="6150" max="6150" width="8.5703125" style="766" customWidth="1"/>
    <col min="6151" max="6151" width="19" style="766" customWidth="1"/>
    <col min="6152" max="6152" width="18" style="766" customWidth="1"/>
    <col min="6153" max="6153" width="9.28515625" style="766" customWidth="1"/>
    <col min="6154" max="6154" width="9" style="766" customWidth="1"/>
    <col min="6155" max="6155" width="9.140625" style="766" customWidth="1"/>
    <col min="6156" max="6156" width="12.42578125" style="766"/>
    <col min="6157" max="6157" width="16" style="766" customWidth="1"/>
    <col min="6158" max="6158" width="9.28515625" style="766" customWidth="1"/>
    <col min="6159" max="6159" width="9.85546875" style="766" customWidth="1"/>
    <col min="6160" max="6160" width="14.28515625" style="766" customWidth="1"/>
    <col min="6161" max="6161" width="16.42578125" style="766" customWidth="1"/>
    <col min="6162" max="6162" width="12.42578125" style="766"/>
    <col min="6163" max="6163" width="14.42578125" style="766" customWidth="1"/>
    <col min="6164" max="6164" width="18.42578125" style="766" customWidth="1"/>
    <col min="6165" max="6165" width="33.85546875" style="766" customWidth="1"/>
    <col min="6166" max="6166" width="0" style="766" hidden="1" customWidth="1"/>
    <col min="6167" max="6167" width="24.28515625" style="766" customWidth="1"/>
    <col min="6168" max="6168" width="22.42578125" style="766" customWidth="1"/>
    <col min="6169" max="6170" width="12.42578125" style="766"/>
    <col min="6171" max="6171" width="16.85546875" style="766" customWidth="1"/>
    <col min="6172" max="6172" width="12.42578125" style="766"/>
    <col min="6173" max="6173" width="30.140625" style="766" customWidth="1"/>
    <col min="6174" max="6174" width="15.42578125" style="766" customWidth="1"/>
    <col min="6175" max="6175" width="15.85546875" style="766" customWidth="1"/>
    <col min="6176" max="6176" width="24.42578125" style="766" customWidth="1"/>
    <col min="6177" max="6177" width="17.140625" style="766" customWidth="1"/>
    <col min="6178" max="6401" width="12.42578125" style="766"/>
    <col min="6402" max="6402" width="3.5703125" style="766" customWidth="1"/>
    <col min="6403" max="6403" width="59.28515625" style="766" customWidth="1"/>
    <col min="6404" max="6404" width="10.28515625" style="766" customWidth="1"/>
    <col min="6405" max="6405" width="16.85546875" style="766" customWidth="1"/>
    <col min="6406" max="6406" width="8.5703125" style="766" customWidth="1"/>
    <col min="6407" max="6407" width="19" style="766" customWidth="1"/>
    <col min="6408" max="6408" width="18" style="766" customWidth="1"/>
    <col min="6409" max="6409" width="9.28515625" style="766" customWidth="1"/>
    <col min="6410" max="6410" width="9" style="766" customWidth="1"/>
    <col min="6411" max="6411" width="9.140625" style="766" customWidth="1"/>
    <col min="6412" max="6412" width="12.42578125" style="766"/>
    <col min="6413" max="6413" width="16" style="766" customWidth="1"/>
    <col min="6414" max="6414" width="9.28515625" style="766" customWidth="1"/>
    <col min="6415" max="6415" width="9.85546875" style="766" customWidth="1"/>
    <col min="6416" max="6416" width="14.28515625" style="766" customWidth="1"/>
    <col min="6417" max="6417" width="16.42578125" style="766" customWidth="1"/>
    <col min="6418" max="6418" width="12.42578125" style="766"/>
    <col min="6419" max="6419" width="14.42578125" style="766" customWidth="1"/>
    <col min="6420" max="6420" width="18.42578125" style="766" customWidth="1"/>
    <col min="6421" max="6421" width="33.85546875" style="766" customWidth="1"/>
    <col min="6422" max="6422" width="0" style="766" hidden="1" customWidth="1"/>
    <col min="6423" max="6423" width="24.28515625" style="766" customWidth="1"/>
    <col min="6424" max="6424" width="22.42578125" style="766" customWidth="1"/>
    <col min="6425" max="6426" width="12.42578125" style="766"/>
    <col min="6427" max="6427" width="16.85546875" style="766" customWidth="1"/>
    <col min="6428" max="6428" width="12.42578125" style="766"/>
    <col min="6429" max="6429" width="30.140625" style="766" customWidth="1"/>
    <col min="6430" max="6430" width="15.42578125" style="766" customWidth="1"/>
    <col min="6431" max="6431" width="15.85546875" style="766" customWidth="1"/>
    <col min="6432" max="6432" width="24.42578125" style="766" customWidth="1"/>
    <col min="6433" max="6433" width="17.140625" style="766" customWidth="1"/>
    <col min="6434" max="6657" width="12.42578125" style="766"/>
    <col min="6658" max="6658" width="3.5703125" style="766" customWidth="1"/>
    <col min="6659" max="6659" width="59.28515625" style="766" customWidth="1"/>
    <col min="6660" max="6660" width="10.28515625" style="766" customWidth="1"/>
    <col min="6661" max="6661" width="16.85546875" style="766" customWidth="1"/>
    <col min="6662" max="6662" width="8.5703125" style="766" customWidth="1"/>
    <col min="6663" max="6663" width="19" style="766" customWidth="1"/>
    <col min="6664" max="6664" width="18" style="766" customWidth="1"/>
    <col min="6665" max="6665" width="9.28515625" style="766" customWidth="1"/>
    <col min="6666" max="6666" width="9" style="766" customWidth="1"/>
    <col min="6667" max="6667" width="9.140625" style="766" customWidth="1"/>
    <col min="6668" max="6668" width="12.42578125" style="766"/>
    <col min="6669" max="6669" width="16" style="766" customWidth="1"/>
    <col min="6670" max="6670" width="9.28515625" style="766" customWidth="1"/>
    <col min="6671" max="6671" width="9.85546875" style="766" customWidth="1"/>
    <col min="6672" max="6672" width="14.28515625" style="766" customWidth="1"/>
    <col min="6673" max="6673" width="16.42578125" style="766" customWidth="1"/>
    <col min="6674" max="6674" width="12.42578125" style="766"/>
    <col min="6675" max="6675" width="14.42578125" style="766" customWidth="1"/>
    <col min="6676" max="6676" width="18.42578125" style="766" customWidth="1"/>
    <col min="6677" max="6677" width="33.85546875" style="766" customWidth="1"/>
    <col min="6678" max="6678" width="0" style="766" hidden="1" customWidth="1"/>
    <col min="6679" max="6679" width="24.28515625" style="766" customWidth="1"/>
    <col min="6680" max="6680" width="22.42578125" style="766" customWidth="1"/>
    <col min="6681" max="6682" width="12.42578125" style="766"/>
    <col min="6683" max="6683" width="16.85546875" style="766" customWidth="1"/>
    <col min="6684" max="6684" width="12.42578125" style="766"/>
    <col min="6685" max="6685" width="30.140625" style="766" customWidth="1"/>
    <col min="6686" max="6686" width="15.42578125" style="766" customWidth="1"/>
    <col min="6687" max="6687" width="15.85546875" style="766" customWidth="1"/>
    <col min="6688" max="6688" width="24.42578125" style="766" customWidth="1"/>
    <col min="6689" max="6689" width="17.140625" style="766" customWidth="1"/>
    <col min="6690" max="6913" width="12.42578125" style="766"/>
    <col min="6914" max="6914" width="3.5703125" style="766" customWidth="1"/>
    <col min="6915" max="6915" width="59.28515625" style="766" customWidth="1"/>
    <col min="6916" max="6916" width="10.28515625" style="766" customWidth="1"/>
    <col min="6917" max="6917" width="16.85546875" style="766" customWidth="1"/>
    <col min="6918" max="6918" width="8.5703125" style="766" customWidth="1"/>
    <col min="6919" max="6919" width="19" style="766" customWidth="1"/>
    <col min="6920" max="6920" width="18" style="766" customWidth="1"/>
    <col min="6921" max="6921" width="9.28515625" style="766" customWidth="1"/>
    <col min="6922" max="6922" width="9" style="766" customWidth="1"/>
    <col min="6923" max="6923" width="9.140625" style="766" customWidth="1"/>
    <col min="6924" max="6924" width="12.42578125" style="766"/>
    <col min="6925" max="6925" width="16" style="766" customWidth="1"/>
    <col min="6926" max="6926" width="9.28515625" style="766" customWidth="1"/>
    <col min="6927" max="6927" width="9.85546875" style="766" customWidth="1"/>
    <col min="6928" max="6928" width="14.28515625" style="766" customWidth="1"/>
    <col min="6929" max="6929" width="16.42578125" style="766" customWidth="1"/>
    <col min="6930" max="6930" width="12.42578125" style="766"/>
    <col min="6931" max="6931" width="14.42578125" style="766" customWidth="1"/>
    <col min="6932" max="6932" width="18.42578125" style="766" customWidth="1"/>
    <col min="6933" max="6933" width="33.85546875" style="766" customWidth="1"/>
    <col min="6934" max="6934" width="0" style="766" hidden="1" customWidth="1"/>
    <col min="6935" max="6935" width="24.28515625" style="766" customWidth="1"/>
    <col min="6936" max="6936" width="22.42578125" style="766" customWidth="1"/>
    <col min="6937" max="6938" width="12.42578125" style="766"/>
    <col min="6939" max="6939" width="16.85546875" style="766" customWidth="1"/>
    <col min="6940" max="6940" width="12.42578125" style="766"/>
    <col min="6941" max="6941" width="30.140625" style="766" customWidth="1"/>
    <col min="6942" max="6942" width="15.42578125" style="766" customWidth="1"/>
    <col min="6943" max="6943" width="15.85546875" style="766" customWidth="1"/>
    <col min="6944" max="6944" width="24.42578125" style="766" customWidth="1"/>
    <col min="6945" max="6945" width="17.140625" style="766" customWidth="1"/>
    <col min="6946" max="7169" width="12.42578125" style="766"/>
    <col min="7170" max="7170" width="3.5703125" style="766" customWidth="1"/>
    <col min="7171" max="7171" width="59.28515625" style="766" customWidth="1"/>
    <col min="7172" max="7172" width="10.28515625" style="766" customWidth="1"/>
    <col min="7173" max="7173" width="16.85546875" style="766" customWidth="1"/>
    <col min="7174" max="7174" width="8.5703125" style="766" customWidth="1"/>
    <col min="7175" max="7175" width="19" style="766" customWidth="1"/>
    <col min="7176" max="7176" width="18" style="766" customWidth="1"/>
    <col min="7177" max="7177" width="9.28515625" style="766" customWidth="1"/>
    <col min="7178" max="7178" width="9" style="766" customWidth="1"/>
    <col min="7179" max="7179" width="9.140625" style="766" customWidth="1"/>
    <col min="7180" max="7180" width="12.42578125" style="766"/>
    <col min="7181" max="7181" width="16" style="766" customWidth="1"/>
    <col min="7182" max="7182" width="9.28515625" style="766" customWidth="1"/>
    <col min="7183" max="7183" width="9.85546875" style="766" customWidth="1"/>
    <col min="7184" max="7184" width="14.28515625" style="766" customWidth="1"/>
    <col min="7185" max="7185" width="16.42578125" style="766" customWidth="1"/>
    <col min="7186" max="7186" width="12.42578125" style="766"/>
    <col min="7187" max="7187" width="14.42578125" style="766" customWidth="1"/>
    <col min="7188" max="7188" width="18.42578125" style="766" customWidth="1"/>
    <col min="7189" max="7189" width="33.85546875" style="766" customWidth="1"/>
    <col min="7190" max="7190" width="0" style="766" hidden="1" customWidth="1"/>
    <col min="7191" max="7191" width="24.28515625" style="766" customWidth="1"/>
    <col min="7192" max="7192" width="22.42578125" style="766" customWidth="1"/>
    <col min="7193" max="7194" width="12.42578125" style="766"/>
    <col min="7195" max="7195" width="16.85546875" style="766" customWidth="1"/>
    <col min="7196" max="7196" width="12.42578125" style="766"/>
    <col min="7197" max="7197" width="30.140625" style="766" customWidth="1"/>
    <col min="7198" max="7198" width="15.42578125" style="766" customWidth="1"/>
    <col min="7199" max="7199" width="15.85546875" style="766" customWidth="1"/>
    <col min="7200" max="7200" width="24.42578125" style="766" customWidth="1"/>
    <col min="7201" max="7201" width="17.140625" style="766" customWidth="1"/>
    <col min="7202" max="7425" width="12.42578125" style="766"/>
    <col min="7426" max="7426" width="3.5703125" style="766" customWidth="1"/>
    <col min="7427" max="7427" width="59.28515625" style="766" customWidth="1"/>
    <col min="7428" max="7428" width="10.28515625" style="766" customWidth="1"/>
    <col min="7429" max="7429" width="16.85546875" style="766" customWidth="1"/>
    <col min="7430" max="7430" width="8.5703125" style="766" customWidth="1"/>
    <col min="7431" max="7431" width="19" style="766" customWidth="1"/>
    <col min="7432" max="7432" width="18" style="766" customWidth="1"/>
    <col min="7433" max="7433" width="9.28515625" style="766" customWidth="1"/>
    <col min="7434" max="7434" width="9" style="766" customWidth="1"/>
    <col min="7435" max="7435" width="9.140625" style="766" customWidth="1"/>
    <col min="7436" max="7436" width="12.42578125" style="766"/>
    <col min="7437" max="7437" width="16" style="766" customWidth="1"/>
    <col min="7438" max="7438" width="9.28515625" style="766" customWidth="1"/>
    <col min="7439" max="7439" width="9.85546875" style="766" customWidth="1"/>
    <col min="7440" max="7440" width="14.28515625" style="766" customWidth="1"/>
    <col min="7441" max="7441" width="16.42578125" style="766" customWidth="1"/>
    <col min="7442" max="7442" width="12.42578125" style="766"/>
    <col min="7443" max="7443" width="14.42578125" style="766" customWidth="1"/>
    <col min="7444" max="7444" width="18.42578125" style="766" customWidth="1"/>
    <col min="7445" max="7445" width="33.85546875" style="766" customWidth="1"/>
    <col min="7446" max="7446" width="0" style="766" hidden="1" customWidth="1"/>
    <col min="7447" max="7447" width="24.28515625" style="766" customWidth="1"/>
    <col min="7448" max="7448" width="22.42578125" style="766" customWidth="1"/>
    <col min="7449" max="7450" width="12.42578125" style="766"/>
    <col min="7451" max="7451" width="16.85546875" style="766" customWidth="1"/>
    <col min="7452" max="7452" width="12.42578125" style="766"/>
    <col min="7453" max="7453" width="30.140625" style="766" customWidth="1"/>
    <col min="7454" max="7454" width="15.42578125" style="766" customWidth="1"/>
    <col min="7455" max="7455" width="15.85546875" style="766" customWidth="1"/>
    <col min="7456" max="7456" width="24.42578125" style="766" customWidth="1"/>
    <col min="7457" max="7457" width="17.140625" style="766" customWidth="1"/>
    <col min="7458" max="7681" width="12.42578125" style="766"/>
    <col min="7682" max="7682" width="3.5703125" style="766" customWidth="1"/>
    <col min="7683" max="7683" width="59.28515625" style="766" customWidth="1"/>
    <col min="7684" max="7684" width="10.28515625" style="766" customWidth="1"/>
    <col min="7685" max="7685" width="16.85546875" style="766" customWidth="1"/>
    <col min="7686" max="7686" width="8.5703125" style="766" customWidth="1"/>
    <col min="7687" max="7687" width="19" style="766" customWidth="1"/>
    <col min="7688" max="7688" width="18" style="766" customWidth="1"/>
    <col min="7689" max="7689" width="9.28515625" style="766" customWidth="1"/>
    <col min="7690" max="7690" width="9" style="766" customWidth="1"/>
    <col min="7691" max="7691" width="9.140625" style="766" customWidth="1"/>
    <col min="7692" max="7692" width="12.42578125" style="766"/>
    <col min="7693" max="7693" width="16" style="766" customWidth="1"/>
    <col min="7694" max="7694" width="9.28515625" style="766" customWidth="1"/>
    <col min="7695" max="7695" width="9.85546875" style="766" customWidth="1"/>
    <col min="7696" max="7696" width="14.28515625" style="766" customWidth="1"/>
    <col min="7697" max="7697" width="16.42578125" style="766" customWidth="1"/>
    <col min="7698" max="7698" width="12.42578125" style="766"/>
    <col min="7699" max="7699" width="14.42578125" style="766" customWidth="1"/>
    <col min="7700" max="7700" width="18.42578125" style="766" customWidth="1"/>
    <col min="7701" max="7701" width="33.85546875" style="766" customWidth="1"/>
    <col min="7702" max="7702" width="0" style="766" hidden="1" customWidth="1"/>
    <col min="7703" max="7703" width="24.28515625" style="766" customWidth="1"/>
    <col min="7704" max="7704" width="22.42578125" style="766" customWidth="1"/>
    <col min="7705" max="7706" width="12.42578125" style="766"/>
    <col min="7707" max="7707" width="16.85546875" style="766" customWidth="1"/>
    <col min="7708" max="7708" width="12.42578125" style="766"/>
    <col min="7709" max="7709" width="30.140625" style="766" customWidth="1"/>
    <col min="7710" max="7710" width="15.42578125" style="766" customWidth="1"/>
    <col min="7711" max="7711" width="15.85546875" style="766" customWidth="1"/>
    <col min="7712" max="7712" width="24.42578125" style="766" customWidth="1"/>
    <col min="7713" max="7713" width="17.140625" style="766" customWidth="1"/>
    <col min="7714" max="7937" width="12.42578125" style="766"/>
    <col min="7938" max="7938" width="3.5703125" style="766" customWidth="1"/>
    <col min="7939" max="7939" width="59.28515625" style="766" customWidth="1"/>
    <col min="7940" max="7940" width="10.28515625" style="766" customWidth="1"/>
    <col min="7941" max="7941" width="16.85546875" style="766" customWidth="1"/>
    <col min="7942" max="7942" width="8.5703125" style="766" customWidth="1"/>
    <col min="7943" max="7943" width="19" style="766" customWidth="1"/>
    <col min="7944" max="7944" width="18" style="766" customWidth="1"/>
    <col min="7945" max="7945" width="9.28515625" style="766" customWidth="1"/>
    <col min="7946" max="7946" width="9" style="766" customWidth="1"/>
    <col min="7947" max="7947" width="9.140625" style="766" customWidth="1"/>
    <col min="7948" max="7948" width="12.42578125" style="766"/>
    <col min="7949" max="7949" width="16" style="766" customWidth="1"/>
    <col min="7950" max="7950" width="9.28515625" style="766" customWidth="1"/>
    <col min="7951" max="7951" width="9.85546875" style="766" customWidth="1"/>
    <col min="7952" max="7952" width="14.28515625" style="766" customWidth="1"/>
    <col min="7953" max="7953" width="16.42578125" style="766" customWidth="1"/>
    <col min="7954" max="7954" width="12.42578125" style="766"/>
    <col min="7955" max="7955" width="14.42578125" style="766" customWidth="1"/>
    <col min="7956" max="7956" width="18.42578125" style="766" customWidth="1"/>
    <col min="7957" max="7957" width="33.85546875" style="766" customWidth="1"/>
    <col min="7958" max="7958" width="0" style="766" hidden="1" customWidth="1"/>
    <col min="7959" max="7959" width="24.28515625" style="766" customWidth="1"/>
    <col min="7960" max="7960" width="22.42578125" style="766" customWidth="1"/>
    <col min="7961" max="7962" width="12.42578125" style="766"/>
    <col min="7963" max="7963" width="16.85546875" style="766" customWidth="1"/>
    <col min="7964" max="7964" width="12.42578125" style="766"/>
    <col min="7965" max="7965" width="30.140625" style="766" customWidth="1"/>
    <col min="7966" max="7966" width="15.42578125" style="766" customWidth="1"/>
    <col min="7967" max="7967" width="15.85546875" style="766" customWidth="1"/>
    <col min="7968" max="7968" width="24.42578125" style="766" customWidth="1"/>
    <col min="7969" max="7969" width="17.140625" style="766" customWidth="1"/>
    <col min="7970" max="8193" width="12.42578125" style="766"/>
    <col min="8194" max="8194" width="3.5703125" style="766" customWidth="1"/>
    <col min="8195" max="8195" width="59.28515625" style="766" customWidth="1"/>
    <col min="8196" max="8196" width="10.28515625" style="766" customWidth="1"/>
    <col min="8197" max="8197" width="16.85546875" style="766" customWidth="1"/>
    <col min="8198" max="8198" width="8.5703125" style="766" customWidth="1"/>
    <col min="8199" max="8199" width="19" style="766" customWidth="1"/>
    <col min="8200" max="8200" width="18" style="766" customWidth="1"/>
    <col min="8201" max="8201" width="9.28515625" style="766" customWidth="1"/>
    <col min="8202" max="8202" width="9" style="766" customWidth="1"/>
    <col min="8203" max="8203" width="9.140625" style="766" customWidth="1"/>
    <col min="8204" max="8204" width="12.42578125" style="766"/>
    <col min="8205" max="8205" width="16" style="766" customWidth="1"/>
    <col min="8206" max="8206" width="9.28515625" style="766" customWidth="1"/>
    <col min="8207" max="8207" width="9.85546875" style="766" customWidth="1"/>
    <col min="8208" max="8208" width="14.28515625" style="766" customWidth="1"/>
    <col min="8209" max="8209" width="16.42578125" style="766" customWidth="1"/>
    <col min="8210" max="8210" width="12.42578125" style="766"/>
    <col min="8211" max="8211" width="14.42578125" style="766" customWidth="1"/>
    <col min="8212" max="8212" width="18.42578125" style="766" customWidth="1"/>
    <col min="8213" max="8213" width="33.85546875" style="766" customWidth="1"/>
    <col min="8214" max="8214" width="0" style="766" hidden="1" customWidth="1"/>
    <col min="8215" max="8215" width="24.28515625" style="766" customWidth="1"/>
    <col min="8216" max="8216" width="22.42578125" style="766" customWidth="1"/>
    <col min="8217" max="8218" width="12.42578125" style="766"/>
    <col min="8219" max="8219" width="16.85546875" style="766" customWidth="1"/>
    <col min="8220" max="8220" width="12.42578125" style="766"/>
    <col min="8221" max="8221" width="30.140625" style="766" customWidth="1"/>
    <col min="8222" max="8222" width="15.42578125" style="766" customWidth="1"/>
    <col min="8223" max="8223" width="15.85546875" style="766" customWidth="1"/>
    <col min="8224" max="8224" width="24.42578125" style="766" customWidth="1"/>
    <col min="8225" max="8225" width="17.140625" style="766" customWidth="1"/>
    <col min="8226" max="8449" width="12.42578125" style="766"/>
    <col min="8450" max="8450" width="3.5703125" style="766" customWidth="1"/>
    <col min="8451" max="8451" width="59.28515625" style="766" customWidth="1"/>
    <col min="8452" max="8452" width="10.28515625" style="766" customWidth="1"/>
    <col min="8453" max="8453" width="16.85546875" style="766" customWidth="1"/>
    <col min="8454" max="8454" width="8.5703125" style="766" customWidth="1"/>
    <col min="8455" max="8455" width="19" style="766" customWidth="1"/>
    <col min="8456" max="8456" width="18" style="766" customWidth="1"/>
    <col min="8457" max="8457" width="9.28515625" style="766" customWidth="1"/>
    <col min="8458" max="8458" width="9" style="766" customWidth="1"/>
    <col min="8459" max="8459" width="9.140625" style="766" customWidth="1"/>
    <col min="8460" max="8460" width="12.42578125" style="766"/>
    <col min="8461" max="8461" width="16" style="766" customWidth="1"/>
    <col min="8462" max="8462" width="9.28515625" style="766" customWidth="1"/>
    <col min="8463" max="8463" width="9.85546875" style="766" customWidth="1"/>
    <col min="8464" max="8464" width="14.28515625" style="766" customWidth="1"/>
    <col min="8465" max="8465" width="16.42578125" style="766" customWidth="1"/>
    <col min="8466" max="8466" width="12.42578125" style="766"/>
    <col min="8467" max="8467" width="14.42578125" style="766" customWidth="1"/>
    <col min="8468" max="8468" width="18.42578125" style="766" customWidth="1"/>
    <col min="8469" max="8469" width="33.85546875" style="766" customWidth="1"/>
    <col min="8470" max="8470" width="0" style="766" hidden="1" customWidth="1"/>
    <col min="8471" max="8471" width="24.28515625" style="766" customWidth="1"/>
    <col min="8472" max="8472" width="22.42578125" style="766" customWidth="1"/>
    <col min="8473" max="8474" width="12.42578125" style="766"/>
    <col min="8475" max="8475" width="16.85546875" style="766" customWidth="1"/>
    <col min="8476" max="8476" width="12.42578125" style="766"/>
    <col min="8477" max="8477" width="30.140625" style="766" customWidth="1"/>
    <col min="8478" max="8478" width="15.42578125" style="766" customWidth="1"/>
    <col min="8479" max="8479" width="15.85546875" style="766" customWidth="1"/>
    <col min="8480" max="8480" width="24.42578125" style="766" customWidth="1"/>
    <col min="8481" max="8481" width="17.140625" style="766" customWidth="1"/>
    <col min="8482" max="8705" width="12.42578125" style="766"/>
    <col min="8706" max="8706" width="3.5703125" style="766" customWidth="1"/>
    <col min="8707" max="8707" width="59.28515625" style="766" customWidth="1"/>
    <col min="8708" max="8708" width="10.28515625" style="766" customWidth="1"/>
    <col min="8709" max="8709" width="16.85546875" style="766" customWidth="1"/>
    <col min="8710" max="8710" width="8.5703125" style="766" customWidth="1"/>
    <col min="8711" max="8711" width="19" style="766" customWidth="1"/>
    <col min="8712" max="8712" width="18" style="766" customWidth="1"/>
    <col min="8713" max="8713" width="9.28515625" style="766" customWidth="1"/>
    <col min="8714" max="8714" width="9" style="766" customWidth="1"/>
    <col min="8715" max="8715" width="9.140625" style="766" customWidth="1"/>
    <col min="8716" max="8716" width="12.42578125" style="766"/>
    <col min="8717" max="8717" width="16" style="766" customWidth="1"/>
    <col min="8718" max="8718" width="9.28515625" style="766" customWidth="1"/>
    <col min="8719" max="8719" width="9.85546875" style="766" customWidth="1"/>
    <col min="8720" max="8720" width="14.28515625" style="766" customWidth="1"/>
    <col min="8721" max="8721" width="16.42578125" style="766" customWidth="1"/>
    <col min="8722" max="8722" width="12.42578125" style="766"/>
    <col min="8723" max="8723" width="14.42578125" style="766" customWidth="1"/>
    <col min="8724" max="8724" width="18.42578125" style="766" customWidth="1"/>
    <col min="8725" max="8725" width="33.85546875" style="766" customWidth="1"/>
    <col min="8726" max="8726" width="0" style="766" hidden="1" customWidth="1"/>
    <col min="8727" max="8727" width="24.28515625" style="766" customWidth="1"/>
    <col min="8728" max="8728" width="22.42578125" style="766" customWidth="1"/>
    <col min="8729" max="8730" width="12.42578125" style="766"/>
    <col min="8731" max="8731" width="16.85546875" style="766" customWidth="1"/>
    <col min="8732" max="8732" width="12.42578125" style="766"/>
    <col min="8733" max="8733" width="30.140625" style="766" customWidth="1"/>
    <col min="8734" max="8734" width="15.42578125" style="766" customWidth="1"/>
    <col min="8735" max="8735" width="15.85546875" style="766" customWidth="1"/>
    <col min="8736" max="8736" width="24.42578125" style="766" customWidth="1"/>
    <col min="8737" max="8737" width="17.140625" style="766" customWidth="1"/>
    <col min="8738" max="8961" width="12.42578125" style="766"/>
    <col min="8962" max="8962" width="3.5703125" style="766" customWidth="1"/>
    <col min="8963" max="8963" width="59.28515625" style="766" customWidth="1"/>
    <col min="8964" max="8964" width="10.28515625" style="766" customWidth="1"/>
    <col min="8965" max="8965" width="16.85546875" style="766" customWidth="1"/>
    <col min="8966" max="8966" width="8.5703125" style="766" customWidth="1"/>
    <col min="8967" max="8967" width="19" style="766" customWidth="1"/>
    <col min="8968" max="8968" width="18" style="766" customWidth="1"/>
    <col min="8969" max="8969" width="9.28515625" style="766" customWidth="1"/>
    <col min="8970" max="8970" width="9" style="766" customWidth="1"/>
    <col min="8971" max="8971" width="9.140625" style="766" customWidth="1"/>
    <col min="8972" max="8972" width="12.42578125" style="766"/>
    <col min="8973" max="8973" width="16" style="766" customWidth="1"/>
    <col min="8974" max="8974" width="9.28515625" style="766" customWidth="1"/>
    <col min="8975" max="8975" width="9.85546875" style="766" customWidth="1"/>
    <col min="8976" max="8976" width="14.28515625" style="766" customWidth="1"/>
    <col min="8977" max="8977" width="16.42578125" style="766" customWidth="1"/>
    <col min="8978" max="8978" width="12.42578125" style="766"/>
    <col min="8979" max="8979" width="14.42578125" style="766" customWidth="1"/>
    <col min="8980" max="8980" width="18.42578125" style="766" customWidth="1"/>
    <col min="8981" max="8981" width="33.85546875" style="766" customWidth="1"/>
    <col min="8982" max="8982" width="0" style="766" hidden="1" customWidth="1"/>
    <col min="8983" max="8983" width="24.28515625" style="766" customWidth="1"/>
    <col min="8984" max="8984" width="22.42578125" style="766" customWidth="1"/>
    <col min="8985" max="8986" width="12.42578125" style="766"/>
    <col min="8987" max="8987" width="16.85546875" style="766" customWidth="1"/>
    <col min="8988" max="8988" width="12.42578125" style="766"/>
    <col min="8989" max="8989" width="30.140625" style="766" customWidth="1"/>
    <col min="8990" max="8990" width="15.42578125" style="766" customWidth="1"/>
    <col min="8991" max="8991" width="15.85546875" style="766" customWidth="1"/>
    <col min="8992" max="8992" width="24.42578125" style="766" customWidth="1"/>
    <col min="8993" max="8993" width="17.140625" style="766" customWidth="1"/>
    <col min="8994" max="9217" width="12.42578125" style="766"/>
    <col min="9218" max="9218" width="3.5703125" style="766" customWidth="1"/>
    <col min="9219" max="9219" width="59.28515625" style="766" customWidth="1"/>
    <col min="9220" max="9220" width="10.28515625" style="766" customWidth="1"/>
    <col min="9221" max="9221" width="16.85546875" style="766" customWidth="1"/>
    <col min="9222" max="9222" width="8.5703125" style="766" customWidth="1"/>
    <col min="9223" max="9223" width="19" style="766" customWidth="1"/>
    <col min="9224" max="9224" width="18" style="766" customWidth="1"/>
    <col min="9225" max="9225" width="9.28515625" style="766" customWidth="1"/>
    <col min="9226" max="9226" width="9" style="766" customWidth="1"/>
    <col min="9227" max="9227" width="9.140625" style="766" customWidth="1"/>
    <col min="9228" max="9228" width="12.42578125" style="766"/>
    <col min="9229" max="9229" width="16" style="766" customWidth="1"/>
    <col min="9230" max="9230" width="9.28515625" style="766" customWidth="1"/>
    <col min="9231" max="9231" width="9.85546875" style="766" customWidth="1"/>
    <col min="9232" max="9232" width="14.28515625" style="766" customWidth="1"/>
    <col min="9233" max="9233" width="16.42578125" style="766" customWidth="1"/>
    <col min="9234" max="9234" width="12.42578125" style="766"/>
    <col min="9235" max="9235" width="14.42578125" style="766" customWidth="1"/>
    <col min="9236" max="9236" width="18.42578125" style="766" customWidth="1"/>
    <col min="9237" max="9237" width="33.85546875" style="766" customWidth="1"/>
    <col min="9238" max="9238" width="0" style="766" hidden="1" customWidth="1"/>
    <col min="9239" max="9239" width="24.28515625" style="766" customWidth="1"/>
    <col min="9240" max="9240" width="22.42578125" style="766" customWidth="1"/>
    <col min="9241" max="9242" width="12.42578125" style="766"/>
    <col min="9243" max="9243" width="16.85546875" style="766" customWidth="1"/>
    <col min="9244" max="9244" width="12.42578125" style="766"/>
    <col min="9245" max="9245" width="30.140625" style="766" customWidth="1"/>
    <col min="9246" max="9246" width="15.42578125" style="766" customWidth="1"/>
    <col min="9247" max="9247" width="15.85546875" style="766" customWidth="1"/>
    <col min="9248" max="9248" width="24.42578125" style="766" customWidth="1"/>
    <col min="9249" max="9249" width="17.140625" style="766" customWidth="1"/>
    <col min="9250" max="9473" width="12.42578125" style="766"/>
    <col min="9474" max="9474" width="3.5703125" style="766" customWidth="1"/>
    <col min="9475" max="9475" width="59.28515625" style="766" customWidth="1"/>
    <col min="9476" max="9476" width="10.28515625" style="766" customWidth="1"/>
    <col min="9477" max="9477" width="16.85546875" style="766" customWidth="1"/>
    <col min="9478" max="9478" width="8.5703125" style="766" customWidth="1"/>
    <col min="9479" max="9479" width="19" style="766" customWidth="1"/>
    <col min="9480" max="9480" width="18" style="766" customWidth="1"/>
    <col min="9481" max="9481" width="9.28515625" style="766" customWidth="1"/>
    <col min="9482" max="9482" width="9" style="766" customWidth="1"/>
    <col min="9483" max="9483" width="9.140625" style="766" customWidth="1"/>
    <col min="9484" max="9484" width="12.42578125" style="766"/>
    <col min="9485" max="9485" width="16" style="766" customWidth="1"/>
    <col min="9486" max="9486" width="9.28515625" style="766" customWidth="1"/>
    <col min="9487" max="9487" width="9.85546875" style="766" customWidth="1"/>
    <col min="9488" max="9488" width="14.28515625" style="766" customWidth="1"/>
    <col min="9489" max="9489" width="16.42578125" style="766" customWidth="1"/>
    <col min="9490" max="9490" width="12.42578125" style="766"/>
    <col min="9491" max="9491" width="14.42578125" style="766" customWidth="1"/>
    <col min="9492" max="9492" width="18.42578125" style="766" customWidth="1"/>
    <col min="9493" max="9493" width="33.85546875" style="766" customWidth="1"/>
    <col min="9494" max="9494" width="0" style="766" hidden="1" customWidth="1"/>
    <col min="9495" max="9495" width="24.28515625" style="766" customWidth="1"/>
    <col min="9496" max="9496" width="22.42578125" style="766" customWidth="1"/>
    <col min="9497" max="9498" width="12.42578125" style="766"/>
    <col min="9499" max="9499" width="16.85546875" style="766" customWidth="1"/>
    <col min="9500" max="9500" width="12.42578125" style="766"/>
    <col min="9501" max="9501" width="30.140625" style="766" customWidth="1"/>
    <col min="9502" max="9502" width="15.42578125" style="766" customWidth="1"/>
    <col min="9503" max="9503" width="15.85546875" style="766" customWidth="1"/>
    <col min="9504" max="9504" width="24.42578125" style="766" customWidth="1"/>
    <col min="9505" max="9505" width="17.140625" style="766" customWidth="1"/>
    <col min="9506" max="9729" width="12.42578125" style="766"/>
    <col min="9730" max="9730" width="3.5703125" style="766" customWidth="1"/>
    <col min="9731" max="9731" width="59.28515625" style="766" customWidth="1"/>
    <col min="9732" max="9732" width="10.28515625" style="766" customWidth="1"/>
    <col min="9733" max="9733" width="16.85546875" style="766" customWidth="1"/>
    <col min="9734" max="9734" width="8.5703125" style="766" customWidth="1"/>
    <col min="9735" max="9735" width="19" style="766" customWidth="1"/>
    <col min="9736" max="9736" width="18" style="766" customWidth="1"/>
    <col min="9737" max="9737" width="9.28515625" style="766" customWidth="1"/>
    <col min="9738" max="9738" width="9" style="766" customWidth="1"/>
    <col min="9739" max="9739" width="9.140625" style="766" customWidth="1"/>
    <col min="9740" max="9740" width="12.42578125" style="766"/>
    <col min="9741" max="9741" width="16" style="766" customWidth="1"/>
    <col min="9742" max="9742" width="9.28515625" style="766" customWidth="1"/>
    <col min="9743" max="9743" width="9.85546875" style="766" customWidth="1"/>
    <col min="9744" max="9744" width="14.28515625" style="766" customWidth="1"/>
    <col min="9745" max="9745" width="16.42578125" style="766" customWidth="1"/>
    <col min="9746" max="9746" width="12.42578125" style="766"/>
    <col min="9747" max="9747" width="14.42578125" style="766" customWidth="1"/>
    <col min="9748" max="9748" width="18.42578125" style="766" customWidth="1"/>
    <col min="9749" max="9749" width="33.85546875" style="766" customWidth="1"/>
    <col min="9750" max="9750" width="0" style="766" hidden="1" customWidth="1"/>
    <col min="9751" max="9751" width="24.28515625" style="766" customWidth="1"/>
    <col min="9752" max="9752" width="22.42578125" style="766" customWidth="1"/>
    <col min="9753" max="9754" width="12.42578125" style="766"/>
    <col min="9755" max="9755" width="16.85546875" style="766" customWidth="1"/>
    <col min="9756" max="9756" width="12.42578125" style="766"/>
    <col min="9757" max="9757" width="30.140625" style="766" customWidth="1"/>
    <col min="9758" max="9758" width="15.42578125" style="766" customWidth="1"/>
    <col min="9759" max="9759" width="15.85546875" style="766" customWidth="1"/>
    <col min="9760" max="9760" width="24.42578125" style="766" customWidth="1"/>
    <col min="9761" max="9761" width="17.140625" style="766" customWidth="1"/>
    <col min="9762" max="9985" width="12.42578125" style="766"/>
    <col min="9986" max="9986" width="3.5703125" style="766" customWidth="1"/>
    <col min="9987" max="9987" width="59.28515625" style="766" customWidth="1"/>
    <col min="9988" max="9988" width="10.28515625" style="766" customWidth="1"/>
    <col min="9989" max="9989" width="16.85546875" style="766" customWidth="1"/>
    <col min="9990" max="9990" width="8.5703125" style="766" customWidth="1"/>
    <col min="9991" max="9991" width="19" style="766" customWidth="1"/>
    <col min="9992" max="9992" width="18" style="766" customWidth="1"/>
    <col min="9993" max="9993" width="9.28515625" style="766" customWidth="1"/>
    <col min="9994" max="9994" width="9" style="766" customWidth="1"/>
    <col min="9995" max="9995" width="9.140625" style="766" customWidth="1"/>
    <col min="9996" max="9996" width="12.42578125" style="766"/>
    <col min="9997" max="9997" width="16" style="766" customWidth="1"/>
    <col min="9998" max="9998" width="9.28515625" style="766" customWidth="1"/>
    <col min="9999" max="9999" width="9.85546875" style="766" customWidth="1"/>
    <col min="10000" max="10000" width="14.28515625" style="766" customWidth="1"/>
    <col min="10001" max="10001" width="16.42578125" style="766" customWidth="1"/>
    <col min="10002" max="10002" width="12.42578125" style="766"/>
    <col min="10003" max="10003" width="14.42578125" style="766" customWidth="1"/>
    <col min="10004" max="10004" width="18.42578125" style="766" customWidth="1"/>
    <col min="10005" max="10005" width="33.85546875" style="766" customWidth="1"/>
    <col min="10006" max="10006" width="0" style="766" hidden="1" customWidth="1"/>
    <col min="10007" max="10007" width="24.28515625" style="766" customWidth="1"/>
    <col min="10008" max="10008" width="22.42578125" style="766" customWidth="1"/>
    <col min="10009" max="10010" width="12.42578125" style="766"/>
    <col min="10011" max="10011" width="16.85546875" style="766" customWidth="1"/>
    <col min="10012" max="10012" width="12.42578125" style="766"/>
    <col min="10013" max="10013" width="30.140625" style="766" customWidth="1"/>
    <col min="10014" max="10014" width="15.42578125" style="766" customWidth="1"/>
    <col min="10015" max="10015" width="15.85546875" style="766" customWidth="1"/>
    <col min="10016" max="10016" width="24.42578125" style="766" customWidth="1"/>
    <col min="10017" max="10017" width="17.140625" style="766" customWidth="1"/>
    <col min="10018" max="10241" width="12.42578125" style="766"/>
    <col min="10242" max="10242" width="3.5703125" style="766" customWidth="1"/>
    <col min="10243" max="10243" width="59.28515625" style="766" customWidth="1"/>
    <col min="10244" max="10244" width="10.28515625" style="766" customWidth="1"/>
    <col min="10245" max="10245" width="16.85546875" style="766" customWidth="1"/>
    <col min="10246" max="10246" width="8.5703125" style="766" customWidth="1"/>
    <col min="10247" max="10247" width="19" style="766" customWidth="1"/>
    <col min="10248" max="10248" width="18" style="766" customWidth="1"/>
    <col min="10249" max="10249" width="9.28515625" style="766" customWidth="1"/>
    <col min="10250" max="10250" width="9" style="766" customWidth="1"/>
    <col min="10251" max="10251" width="9.140625" style="766" customWidth="1"/>
    <col min="10252" max="10252" width="12.42578125" style="766"/>
    <col min="10253" max="10253" width="16" style="766" customWidth="1"/>
    <col min="10254" max="10254" width="9.28515625" style="766" customWidth="1"/>
    <col min="10255" max="10255" width="9.85546875" style="766" customWidth="1"/>
    <col min="10256" max="10256" width="14.28515625" style="766" customWidth="1"/>
    <col min="10257" max="10257" width="16.42578125" style="766" customWidth="1"/>
    <col min="10258" max="10258" width="12.42578125" style="766"/>
    <col min="10259" max="10259" width="14.42578125" style="766" customWidth="1"/>
    <col min="10260" max="10260" width="18.42578125" style="766" customWidth="1"/>
    <col min="10261" max="10261" width="33.85546875" style="766" customWidth="1"/>
    <col min="10262" max="10262" width="0" style="766" hidden="1" customWidth="1"/>
    <col min="10263" max="10263" width="24.28515625" style="766" customWidth="1"/>
    <col min="10264" max="10264" width="22.42578125" style="766" customWidth="1"/>
    <col min="10265" max="10266" width="12.42578125" style="766"/>
    <col min="10267" max="10267" width="16.85546875" style="766" customWidth="1"/>
    <col min="10268" max="10268" width="12.42578125" style="766"/>
    <col min="10269" max="10269" width="30.140625" style="766" customWidth="1"/>
    <col min="10270" max="10270" width="15.42578125" style="766" customWidth="1"/>
    <col min="10271" max="10271" width="15.85546875" style="766" customWidth="1"/>
    <col min="10272" max="10272" width="24.42578125" style="766" customWidth="1"/>
    <col min="10273" max="10273" width="17.140625" style="766" customWidth="1"/>
    <col min="10274" max="10497" width="12.42578125" style="766"/>
    <col min="10498" max="10498" width="3.5703125" style="766" customWidth="1"/>
    <col min="10499" max="10499" width="59.28515625" style="766" customWidth="1"/>
    <col min="10500" max="10500" width="10.28515625" style="766" customWidth="1"/>
    <col min="10501" max="10501" width="16.85546875" style="766" customWidth="1"/>
    <col min="10502" max="10502" width="8.5703125" style="766" customWidth="1"/>
    <col min="10503" max="10503" width="19" style="766" customWidth="1"/>
    <col min="10504" max="10504" width="18" style="766" customWidth="1"/>
    <col min="10505" max="10505" width="9.28515625" style="766" customWidth="1"/>
    <col min="10506" max="10506" width="9" style="766" customWidth="1"/>
    <col min="10507" max="10507" width="9.140625" style="766" customWidth="1"/>
    <col min="10508" max="10508" width="12.42578125" style="766"/>
    <col min="10509" max="10509" width="16" style="766" customWidth="1"/>
    <col min="10510" max="10510" width="9.28515625" style="766" customWidth="1"/>
    <col min="10511" max="10511" width="9.85546875" style="766" customWidth="1"/>
    <col min="10512" max="10512" width="14.28515625" style="766" customWidth="1"/>
    <col min="10513" max="10513" width="16.42578125" style="766" customWidth="1"/>
    <col min="10514" max="10514" width="12.42578125" style="766"/>
    <col min="10515" max="10515" width="14.42578125" style="766" customWidth="1"/>
    <col min="10516" max="10516" width="18.42578125" style="766" customWidth="1"/>
    <col min="10517" max="10517" width="33.85546875" style="766" customWidth="1"/>
    <col min="10518" max="10518" width="0" style="766" hidden="1" customWidth="1"/>
    <col min="10519" max="10519" width="24.28515625" style="766" customWidth="1"/>
    <col min="10520" max="10520" width="22.42578125" style="766" customWidth="1"/>
    <col min="10521" max="10522" width="12.42578125" style="766"/>
    <col min="10523" max="10523" width="16.85546875" style="766" customWidth="1"/>
    <col min="10524" max="10524" width="12.42578125" style="766"/>
    <col min="10525" max="10525" width="30.140625" style="766" customWidth="1"/>
    <col min="10526" max="10526" width="15.42578125" style="766" customWidth="1"/>
    <col min="10527" max="10527" width="15.85546875" style="766" customWidth="1"/>
    <col min="10528" max="10528" width="24.42578125" style="766" customWidth="1"/>
    <col min="10529" max="10529" width="17.140625" style="766" customWidth="1"/>
    <col min="10530" max="10753" width="12.42578125" style="766"/>
    <col min="10754" max="10754" width="3.5703125" style="766" customWidth="1"/>
    <col min="10755" max="10755" width="59.28515625" style="766" customWidth="1"/>
    <col min="10756" max="10756" width="10.28515625" style="766" customWidth="1"/>
    <col min="10757" max="10757" width="16.85546875" style="766" customWidth="1"/>
    <col min="10758" max="10758" width="8.5703125" style="766" customWidth="1"/>
    <col min="10759" max="10759" width="19" style="766" customWidth="1"/>
    <col min="10760" max="10760" width="18" style="766" customWidth="1"/>
    <col min="10761" max="10761" width="9.28515625" style="766" customWidth="1"/>
    <col min="10762" max="10762" width="9" style="766" customWidth="1"/>
    <col min="10763" max="10763" width="9.140625" style="766" customWidth="1"/>
    <col min="10764" max="10764" width="12.42578125" style="766"/>
    <col min="10765" max="10765" width="16" style="766" customWidth="1"/>
    <col min="10766" max="10766" width="9.28515625" style="766" customWidth="1"/>
    <col min="10767" max="10767" width="9.85546875" style="766" customWidth="1"/>
    <col min="10768" max="10768" width="14.28515625" style="766" customWidth="1"/>
    <col min="10769" max="10769" width="16.42578125" style="766" customWidth="1"/>
    <col min="10770" max="10770" width="12.42578125" style="766"/>
    <col min="10771" max="10771" width="14.42578125" style="766" customWidth="1"/>
    <col min="10772" max="10772" width="18.42578125" style="766" customWidth="1"/>
    <col min="10773" max="10773" width="33.85546875" style="766" customWidth="1"/>
    <col min="10774" max="10774" width="0" style="766" hidden="1" customWidth="1"/>
    <col min="10775" max="10775" width="24.28515625" style="766" customWidth="1"/>
    <col min="10776" max="10776" width="22.42578125" style="766" customWidth="1"/>
    <col min="10777" max="10778" width="12.42578125" style="766"/>
    <col min="10779" max="10779" width="16.85546875" style="766" customWidth="1"/>
    <col min="10780" max="10780" width="12.42578125" style="766"/>
    <col min="10781" max="10781" width="30.140625" style="766" customWidth="1"/>
    <col min="10782" max="10782" width="15.42578125" style="766" customWidth="1"/>
    <col min="10783" max="10783" width="15.85546875" style="766" customWidth="1"/>
    <col min="10784" max="10784" width="24.42578125" style="766" customWidth="1"/>
    <col min="10785" max="10785" width="17.140625" style="766" customWidth="1"/>
    <col min="10786" max="11009" width="12.42578125" style="766"/>
    <col min="11010" max="11010" width="3.5703125" style="766" customWidth="1"/>
    <col min="11011" max="11011" width="59.28515625" style="766" customWidth="1"/>
    <col min="11012" max="11012" width="10.28515625" style="766" customWidth="1"/>
    <col min="11013" max="11013" width="16.85546875" style="766" customWidth="1"/>
    <col min="11014" max="11014" width="8.5703125" style="766" customWidth="1"/>
    <col min="11015" max="11015" width="19" style="766" customWidth="1"/>
    <col min="11016" max="11016" width="18" style="766" customWidth="1"/>
    <col min="11017" max="11017" width="9.28515625" style="766" customWidth="1"/>
    <col min="11018" max="11018" width="9" style="766" customWidth="1"/>
    <col min="11019" max="11019" width="9.140625" style="766" customWidth="1"/>
    <col min="11020" max="11020" width="12.42578125" style="766"/>
    <col min="11021" max="11021" width="16" style="766" customWidth="1"/>
    <col min="11022" max="11022" width="9.28515625" style="766" customWidth="1"/>
    <col min="11023" max="11023" width="9.85546875" style="766" customWidth="1"/>
    <col min="11024" max="11024" width="14.28515625" style="766" customWidth="1"/>
    <col min="11025" max="11025" width="16.42578125" style="766" customWidth="1"/>
    <col min="11026" max="11026" width="12.42578125" style="766"/>
    <col min="11027" max="11027" width="14.42578125" style="766" customWidth="1"/>
    <col min="11028" max="11028" width="18.42578125" style="766" customWidth="1"/>
    <col min="11029" max="11029" width="33.85546875" style="766" customWidth="1"/>
    <col min="11030" max="11030" width="0" style="766" hidden="1" customWidth="1"/>
    <col min="11031" max="11031" width="24.28515625" style="766" customWidth="1"/>
    <col min="11032" max="11032" width="22.42578125" style="766" customWidth="1"/>
    <col min="11033" max="11034" width="12.42578125" style="766"/>
    <col min="11035" max="11035" width="16.85546875" style="766" customWidth="1"/>
    <col min="11036" max="11036" width="12.42578125" style="766"/>
    <col min="11037" max="11037" width="30.140625" style="766" customWidth="1"/>
    <col min="11038" max="11038" width="15.42578125" style="766" customWidth="1"/>
    <col min="11039" max="11039" width="15.85546875" style="766" customWidth="1"/>
    <col min="11040" max="11040" width="24.42578125" style="766" customWidth="1"/>
    <col min="11041" max="11041" width="17.140625" style="766" customWidth="1"/>
    <col min="11042" max="11265" width="12.42578125" style="766"/>
    <col min="11266" max="11266" width="3.5703125" style="766" customWidth="1"/>
    <col min="11267" max="11267" width="59.28515625" style="766" customWidth="1"/>
    <col min="11268" max="11268" width="10.28515625" style="766" customWidth="1"/>
    <col min="11269" max="11269" width="16.85546875" style="766" customWidth="1"/>
    <col min="11270" max="11270" width="8.5703125" style="766" customWidth="1"/>
    <col min="11271" max="11271" width="19" style="766" customWidth="1"/>
    <col min="11272" max="11272" width="18" style="766" customWidth="1"/>
    <col min="11273" max="11273" width="9.28515625" style="766" customWidth="1"/>
    <col min="11274" max="11274" width="9" style="766" customWidth="1"/>
    <col min="11275" max="11275" width="9.140625" style="766" customWidth="1"/>
    <col min="11276" max="11276" width="12.42578125" style="766"/>
    <col min="11277" max="11277" width="16" style="766" customWidth="1"/>
    <col min="11278" max="11278" width="9.28515625" style="766" customWidth="1"/>
    <col min="11279" max="11279" width="9.85546875" style="766" customWidth="1"/>
    <col min="11280" max="11280" width="14.28515625" style="766" customWidth="1"/>
    <col min="11281" max="11281" width="16.42578125" style="766" customWidth="1"/>
    <col min="11282" max="11282" width="12.42578125" style="766"/>
    <col min="11283" max="11283" width="14.42578125" style="766" customWidth="1"/>
    <col min="11284" max="11284" width="18.42578125" style="766" customWidth="1"/>
    <col min="11285" max="11285" width="33.85546875" style="766" customWidth="1"/>
    <col min="11286" max="11286" width="0" style="766" hidden="1" customWidth="1"/>
    <col min="11287" max="11287" width="24.28515625" style="766" customWidth="1"/>
    <col min="11288" max="11288" width="22.42578125" style="766" customWidth="1"/>
    <col min="11289" max="11290" width="12.42578125" style="766"/>
    <col min="11291" max="11291" width="16.85546875" style="766" customWidth="1"/>
    <col min="11292" max="11292" width="12.42578125" style="766"/>
    <col min="11293" max="11293" width="30.140625" style="766" customWidth="1"/>
    <col min="11294" max="11294" width="15.42578125" style="766" customWidth="1"/>
    <col min="11295" max="11295" width="15.85546875" style="766" customWidth="1"/>
    <col min="11296" max="11296" width="24.42578125" style="766" customWidth="1"/>
    <col min="11297" max="11297" width="17.140625" style="766" customWidth="1"/>
    <col min="11298" max="11521" width="12.42578125" style="766"/>
    <col min="11522" max="11522" width="3.5703125" style="766" customWidth="1"/>
    <col min="11523" max="11523" width="59.28515625" style="766" customWidth="1"/>
    <col min="11524" max="11524" width="10.28515625" style="766" customWidth="1"/>
    <col min="11525" max="11525" width="16.85546875" style="766" customWidth="1"/>
    <col min="11526" max="11526" width="8.5703125" style="766" customWidth="1"/>
    <col min="11527" max="11527" width="19" style="766" customWidth="1"/>
    <col min="11528" max="11528" width="18" style="766" customWidth="1"/>
    <col min="11529" max="11529" width="9.28515625" style="766" customWidth="1"/>
    <col min="11530" max="11530" width="9" style="766" customWidth="1"/>
    <col min="11531" max="11531" width="9.140625" style="766" customWidth="1"/>
    <col min="11532" max="11532" width="12.42578125" style="766"/>
    <col min="11533" max="11533" width="16" style="766" customWidth="1"/>
    <col min="11534" max="11534" width="9.28515625" style="766" customWidth="1"/>
    <col min="11535" max="11535" width="9.85546875" style="766" customWidth="1"/>
    <col min="11536" max="11536" width="14.28515625" style="766" customWidth="1"/>
    <col min="11537" max="11537" width="16.42578125" style="766" customWidth="1"/>
    <col min="11538" max="11538" width="12.42578125" style="766"/>
    <col min="11539" max="11539" width="14.42578125" style="766" customWidth="1"/>
    <col min="11540" max="11540" width="18.42578125" style="766" customWidth="1"/>
    <col min="11541" max="11541" width="33.85546875" style="766" customWidth="1"/>
    <col min="11542" max="11542" width="0" style="766" hidden="1" customWidth="1"/>
    <col min="11543" max="11543" width="24.28515625" style="766" customWidth="1"/>
    <col min="11544" max="11544" width="22.42578125" style="766" customWidth="1"/>
    <col min="11545" max="11546" width="12.42578125" style="766"/>
    <col min="11547" max="11547" width="16.85546875" style="766" customWidth="1"/>
    <col min="11548" max="11548" width="12.42578125" style="766"/>
    <col min="11549" max="11549" width="30.140625" style="766" customWidth="1"/>
    <col min="11550" max="11550" width="15.42578125" style="766" customWidth="1"/>
    <col min="11551" max="11551" width="15.85546875" style="766" customWidth="1"/>
    <col min="11552" max="11552" width="24.42578125" style="766" customWidth="1"/>
    <col min="11553" max="11553" width="17.140625" style="766" customWidth="1"/>
    <col min="11554" max="11777" width="12.42578125" style="766"/>
    <col min="11778" max="11778" width="3.5703125" style="766" customWidth="1"/>
    <col min="11779" max="11779" width="59.28515625" style="766" customWidth="1"/>
    <col min="11780" max="11780" width="10.28515625" style="766" customWidth="1"/>
    <col min="11781" max="11781" width="16.85546875" style="766" customWidth="1"/>
    <col min="11782" max="11782" width="8.5703125" style="766" customWidth="1"/>
    <col min="11783" max="11783" width="19" style="766" customWidth="1"/>
    <col min="11784" max="11784" width="18" style="766" customWidth="1"/>
    <col min="11785" max="11785" width="9.28515625" style="766" customWidth="1"/>
    <col min="11786" max="11786" width="9" style="766" customWidth="1"/>
    <col min="11787" max="11787" width="9.140625" style="766" customWidth="1"/>
    <col min="11788" max="11788" width="12.42578125" style="766"/>
    <col min="11789" max="11789" width="16" style="766" customWidth="1"/>
    <col min="11790" max="11790" width="9.28515625" style="766" customWidth="1"/>
    <col min="11791" max="11791" width="9.85546875" style="766" customWidth="1"/>
    <col min="11792" max="11792" width="14.28515625" style="766" customWidth="1"/>
    <col min="11793" max="11793" width="16.42578125" style="766" customWidth="1"/>
    <col min="11794" max="11794" width="12.42578125" style="766"/>
    <col min="11795" max="11795" width="14.42578125" style="766" customWidth="1"/>
    <col min="11796" max="11796" width="18.42578125" style="766" customWidth="1"/>
    <col min="11797" max="11797" width="33.85546875" style="766" customWidth="1"/>
    <col min="11798" max="11798" width="0" style="766" hidden="1" customWidth="1"/>
    <col min="11799" max="11799" width="24.28515625" style="766" customWidth="1"/>
    <col min="11800" max="11800" width="22.42578125" style="766" customWidth="1"/>
    <col min="11801" max="11802" width="12.42578125" style="766"/>
    <col min="11803" max="11803" width="16.85546875" style="766" customWidth="1"/>
    <col min="11804" max="11804" width="12.42578125" style="766"/>
    <col min="11805" max="11805" width="30.140625" style="766" customWidth="1"/>
    <col min="11806" max="11806" width="15.42578125" style="766" customWidth="1"/>
    <col min="11807" max="11807" width="15.85546875" style="766" customWidth="1"/>
    <col min="11808" max="11808" width="24.42578125" style="766" customWidth="1"/>
    <col min="11809" max="11809" width="17.140625" style="766" customWidth="1"/>
    <col min="11810" max="12033" width="12.42578125" style="766"/>
    <col min="12034" max="12034" width="3.5703125" style="766" customWidth="1"/>
    <col min="12035" max="12035" width="59.28515625" style="766" customWidth="1"/>
    <col min="12036" max="12036" width="10.28515625" style="766" customWidth="1"/>
    <col min="12037" max="12037" width="16.85546875" style="766" customWidth="1"/>
    <col min="12038" max="12038" width="8.5703125" style="766" customWidth="1"/>
    <col min="12039" max="12039" width="19" style="766" customWidth="1"/>
    <col min="12040" max="12040" width="18" style="766" customWidth="1"/>
    <col min="12041" max="12041" width="9.28515625" style="766" customWidth="1"/>
    <col min="12042" max="12042" width="9" style="766" customWidth="1"/>
    <col min="12043" max="12043" width="9.140625" style="766" customWidth="1"/>
    <col min="12044" max="12044" width="12.42578125" style="766"/>
    <col min="12045" max="12045" width="16" style="766" customWidth="1"/>
    <col min="12046" max="12046" width="9.28515625" style="766" customWidth="1"/>
    <col min="12047" max="12047" width="9.85546875" style="766" customWidth="1"/>
    <col min="12048" max="12048" width="14.28515625" style="766" customWidth="1"/>
    <col min="12049" max="12049" width="16.42578125" style="766" customWidth="1"/>
    <col min="12050" max="12050" width="12.42578125" style="766"/>
    <col min="12051" max="12051" width="14.42578125" style="766" customWidth="1"/>
    <col min="12052" max="12052" width="18.42578125" style="766" customWidth="1"/>
    <col min="12053" max="12053" width="33.85546875" style="766" customWidth="1"/>
    <col min="12054" max="12054" width="0" style="766" hidden="1" customWidth="1"/>
    <col min="12055" max="12055" width="24.28515625" style="766" customWidth="1"/>
    <col min="12056" max="12056" width="22.42578125" style="766" customWidth="1"/>
    <col min="12057" max="12058" width="12.42578125" style="766"/>
    <col min="12059" max="12059" width="16.85546875" style="766" customWidth="1"/>
    <col min="12060" max="12060" width="12.42578125" style="766"/>
    <col min="12061" max="12061" width="30.140625" style="766" customWidth="1"/>
    <col min="12062" max="12062" width="15.42578125" style="766" customWidth="1"/>
    <col min="12063" max="12063" width="15.85546875" style="766" customWidth="1"/>
    <col min="12064" max="12064" width="24.42578125" style="766" customWidth="1"/>
    <col min="12065" max="12065" width="17.140625" style="766" customWidth="1"/>
    <col min="12066" max="12289" width="12.42578125" style="766"/>
    <col min="12290" max="12290" width="3.5703125" style="766" customWidth="1"/>
    <col min="12291" max="12291" width="59.28515625" style="766" customWidth="1"/>
    <col min="12292" max="12292" width="10.28515625" style="766" customWidth="1"/>
    <col min="12293" max="12293" width="16.85546875" style="766" customWidth="1"/>
    <col min="12294" max="12294" width="8.5703125" style="766" customWidth="1"/>
    <col min="12295" max="12295" width="19" style="766" customWidth="1"/>
    <col min="12296" max="12296" width="18" style="766" customWidth="1"/>
    <col min="12297" max="12297" width="9.28515625" style="766" customWidth="1"/>
    <col min="12298" max="12298" width="9" style="766" customWidth="1"/>
    <col min="12299" max="12299" width="9.140625" style="766" customWidth="1"/>
    <col min="12300" max="12300" width="12.42578125" style="766"/>
    <col min="12301" max="12301" width="16" style="766" customWidth="1"/>
    <col min="12302" max="12302" width="9.28515625" style="766" customWidth="1"/>
    <col min="12303" max="12303" width="9.85546875" style="766" customWidth="1"/>
    <col min="12304" max="12304" width="14.28515625" style="766" customWidth="1"/>
    <col min="12305" max="12305" width="16.42578125" style="766" customWidth="1"/>
    <col min="12306" max="12306" width="12.42578125" style="766"/>
    <col min="12307" max="12307" width="14.42578125" style="766" customWidth="1"/>
    <col min="12308" max="12308" width="18.42578125" style="766" customWidth="1"/>
    <col min="12309" max="12309" width="33.85546875" style="766" customWidth="1"/>
    <col min="12310" max="12310" width="0" style="766" hidden="1" customWidth="1"/>
    <col min="12311" max="12311" width="24.28515625" style="766" customWidth="1"/>
    <col min="12312" max="12312" width="22.42578125" style="766" customWidth="1"/>
    <col min="12313" max="12314" width="12.42578125" style="766"/>
    <col min="12315" max="12315" width="16.85546875" style="766" customWidth="1"/>
    <col min="12316" max="12316" width="12.42578125" style="766"/>
    <col min="12317" max="12317" width="30.140625" style="766" customWidth="1"/>
    <col min="12318" max="12318" width="15.42578125" style="766" customWidth="1"/>
    <col min="12319" max="12319" width="15.85546875" style="766" customWidth="1"/>
    <col min="12320" max="12320" width="24.42578125" style="766" customWidth="1"/>
    <col min="12321" max="12321" width="17.140625" style="766" customWidth="1"/>
    <col min="12322" max="12545" width="12.42578125" style="766"/>
    <col min="12546" max="12546" width="3.5703125" style="766" customWidth="1"/>
    <col min="12547" max="12547" width="59.28515625" style="766" customWidth="1"/>
    <col min="12548" max="12548" width="10.28515625" style="766" customWidth="1"/>
    <col min="12549" max="12549" width="16.85546875" style="766" customWidth="1"/>
    <col min="12550" max="12550" width="8.5703125" style="766" customWidth="1"/>
    <col min="12551" max="12551" width="19" style="766" customWidth="1"/>
    <col min="12552" max="12552" width="18" style="766" customWidth="1"/>
    <col min="12553" max="12553" width="9.28515625" style="766" customWidth="1"/>
    <col min="12554" max="12554" width="9" style="766" customWidth="1"/>
    <col min="12555" max="12555" width="9.140625" style="766" customWidth="1"/>
    <col min="12556" max="12556" width="12.42578125" style="766"/>
    <col min="12557" max="12557" width="16" style="766" customWidth="1"/>
    <col min="12558" max="12558" width="9.28515625" style="766" customWidth="1"/>
    <col min="12559" max="12559" width="9.85546875" style="766" customWidth="1"/>
    <col min="12560" max="12560" width="14.28515625" style="766" customWidth="1"/>
    <col min="12561" max="12561" width="16.42578125" style="766" customWidth="1"/>
    <col min="12562" max="12562" width="12.42578125" style="766"/>
    <col min="12563" max="12563" width="14.42578125" style="766" customWidth="1"/>
    <col min="12564" max="12564" width="18.42578125" style="766" customWidth="1"/>
    <col min="12565" max="12565" width="33.85546875" style="766" customWidth="1"/>
    <col min="12566" max="12566" width="0" style="766" hidden="1" customWidth="1"/>
    <col min="12567" max="12567" width="24.28515625" style="766" customWidth="1"/>
    <col min="12568" max="12568" width="22.42578125" style="766" customWidth="1"/>
    <col min="12569" max="12570" width="12.42578125" style="766"/>
    <col min="12571" max="12571" width="16.85546875" style="766" customWidth="1"/>
    <col min="12572" max="12572" width="12.42578125" style="766"/>
    <col min="12573" max="12573" width="30.140625" style="766" customWidth="1"/>
    <col min="12574" max="12574" width="15.42578125" style="766" customWidth="1"/>
    <col min="12575" max="12575" width="15.85546875" style="766" customWidth="1"/>
    <col min="12576" max="12576" width="24.42578125" style="766" customWidth="1"/>
    <col min="12577" max="12577" width="17.140625" style="766" customWidth="1"/>
    <col min="12578" max="12801" width="12.42578125" style="766"/>
    <col min="12802" max="12802" width="3.5703125" style="766" customWidth="1"/>
    <col min="12803" max="12803" width="59.28515625" style="766" customWidth="1"/>
    <col min="12804" max="12804" width="10.28515625" style="766" customWidth="1"/>
    <col min="12805" max="12805" width="16.85546875" style="766" customWidth="1"/>
    <col min="12806" max="12806" width="8.5703125" style="766" customWidth="1"/>
    <col min="12807" max="12807" width="19" style="766" customWidth="1"/>
    <col min="12808" max="12808" width="18" style="766" customWidth="1"/>
    <col min="12809" max="12809" width="9.28515625" style="766" customWidth="1"/>
    <col min="12810" max="12810" width="9" style="766" customWidth="1"/>
    <col min="12811" max="12811" width="9.140625" style="766" customWidth="1"/>
    <col min="12812" max="12812" width="12.42578125" style="766"/>
    <col min="12813" max="12813" width="16" style="766" customWidth="1"/>
    <col min="12814" max="12814" width="9.28515625" style="766" customWidth="1"/>
    <col min="12815" max="12815" width="9.85546875" style="766" customWidth="1"/>
    <col min="12816" max="12816" width="14.28515625" style="766" customWidth="1"/>
    <col min="12817" max="12817" width="16.42578125" style="766" customWidth="1"/>
    <col min="12818" max="12818" width="12.42578125" style="766"/>
    <col min="12819" max="12819" width="14.42578125" style="766" customWidth="1"/>
    <col min="12820" max="12820" width="18.42578125" style="766" customWidth="1"/>
    <col min="12821" max="12821" width="33.85546875" style="766" customWidth="1"/>
    <col min="12822" max="12822" width="0" style="766" hidden="1" customWidth="1"/>
    <col min="12823" max="12823" width="24.28515625" style="766" customWidth="1"/>
    <col min="12824" max="12824" width="22.42578125" style="766" customWidth="1"/>
    <col min="12825" max="12826" width="12.42578125" style="766"/>
    <col min="12827" max="12827" width="16.85546875" style="766" customWidth="1"/>
    <col min="12828" max="12828" width="12.42578125" style="766"/>
    <col min="12829" max="12829" width="30.140625" style="766" customWidth="1"/>
    <col min="12830" max="12830" width="15.42578125" style="766" customWidth="1"/>
    <col min="12831" max="12831" width="15.85546875" style="766" customWidth="1"/>
    <col min="12832" max="12832" width="24.42578125" style="766" customWidth="1"/>
    <col min="12833" max="12833" width="17.140625" style="766" customWidth="1"/>
    <col min="12834" max="13057" width="12.42578125" style="766"/>
    <col min="13058" max="13058" width="3.5703125" style="766" customWidth="1"/>
    <col min="13059" max="13059" width="59.28515625" style="766" customWidth="1"/>
    <col min="13060" max="13060" width="10.28515625" style="766" customWidth="1"/>
    <col min="13061" max="13061" width="16.85546875" style="766" customWidth="1"/>
    <col min="13062" max="13062" width="8.5703125" style="766" customWidth="1"/>
    <col min="13063" max="13063" width="19" style="766" customWidth="1"/>
    <col min="13064" max="13064" width="18" style="766" customWidth="1"/>
    <col min="13065" max="13065" width="9.28515625" style="766" customWidth="1"/>
    <col min="13066" max="13066" width="9" style="766" customWidth="1"/>
    <col min="13067" max="13067" width="9.140625" style="766" customWidth="1"/>
    <col min="13068" max="13068" width="12.42578125" style="766"/>
    <col min="13069" max="13069" width="16" style="766" customWidth="1"/>
    <col min="13070" max="13070" width="9.28515625" style="766" customWidth="1"/>
    <col min="13071" max="13071" width="9.85546875" style="766" customWidth="1"/>
    <col min="13072" max="13072" width="14.28515625" style="766" customWidth="1"/>
    <col min="13073" max="13073" width="16.42578125" style="766" customWidth="1"/>
    <col min="13074" max="13074" width="12.42578125" style="766"/>
    <col min="13075" max="13075" width="14.42578125" style="766" customWidth="1"/>
    <col min="13076" max="13076" width="18.42578125" style="766" customWidth="1"/>
    <col min="13077" max="13077" width="33.85546875" style="766" customWidth="1"/>
    <col min="13078" max="13078" width="0" style="766" hidden="1" customWidth="1"/>
    <col min="13079" max="13079" width="24.28515625" style="766" customWidth="1"/>
    <col min="13080" max="13080" width="22.42578125" style="766" customWidth="1"/>
    <col min="13081" max="13082" width="12.42578125" style="766"/>
    <col min="13083" max="13083" width="16.85546875" style="766" customWidth="1"/>
    <col min="13084" max="13084" width="12.42578125" style="766"/>
    <col min="13085" max="13085" width="30.140625" style="766" customWidth="1"/>
    <col min="13086" max="13086" width="15.42578125" style="766" customWidth="1"/>
    <col min="13087" max="13087" width="15.85546875" style="766" customWidth="1"/>
    <col min="13088" max="13088" width="24.42578125" style="766" customWidth="1"/>
    <col min="13089" max="13089" width="17.140625" style="766" customWidth="1"/>
    <col min="13090" max="13313" width="12.42578125" style="766"/>
    <col min="13314" max="13314" width="3.5703125" style="766" customWidth="1"/>
    <col min="13315" max="13315" width="59.28515625" style="766" customWidth="1"/>
    <col min="13316" max="13316" width="10.28515625" style="766" customWidth="1"/>
    <col min="13317" max="13317" width="16.85546875" style="766" customWidth="1"/>
    <col min="13318" max="13318" width="8.5703125" style="766" customWidth="1"/>
    <col min="13319" max="13319" width="19" style="766" customWidth="1"/>
    <col min="13320" max="13320" width="18" style="766" customWidth="1"/>
    <col min="13321" max="13321" width="9.28515625" style="766" customWidth="1"/>
    <col min="13322" max="13322" width="9" style="766" customWidth="1"/>
    <col min="13323" max="13323" width="9.140625" style="766" customWidth="1"/>
    <col min="13324" max="13324" width="12.42578125" style="766"/>
    <col min="13325" max="13325" width="16" style="766" customWidth="1"/>
    <col min="13326" max="13326" width="9.28515625" style="766" customWidth="1"/>
    <col min="13327" max="13327" width="9.85546875" style="766" customWidth="1"/>
    <col min="13328" max="13328" width="14.28515625" style="766" customWidth="1"/>
    <col min="13329" max="13329" width="16.42578125" style="766" customWidth="1"/>
    <col min="13330" max="13330" width="12.42578125" style="766"/>
    <col min="13331" max="13331" width="14.42578125" style="766" customWidth="1"/>
    <col min="13332" max="13332" width="18.42578125" style="766" customWidth="1"/>
    <col min="13333" max="13333" width="33.85546875" style="766" customWidth="1"/>
    <col min="13334" max="13334" width="0" style="766" hidden="1" customWidth="1"/>
    <col min="13335" max="13335" width="24.28515625" style="766" customWidth="1"/>
    <col min="13336" max="13336" width="22.42578125" style="766" customWidth="1"/>
    <col min="13337" max="13338" width="12.42578125" style="766"/>
    <col min="13339" max="13339" width="16.85546875" style="766" customWidth="1"/>
    <col min="13340" max="13340" width="12.42578125" style="766"/>
    <col min="13341" max="13341" width="30.140625" style="766" customWidth="1"/>
    <col min="13342" max="13342" width="15.42578125" style="766" customWidth="1"/>
    <col min="13343" max="13343" width="15.85546875" style="766" customWidth="1"/>
    <col min="13344" max="13344" width="24.42578125" style="766" customWidth="1"/>
    <col min="13345" max="13345" width="17.140625" style="766" customWidth="1"/>
    <col min="13346" max="13569" width="12.42578125" style="766"/>
    <col min="13570" max="13570" width="3.5703125" style="766" customWidth="1"/>
    <col min="13571" max="13571" width="59.28515625" style="766" customWidth="1"/>
    <col min="13572" max="13572" width="10.28515625" style="766" customWidth="1"/>
    <col min="13573" max="13573" width="16.85546875" style="766" customWidth="1"/>
    <col min="13574" max="13574" width="8.5703125" style="766" customWidth="1"/>
    <col min="13575" max="13575" width="19" style="766" customWidth="1"/>
    <col min="13576" max="13576" width="18" style="766" customWidth="1"/>
    <col min="13577" max="13577" width="9.28515625" style="766" customWidth="1"/>
    <col min="13578" max="13578" width="9" style="766" customWidth="1"/>
    <col min="13579" max="13579" width="9.140625" style="766" customWidth="1"/>
    <col min="13580" max="13580" width="12.42578125" style="766"/>
    <col min="13581" max="13581" width="16" style="766" customWidth="1"/>
    <col min="13582" max="13582" width="9.28515625" style="766" customWidth="1"/>
    <col min="13583" max="13583" width="9.85546875" style="766" customWidth="1"/>
    <col min="13584" max="13584" width="14.28515625" style="766" customWidth="1"/>
    <col min="13585" max="13585" width="16.42578125" style="766" customWidth="1"/>
    <col min="13586" max="13586" width="12.42578125" style="766"/>
    <col min="13587" max="13587" width="14.42578125" style="766" customWidth="1"/>
    <col min="13588" max="13588" width="18.42578125" style="766" customWidth="1"/>
    <col min="13589" max="13589" width="33.85546875" style="766" customWidth="1"/>
    <col min="13590" max="13590" width="0" style="766" hidden="1" customWidth="1"/>
    <col min="13591" max="13591" width="24.28515625" style="766" customWidth="1"/>
    <col min="13592" max="13592" width="22.42578125" style="766" customWidth="1"/>
    <col min="13593" max="13594" width="12.42578125" style="766"/>
    <col min="13595" max="13595" width="16.85546875" style="766" customWidth="1"/>
    <col min="13596" max="13596" width="12.42578125" style="766"/>
    <col min="13597" max="13597" width="30.140625" style="766" customWidth="1"/>
    <col min="13598" max="13598" width="15.42578125" style="766" customWidth="1"/>
    <col min="13599" max="13599" width="15.85546875" style="766" customWidth="1"/>
    <col min="13600" max="13600" width="24.42578125" style="766" customWidth="1"/>
    <col min="13601" max="13601" width="17.140625" style="766" customWidth="1"/>
    <col min="13602" max="13825" width="12.42578125" style="766"/>
    <col min="13826" max="13826" width="3.5703125" style="766" customWidth="1"/>
    <col min="13827" max="13827" width="59.28515625" style="766" customWidth="1"/>
    <col min="13828" max="13828" width="10.28515625" style="766" customWidth="1"/>
    <col min="13829" max="13829" width="16.85546875" style="766" customWidth="1"/>
    <col min="13830" max="13830" width="8.5703125" style="766" customWidth="1"/>
    <col min="13831" max="13831" width="19" style="766" customWidth="1"/>
    <col min="13832" max="13832" width="18" style="766" customWidth="1"/>
    <col min="13833" max="13833" width="9.28515625" style="766" customWidth="1"/>
    <col min="13834" max="13834" width="9" style="766" customWidth="1"/>
    <col min="13835" max="13835" width="9.140625" style="766" customWidth="1"/>
    <col min="13836" max="13836" width="12.42578125" style="766"/>
    <col min="13837" max="13837" width="16" style="766" customWidth="1"/>
    <col min="13838" max="13838" width="9.28515625" style="766" customWidth="1"/>
    <col min="13839" max="13839" width="9.85546875" style="766" customWidth="1"/>
    <col min="13840" max="13840" width="14.28515625" style="766" customWidth="1"/>
    <col min="13841" max="13841" width="16.42578125" style="766" customWidth="1"/>
    <col min="13842" max="13842" width="12.42578125" style="766"/>
    <col min="13843" max="13843" width="14.42578125" style="766" customWidth="1"/>
    <col min="13844" max="13844" width="18.42578125" style="766" customWidth="1"/>
    <col min="13845" max="13845" width="33.85546875" style="766" customWidth="1"/>
    <col min="13846" max="13846" width="0" style="766" hidden="1" customWidth="1"/>
    <col min="13847" max="13847" width="24.28515625" style="766" customWidth="1"/>
    <col min="13848" max="13848" width="22.42578125" style="766" customWidth="1"/>
    <col min="13849" max="13850" width="12.42578125" style="766"/>
    <col min="13851" max="13851" width="16.85546875" style="766" customWidth="1"/>
    <col min="13852" max="13852" width="12.42578125" style="766"/>
    <col min="13853" max="13853" width="30.140625" style="766" customWidth="1"/>
    <col min="13854" max="13854" width="15.42578125" style="766" customWidth="1"/>
    <col min="13855" max="13855" width="15.85546875" style="766" customWidth="1"/>
    <col min="13856" max="13856" width="24.42578125" style="766" customWidth="1"/>
    <col min="13857" max="13857" width="17.140625" style="766" customWidth="1"/>
    <col min="13858" max="14081" width="12.42578125" style="766"/>
    <col min="14082" max="14082" width="3.5703125" style="766" customWidth="1"/>
    <col min="14083" max="14083" width="59.28515625" style="766" customWidth="1"/>
    <col min="14084" max="14084" width="10.28515625" style="766" customWidth="1"/>
    <col min="14085" max="14085" width="16.85546875" style="766" customWidth="1"/>
    <col min="14086" max="14086" width="8.5703125" style="766" customWidth="1"/>
    <col min="14087" max="14087" width="19" style="766" customWidth="1"/>
    <col min="14088" max="14088" width="18" style="766" customWidth="1"/>
    <col min="14089" max="14089" width="9.28515625" style="766" customWidth="1"/>
    <col min="14090" max="14090" width="9" style="766" customWidth="1"/>
    <col min="14091" max="14091" width="9.140625" style="766" customWidth="1"/>
    <col min="14092" max="14092" width="12.42578125" style="766"/>
    <col min="14093" max="14093" width="16" style="766" customWidth="1"/>
    <col min="14094" max="14094" width="9.28515625" style="766" customWidth="1"/>
    <col min="14095" max="14095" width="9.85546875" style="766" customWidth="1"/>
    <col min="14096" max="14096" width="14.28515625" style="766" customWidth="1"/>
    <col min="14097" max="14097" width="16.42578125" style="766" customWidth="1"/>
    <col min="14098" max="14098" width="12.42578125" style="766"/>
    <col min="14099" max="14099" width="14.42578125" style="766" customWidth="1"/>
    <col min="14100" max="14100" width="18.42578125" style="766" customWidth="1"/>
    <col min="14101" max="14101" width="33.85546875" style="766" customWidth="1"/>
    <col min="14102" max="14102" width="0" style="766" hidden="1" customWidth="1"/>
    <col min="14103" max="14103" width="24.28515625" style="766" customWidth="1"/>
    <col min="14104" max="14104" width="22.42578125" style="766" customWidth="1"/>
    <col min="14105" max="14106" width="12.42578125" style="766"/>
    <col min="14107" max="14107" width="16.85546875" style="766" customWidth="1"/>
    <col min="14108" max="14108" width="12.42578125" style="766"/>
    <col min="14109" max="14109" width="30.140625" style="766" customWidth="1"/>
    <col min="14110" max="14110" width="15.42578125" style="766" customWidth="1"/>
    <col min="14111" max="14111" width="15.85546875" style="766" customWidth="1"/>
    <col min="14112" max="14112" width="24.42578125" style="766" customWidth="1"/>
    <col min="14113" max="14113" width="17.140625" style="766" customWidth="1"/>
    <col min="14114" max="14337" width="12.42578125" style="766"/>
    <col min="14338" max="14338" width="3.5703125" style="766" customWidth="1"/>
    <col min="14339" max="14339" width="59.28515625" style="766" customWidth="1"/>
    <col min="14340" max="14340" width="10.28515625" style="766" customWidth="1"/>
    <col min="14341" max="14341" width="16.85546875" style="766" customWidth="1"/>
    <col min="14342" max="14342" width="8.5703125" style="766" customWidth="1"/>
    <col min="14343" max="14343" width="19" style="766" customWidth="1"/>
    <col min="14344" max="14344" width="18" style="766" customWidth="1"/>
    <col min="14345" max="14345" width="9.28515625" style="766" customWidth="1"/>
    <col min="14346" max="14346" width="9" style="766" customWidth="1"/>
    <col min="14347" max="14347" width="9.140625" style="766" customWidth="1"/>
    <col min="14348" max="14348" width="12.42578125" style="766"/>
    <col min="14349" max="14349" width="16" style="766" customWidth="1"/>
    <col min="14350" max="14350" width="9.28515625" style="766" customWidth="1"/>
    <col min="14351" max="14351" width="9.85546875" style="766" customWidth="1"/>
    <col min="14352" max="14352" width="14.28515625" style="766" customWidth="1"/>
    <col min="14353" max="14353" width="16.42578125" style="766" customWidth="1"/>
    <col min="14354" max="14354" width="12.42578125" style="766"/>
    <col min="14355" max="14355" width="14.42578125" style="766" customWidth="1"/>
    <col min="14356" max="14356" width="18.42578125" style="766" customWidth="1"/>
    <col min="14357" max="14357" width="33.85546875" style="766" customWidth="1"/>
    <col min="14358" max="14358" width="0" style="766" hidden="1" customWidth="1"/>
    <col min="14359" max="14359" width="24.28515625" style="766" customWidth="1"/>
    <col min="14360" max="14360" width="22.42578125" style="766" customWidth="1"/>
    <col min="14361" max="14362" width="12.42578125" style="766"/>
    <col min="14363" max="14363" width="16.85546875" style="766" customWidth="1"/>
    <col min="14364" max="14364" width="12.42578125" style="766"/>
    <col min="14365" max="14365" width="30.140625" style="766" customWidth="1"/>
    <col min="14366" max="14366" width="15.42578125" style="766" customWidth="1"/>
    <col min="14367" max="14367" width="15.85546875" style="766" customWidth="1"/>
    <col min="14368" max="14368" width="24.42578125" style="766" customWidth="1"/>
    <col min="14369" max="14369" width="17.140625" style="766" customWidth="1"/>
    <col min="14370" max="14593" width="12.42578125" style="766"/>
    <col min="14594" max="14594" width="3.5703125" style="766" customWidth="1"/>
    <col min="14595" max="14595" width="59.28515625" style="766" customWidth="1"/>
    <col min="14596" max="14596" width="10.28515625" style="766" customWidth="1"/>
    <col min="14597" max="14597" width="16.85546875" style="766" customWidth="1"/>
    <col min="14598" max="14598" width="8.5703125" style="766" customWidth="1"/>
    <col min="14599" max="14599" width="19" style="766" customWidth="1"/>
    <col min="14600" max="14600" width="18" style="766" customWidth="1"/>
    <col min="14601" max="14601" width="9.28515625" style="766" customWidth="1"/>
    <col min="14602" max="14602" width="9" style="766" customWidth="1"/>
    <col min="14603" max="14603" width="9.140625" style="766" customWidth="1"/>
    <col min="14604" max="14604" width="12.42578125" style="766"/>
    <col min="14605" max="14605" width="16" style="766" customWidth="1"/>
    <col min="14606" max="14606" width="9.28515625" style="766" customWidth="1"/>
    <col min="14607" max="14607" width="9.85546875" style="766" customWidth="1"/>
    <col min="14608" max="14608" width="14.28515625" style="766" customWidth="1"/>
    <col min="14609" max="14609" width="16.42578125" style="766" customWidth="1"/>
    <col min="14610" max="14610" width="12.42578125" style="766"/>
    <col min="14611" max="14611" width="14.42578125" style="766" customWidth="1"/>
    <col min="14612" max="14612" width="18.42578125" style="766" customWidth="1"/>
    <col min="14613" max="14613" width="33.85546875" style="766" customWidth="1"/>
    <col min="14614" max="14614" width="0" style="766" hidden="1" customWidth="1"/>
    <col min="14615" max="14615" width="24.28515625" style="766" customWidth="1"/>
    <col min="14616" max="14616" width="22.42578125" style="766" customWidth="1"/>
    <col min="14617" max="14618" width="12.42578125" style="766"/>
    <col min="14619" max="14619" width="16.85546875" style="766" customWidth="1"/>
    <col min="14620" max="14620" width="12.42578125" style="766"/>
    <col min="14621" max="14621" width="30.140625" style="766" customWidth="1"/>
    <col min="14622" max="14622" width="15.42578125" style="766" customWidth="1"/>
    <col min="14623" max="14623" width="15.85546875" style="766" customWidth="1"/>
    <col min="14624" max="14624" width="24.42578125" style="766" customWidth="1"/>
    <col min="14625" max="14625" width="17.140625" style="766" customWidth="1"/>
    <col min="14626" max="14849" width="12.42578125" style="766"/>
    <col min="14850" max="14850" width="3.5703125" style="766" customWidth="1"/>
    <col min="14851" max="14851" width="59.28515625" style="766" customWidth="1"/>
    <col min="14852" max="14852" width="10.28515625" style="766" customWidth="1"/>
    <col min="14853" max="14853" width="16.85546875" style="766" customWidth="1"/>
    <col min="14854" max="14854" width="8.5703125" style="766" customWidth="1"/>
    <col min="14855" max="14855" width="19" style="766" customWidth="1"/>
    <col min="14856" max="14856" width="18" style="766" customWidth="1"/>
    <col min="14857" max="14857" width="9.28515625" style="766" customWidth="1"/>
    <col min="14858" max="14858" width="9" style="766" customWidth="1"/>
    <col min="14859" max="14859" width="9.140625" style="766" customWidth="1"/>
    <col min="14860" max="14860" width="12.42578125" style="766"/>
    <col min="14861" max="14861" width="16" style="766" customWidth="1"/>
    <col min="14862" max="14862" width="9.28515625" style="766" customWidth="1"/>
    <col min="14863" max="14863" width="9.85546875" style="766" customWidth="1"/>
    <col min="14864" max="14864" width="14.28515625" style="766" customWidth="1"/>
    <col min="14865" max="14865" width="16.42578125" style="766" customWidth="1"/>
    <col min="14866" max="14866" width="12.42578125" style="766"/>
    <col min="14867" max="14867" width="14.42578125" style="766" customWidth="1"/>
    <col min="14868" max="14868" width="18.42578125" style="766" customWidth="1"/>
    <col min="14869" max="14869" width="33.85546875" style="766" customWidth="1"/>
    <col min="14870" max="14870" width="0" style="766" hidden="1" customWidth="1"/>
    <col min="14871" max="14871" width="24.28515625" style="766" customWidth="1"/>
    <col min="14872" max="14872" width="22.42578125" style="766" customWidth="1"/>
    <col min="14873" max="14874" width="12.42578125" style="766"/>
    <col min="14875" max="14875" width="16.85546875" style="766" customWidth="1"/>
    <col min="14876" max="14876" width="12.42578125" style="766"/>
    <col min="14877" max="14877" width="30.140625" style="766" customWidth="1"/>
    <col min="14878" max="14878" width="15.42578125" style="766" customWidth="1"/>
    <col min="14879" max="14879" width="15.85546875" style="766" customWidth="1"/>
    <col min="14880" max="14880" width="24.42578125" style="766" customWidth="1"/>
    <col min="14881" max="14881" width="17.140625" style="766" customWidth="1"/>
    <col min="14882" max="15105" width="12.42578125" style="766"/>
    <col min="15106" max="15106" width="3.5703125" style="766" customWidth="1"/>
    <col min="15107" max="15107" width="59.28515625" style="766" customWidth="1"/>
    <col min="15108" max="15108" width="10.28515625" style="766" customWidth="1"/>
    <col min="15109" max="15109" width="16.85546875" style="766" customWidth="1"/>
    <col min="15110" max="15110" width="8.5703125" style="766" customWidth="1"/>
    <col min="15111" max="15111" width="19" style="766" customWidth="1"/>
    <col min="15112" max="15112" width="18" style="766" customWidth="1"/>
    <col min="15113" max="15113" width="9.28515625" style="766" customWidth="1"/>
    <col min="15114" max="15114" width="9" style="766" customWidth="1"/>
    <col min="15115" max="15115" width="9.140625" style="766" customWidth="1"/>
    <col min="15116" max="15116" width="12.42578125" style="766"/>
    <col min="15117" max="15117" width="16" style="766" customWidth="1"/>
    <col min="15118" max="15118" width="9.28515625" style="766" customWidth="1"/>
    <col min="15119" max="15119" width="9.85546875" style="766" customWidth="1"/>
    <col min="15120" max="15120" width="14.28515625" style="766" customWidth="1"/>
    <col min="15121" max="15121" width="16.42578125" style="766" customWidth="1"/>
    <col min="15122" max="15122" width="12.42578125" style="766"/>
    <col min="15123" max="15123" width="14.42578125" style="766" customWidth="1"/>
    <col min="15124" max="15124" width="18.42578125" style="766" customWidth="1"/>
    <col min="15125" max="15125" width="33.85546875" style="766" customWidth="1"/>
    <col min="15126" max="15126" width="0" style="766" hidden="1" customWidth="1"/>
    <col min="15127" max="15127" width="24.28515625" style="766" customWidth="1"/>
    <col min="15128" max="15128" width="22.42578125" style="766" customWidth="1"/>
    <col min="15129" max="15130" width="12.42578125" style="766"/>
    <col min="15131" max="15131" width="16.85546875" style="766" customWidth="1"/>
    <col min="15132" max="15132" width="12.42578125" style="766"/>
    <col min="15133" max="15133" width="30.140625" style="766" customWidth="1"/>
    <col min="15134" max="15134" width="15.42578125" style="766" customWidth="1"/>
    <col min="15135" max="15135" width="15.85546875" style="766" customWidth="1"/>
    <col min="15136" max="15136" width="24.42578125" style="766" customWidth="1"/>
    <col min="15137" max="15137" width="17.140625" style="766" customWidth="1"/>
    <col min="15138" max="15361" width="12.42578125" style="766"/>
    <col min="15362" max="15362" width="3.5703125" style="766" customWidth="1"/>
    <col min="15363" max="15363" width="59.28515625" style="766" customWidth="1"/>
    <col min="15364" max="15364" width="10.28515625" style="766" customWidth="1"/>
    <col min="15365" max="15365" width="16.85546875" style="766" customWidth="1"/>
    <col min="15366" max="15366" width="8.5703125" style="766" customWidth="1"/>
    <col min="15367" max="15367" width="19" style="766" customWidth="1"/>
    <col min="15368" max="15368" width="18" style="766" customWidth="1"/>
    <col min="15369" max="15369" width="9.28515625" style="766" customWidth="1"/>
    <col min="15370" max="15370" width="9" style="766" customWidth="1"/>
    <col min="15371" max="15371" width="9.140625" style="766" customWidth="1"/>
    <col min="15372" max="15372" width="12.42578125" style="766"/>
    <col min="15373" max="15373" width="16" style="766" customWidth="1"/>
    <col min="15374" max="15374" width="9.28515625" style="766" customWidth="1"/>
    <col min="15375" max="15375" width="9.85546875" style="766" customWidth="1"/>
    <col min="15376" max="15376" width="14.28515625" style="766" customWidth="1"/>
    <col min="15377" max="15377" width="16.42578125" style="766" customWidth="1"/>
    <col min="15378" max="15378" width="12.42578125" style="766"/>
    <col min="15379" max="15379" width="14.42578125" style="766" customWidth="1"/>
    <col min="15380" max="15380" width="18.42578125" style="766" customWidth="1"/>
    <col min="15381" max="15381" width="33.85546875" style="766" customWidth="1"/>
    <col min="15382" max="15382" width="0" style="766" hidden="1" customWidth="1"/>
    <col min="15383" max="15383" width="24.28515625" style="766" customWidth="1"/>
    <col min="15384" max="15384" width="22.42578125" style="766" customWidth="1"/>
    <col min="15385" max="15386" width="12.42578125" style="766"/>
    <col min="15387" max="15387" width="16.85546875" style="766" customWidth="1"/>
    <col min="15388" max="15388" width="12.42578125" style="766"/>
    <col min="15389" max="15389" width="30.140625" style="766" customWidth="1"/>
    <col min="15390" max="15390" width="15.42578125" style="766" customWidth="1"/>
    <col min="15391" max="15391" width="15.85546875" style="766" customWidth="1"/>
    <col min="15392" max="15392" width="24.42578125" style="766" customWidth="1"/>
    <col min="15393" max="15393" width="17.140625" style="766" customWidth="1"/>
    <col min="15394" max="15617" width="12.42578125" style="766"/>
    <col min="15618" max="15618" width="3.5703125" style="766" customWidth="1"/>
    <col min="15619" max="15619" width="59.28515625" style="766" customWidth="1"/>
    <col min="15620" max="15620" width="10.28515625" style="766" customWidth="1"/>
    <col min="15621" max="15621" width="16.85546875" style="766" customWidth="1"/>
    <col min="15622" max="15622" width="8.5703125" style="766" customWidth="1"/>
    <col min="15623" max="15623" width="19" style="766" customWidth="1"/>
    <col min="15624" max="15624" width="18" style="766" customWidth="1"/>
    <col min="15625" max="15625" width="9.28515625" style="766" customWidth="1"/>
    <col min="15626" max="15626" width="9" style="766" customWidth="1"/>
    <col min="15627" max="15627" width="9.140625" style="766" customWidth="1"/>
    <col min="15628" max="15628" width="12.42578125" style="766"/>
    <col min="15629" max="15629" width="16" style="766" customWidth="1"/>
    <col min="15630" max="15630" width="9.28515625" style="766" customWidth="1"/>
    <col min="15631" max="15631" width="9.85546875" style="766" customWidth="1"/>
    <col min="15632" max="15632" width="14.28515625" style="766" customWidth="1"/>
    <col min="15633" max="15633" width="16.42578125" style="766" customWidth="1"/>
    <col min="15634" max="15634" width="12.42578125" style="766"/>
    <col min="15635" max="15635" width="14.42578125" style="766" customWidth="1"/>
    <col min="15636" max="15636" width="18.42578125" style="766" customWidth="1"/>
    <col min="15637" max="15637" width="33.85546875" style="766" customWidth="1"/>
    <col min="15638" max="15638" width="0" style="766" hidden="1" customWidth="1"/>
    <col min="15639" max="15639" width="24.28515625" style="766" customWidth="1"/>
    <col min="15640" max="15640" width="22.42578125" style="766" customWidth="1"/>
    <col min="15641" max="15642" width="12.42578125" style="766"/>
    <col min="15643" max="15643" width="16.85546875" style="766" customWidth="1"/>
    <col min="15644" max="15644" width="12.42578125" style="766"/>
    <col min="15645" max="15645" width="30.140625" style="766" customWidth="1"/>
    <col min="15646" max="15646" width="15.42578125" style="766" customWidth="1"/>
    <col min="15647" max="15647" width="15.85546875" style="766" customWidth="1"/>
    <col min="15648" max="15648" width="24.42578125" style="766" customWidth="1"/>
    <col min="15649" max="15649" width="17.140625" style="766" customWidth="1"/>
    <col min="15650" max="15873" width="12.42578125" style="766"/>
    <col min="15874" max="15874" width="3.5703125" style="766" customWidth="1"/>
    <col min="15875" max="15875" width="59.28515625" style="766" customWidth="1"/>
    <col min="15876" max="15876" width="10.28515625" style="766" customWidth="1"/>
    <col min="15877" max="15877" width="16.85546875" style="766" customWidth="1"/>
    <col min="15878" max="15878" width="8.5703125" style="766" customWidth="1"/>
    <col min="15879" max="15879" width="19" style="766" customWidth="1"/>
    <col min="15880" max="15880" width="18" style="766" customWidth="1"/>
    <col min="15881" max="15881" width="9.28515625" style="766" customWidth="1"/>
    <col min="15882" max="15882" width="9" style="766" customWidth="1"/>
    <col min="15883" max="15883" width="9.140625" style="766" customWidth="1"/>
    <col min="15884" max="15884" width="12.42578125" style="766"/>
    <col min="15885" max="15885" width="16" style="766" customWidth="1"/>
    <col min="15886" max="15886" width="9.28515625" style="766" customWidth="1"/>
    <col min="15887" max="15887" width="9.85546875" style="766" customWidth="1"/>
    <col min="15888" max="15888" width="14.28515625" style="766" customWidth="1"/>
    <col min="15889" max="15889" width="16.42578125" style="766" customWidth="1"/>
    <col min="15890" max="15890" width="12.42578125" style="766"/>
    <col min="15891" max="15891" width="14.42578125" style="766" customWidth="1"/>
    <col min="15892" max="15892" width="18.42578125" style="766" customWidth="1"/>
    <col min="15893" max="15893" width="33.85546875" style="766" customWidth="1"/>
    <col min="15894" max="15894" width="0" style="766" hidden="1" customWidth="1"/>
    <col min="15895" max="15895" width="24.28515625" style="766" customWidth="1"/>
    <col min="15896" max="15896" width="22.42578125" style="766" customWidth="1"/>
    <col min="15897" max="15898" width="12.42578125" style="766"/>
    <col min="15899" max="15899" width="16.85546875" style="766" customWidth="1"/>
    <col min="15900" max="15900" width="12.42578125" style="766"/>
    <col min="15901" max="15901" width="30.140625" style="766" customWidth="1"/>
    <col min="15902" max="15902" width="15.42578125" style="766" customWidth="1"/>
    <col min="15903" max="15903" width="15.85546875" style="766" customWidth="1"/>
    <col min="15904" max="15904" width="24.42578125" style="766" customWidth="1"/>
    <col min="15905" max="15905" width="17.140625" style="766" customWidth="1"/>
    <col min="15906" max="16129" width="12.42578125" style="766"/>
    <col min="16130" max="16130" width="3.5703125" style="766" customWidth="1"/>
    <col min="16131" max="16131" width="59.28515625" style="766" customWidth="1"/>
    <col min="16132" max="16132" width="10.28515625" style="766" customWidth="1"/>
    <col min="16133" max="16133" width="16.85546875" style="766" customWidth="1"/>
    <col min="16134" max="16134" width="8.5703125" style="766" customWidth="1"/>
    <col min="16135" max="16135" width="19" style="766" customWidth="1"/>
    <col min="16136" max="16136" width="18" style="766" customWidth="1"/>
    <col min="16137" max="16137" width="9.28515625" style="766" customWidth="1"/>
    <col min="16138" max="16138" width="9" style="766" customWidth="1"/>
    <col min="16139" max="16139" width="9.140625" style="766" customWidth="1"/>
    <col min="16140" max="16140" width="12.42578125" style="766"/>
    <col min="16141" max="16141" width="16" style="766" customWidth="1"/>
    <col min="16142" max="16142" width="9.28515625" style="766" customWidth="1"/>
    <col min="16143" max="16143" width="9.85546875" style="766" customWidth="1"/>
    <col min="16144" max="16144" width="14.28515625" style="766" customWidth="1"/>
    <col min="16145" max="16145" width="16.42578125" style="766" customWidth="1"/>
    <col min="16146" max="16146" width="12.42578125" style="766"/>
    <col min="16147" max="16147" width="14.42578125" style="766" customWidth="1"/>
    <col min="16148" max="16148" width="18.42578125" style="766" customWidth="1"/>
    <col min="16149" max="16149" width="33.85546875" style="766" customWidth="1"/>
    <col min="16150" max="16150" width="0" style="766" hidden="1" customWidth="1"/>
    <col min="16151" max="16151" width="24.28515625" style="766" customWidth="1"/>
    <col min="16152" max="16152" width="22.42578125" style="766" customWidth="1"/>
    <col min="16153" max="16154" width="12.42578125" style="766"/>
    <col min="16155" max="16155" width="16.85546875" style="766" customWidth="1"/>
    <col min="16156" max="16156" width="12.42578125" style="766"/>
    <col min="16157" max="16157" width="30.140625" style="766" customWidth="1"/>
    <col min="16158" max="16158" width="15.42578125" style="766" customWidth="1"/>
    <col min="16159" max="16159" width="15.85546875" style="766" customWidth="1"/>
    <col min="16160" max="16160" width="24.42578125" style="766" customWidth="1"/>
    <col min="16161" max="16161" width="17.140625" style="766" customWidth="1"/>
    <col min="16162" max="16384" width="12.42578125" style="766"/>
  </cols>
  <sheetData>
    <row r="1" spans="2:27" s="766" customFormat="1" ht="15" customHeight="1">
      <c r="B1" s="762"/>
      <c r="C1" s="762"/>
      <c r="D1" s="762"/>
      <c r="E1" s="762"/>
      <c r="F1" s="763"/>
      <c r="G1" s="762"/>
      <c r="H1" s="762"/>
      <c r="I1" s="762"/>
      <c r="J1" s="762"/>
      <c r="K1" s="764"/>
      <c r="L1" s="764"/>
      <c r="M1" s="762"/>
      <c r="N1" s="762"/>
      <c r="O1" s="765"/>
    </row>
    <row r="2" spans="2:27" s="766" customFormat="1" ht="18" customHeight="1">
      <c r="B2" s="767"/>
      <c r="C2" s="768" t="s">
        <v>208</v>
      </c>
      <c r="D2" s="768"/>
      <c r="E2" s="768"/>
      <c r="F2" s="768"/>
      <c r="G2" s="768"/>
      <c r="H2" s="768"/>
      <c r="I2" s="768"/>
      <c r="J2" s="769" t="s">
        <v>209</v>
      </c>
      <c r="K2" s="769"/>
      <c r="L2" s="769"/>
      <c r="M2" s="769"/>
      <c r="N2" s="767"/>
      <c r="O2" s="767"/>
      <c r="P2" s="770"/>
    </row>
    <row r="3" spans="2:27" s="766" customFormat="1" ht="18" customHeight="1">
      <c r="B3" s="767"/>
      <c r="C3" s="768"/>
      <c r="D3" s="768"/>
      <c r="E3" s="768"/>
      <c r="F3" s="768"/>
      <c r="G3" s="768"/>
      <c r="H3" s="768"/>
      <c r="I3" s="768"/>
      <c r="J3" s="769" t="s">
        <v>210</v>
      </c>
      <c r="K3" s="769"/>
      <c r="L3" s="769"/>
      <c r="M3" s="769"/>
      <c r="N3" s="767"/>
      <c r="O3" s="767"/>
      <c r="P3" s="770"/>
    </row>
    <row r="4" spans="2:27" s="766" customFormat="1" ht="18" customHeight="1">
      <c r="B4" s="767"/>
      <c r="C4" s="768" t="s">
        <v>211</v>
      </c>
      <c r="D4" s="768"/>
      <c r="E4" s="768"/>
      <c r="F4" s="768"/>
      <c r="G4" s="768"/>
      <c r="H4" s="768"/>
      <c r="I4" s="768"/>
      <c r="J4" s="769" t="s">
        <v>212</v>
      </c>
      <c r="K4" s="769"/>
      <c r="L4" s="769"/>
      <c r="M4" s="769"/>
      <c r="N4" s="767"/>
      <c r="O4" s="767"/>
      <c r="P4" s="770"/>
    </row>
    <row r="5" spans="2:27" s="766" customFormat="1" ht="21.75" customHeight="1" thickBot="1">
      <c r="B5" s="771"/>
      <c r="C5" s="772"/>
      <c r="D5" s="772"/>
      <c r="E5" s="772"/>
      <c r="F5" s="772"/>
      <c r="G5" s="772"/>
      <c r="H5" s="772"/>
      <c r="I5" s="772"/>
      <c r="J5" s="773" t="s">
        <v>213</v>
      </c>
      <c r="K5" s="773"/>
      <c r="L5" s="773"/>
      <c r="M5" s="773"/>
      <c r="N5" s="771"/>
      <c r="O5" s="771"/>
      <c r="P5" s="770"/>
    </row>
    <row r="6" spans="2:27" s="766" customFormat="1" ht="21.75" customHeight="1">
      <c r="B6" s="774" t="s">
        <v>6</v>
      </c>
      <c r="C6" s="775"/>
      <c r="D6" s="775"/>
      <c r="E6" s="775"/>
      <c r="F6" s="775"/>
      <c r="G6" s="775"/>
      <c r="H6" s="775"/>
      <c r="I6" s="775"/>
      <c r="J6" s="775"/>
      <c r="K6" s="775"/>
      <c r="L6" s="775"/>
      <c r="M6" s="775"/>
      <c r="N6" s="775"/>
      <c r="O6" s="776"/>
      <c r="P6" s="777"/>
      <c r="S6" s="778"/>
      <c r="T6" s="779"/>
      <c r="U6" s="779"/>
      <c r="V6" s="779"/>
      <c r="W6" s="778"/>
      <c r="Y6" s="780"/>
      <c r="Z6" s="780"/>
    </row>
    <row r="7" spans="2:27" s="766" customFormat="1" ht="21.75" customHeight="1" thickBot="1">
      <c r="B7" s="781" t="s">
        <v>239</v>
      </c>
      <c r="C7" s="782" t="s">
        <v>357</v>
      </c>
      <c r="D7" s="782"/>
      <c r="E7" s="782"/>
      <c r="F7" s="782"/>
      <c r="G7" s="782"/>
      <c r="H7" s="783"/>
      <c r="I7" s="783"/>
      <c r="J7" s="783"/>
      <c r="K7" s="783"/>
      <c r="L7" s="783"/>
      <c r="M7" s="783"/>
      <c r="N7" s="783"/>
      <c r="O7" s="784"/>
      <c r="P7" s="777"/>
      <c r="S7" s="785"/>
      <c r="T7" s="786"/>
      <c r="U7" s="786"/>
      <c r="V7" s="786"/>
      <c r="W7" s="787"/>
      <c r="Y7" s="788"/>
      <c r="Z7" s="789"/>
      <c r="AA7" s="790"/>
    </row>
    <row r="8" spans="2:27" s="766" customFormat="1" ht="27" customHeight="1">
      <c r="B8" s="791" t="s">
        <v>7</v>
      </c>
      <c r="C8" s="792"/>
      <c r="D8" s="792"/>
      <c r="E8" s="792"/>
      <c r="F8" s="792"/>
      <c r="G8" s="793"/>
      <c r="H8" s="794" t="s">
        <v>8</v>
      </c>
      <c r="I8" s="795"/>
      <c r="J8" s="795"/>
      <c r="K8" s="796" t="s">
        <v>9</v>
      </c>
      <c r="L8" s="796"/>
      <c r="M8" s="796"/>
      <c r="N8" s="796"/>
      <c r="O8" s="796"/>
      <c r="P8" s="777"/>
      <c r="S8" s="785"/>
      <c r="T8" s="786"/>
      <c r="U8" s="786"/>
      <c r="V8" s="786"/>
      <c r="W8" s="787"/>
      <c r="Y8" s="788"/>
      <c r="Z8" s="789"/>
      <c r="AA8" s="790"/>
    </row>
    <row r="9" spans="2:27" s="766" customFormat="1" ht="23.45" customHeight="1">
      <c r="B9" s="797" t="s">
        <v>10</v>
      </c>
      <c r="C9" s="798"/>
      <c r="D9" s="798"/>
      <c r="E9" s="798"/>
      <c r="F9" s="798"/>
      <c r="G9" s="799"/>
      <c r="H9" s="800"/>
      <c r="I9" s="801"/>
      <c r="J9" s="801"/>
      <c r="K9" s="802" t="s">
        <v>11</v>
      </c>
      <c r="L9" s="803" t="s">
        <v>12</v>
      </c>
      <c r="M9" s="803"/>
      <c r="N9" s="803"/>
      <c r="O9" s="802" t="s">
        <v>13</v>
      </c>
      <c r="P9" s="777"/>
      <c r="S9" s="804"/>
      <c r="T9" s="786"/>
      <c r="U9" s="786"/>
      <c r="V9" s="805"/>
      <c r="W9" s="787"/>
      <c r="X9" s="806"/>
      <c r="Y9" s="788"/>
      <c r="Z9" s="789"/>
      <c r="AA9" s="790"/>
    </row>
    <row r="10" spans="2:27" s="766" customFormat="1" ht="32.450000000000003" customHeight="1">
      <c r="B10" s="807" t="s">
        <v>14</v>
      </c>
      <c r="C10" s="808"/>
      <c r="D10" s="808"/>
      <c r="E10" s="808"/>
      <c r="F10" s="808"/>
      <c r="G10" s="809"/>
      <c r="H10" s="800"/>
      <c r="I10" s="801"/>
      <c r="J10" s="801"/>
      <c r="K10" s="764"/>
      <c r="L10" s="810" t="s">
        <v>15</v>
      </c>
      <c r="M10" s="811"/>
      <c r="N10" s="812"/>
      <c r="O10" s="765"/>
      <c r="S10" s="813"/>
      <c r="T10" s="814"/>
      <c r="U10" s="814"/>
      <c r="W10" s="787"/>
      <c r="Y10" s="788"/>
      <c r="Z10" s="789"/>
      <c r="AA10" s="790"/>
    </row>
    <row r="11" spans="2:27" s="766" customFormat="1" ht="32.450000000000003" customHeight="1">
      <c r="B11" s="807" t="s">
        <v>16</v>
      </c>
      <c r="C11" s="808"/>
      <c r="D11" s="808"/>
      <c r="E11" s="808"/>
      <c r="F11" s="808"/>
      <c r="G11" s="809"/>
      <c r="H11" s="800"/>
      <c r="I11" s="801"/>
      <c r="J11" s="801"/>
      <c r="K11" s="763"/>
      <c r="L11" s="815"/>
      <c r="M11" s="816"/>
      <c r="N11" s="817"/>
      <c r="O11" s="818"/>
      <c r="S11" s="806"/>
      <c r="T11" s="814"/>
      <c r="U11" s="814"/>
      <c r="W11" s="789"/>
      <c r="Y11" s="788"/>
      <c r="Z11" s="789"/>
      <c r="AA11" s="790"/>
    </row>
    <row r="12" spans="2:27" s="766" customFormat="1" ht="19.5" customHeight="1">
      <c r="B12" s="819" t="s">
        <v>17</v>
      </c>
      <c r="C12" s="820"/>
      <c r="D12" s="820"/>
      <c r="E12" s="820"/>
      <c r="F12" s="820"/>
      <c r="G12" s="821"/>
      <c r="H12" s="800"/>
      <c r="I12" s="801"/>
      <c r="J12" s="801"/>
      <c r="K12" s="822"/>
      <c r="L12" s="815"/>
      <c r="M12" s="816"/>
      <c r="N12" s="817"/>
      <c r="O12" s="818"/>
      <c r="S12" s="806"/>
      <c r="T12" s="814"/>
      <c r="U12" s="814"/>
      <c r="W12" s="789"/>
      <c r="Y12" s="788"/>
      <c r="Z12" s="789"/>
      <c r="AA12" s="790"/>
    </row>
    <row r="13" spans="2:27" s="766" customFormat="1" ht="36.6" customHeight="1" thickBot="1">
      <c r="B13" s="823" t="s">
        <v>742</v>
      </c>
      <c r="C13" s="824"/>
      <c r="D13" s="824"/>
      <c r="E13" s="824"/>
      <c r="F13" s="824"/>
      <c r="G13" s="825"/>
      <c r="H13" s="800"/>
      <c r="I13" s="801"/>
      <c r="J13" s="801"/>
      <c r="K13" s="822"/>
      <c r="L13" s="826"/>
      <c r="M13" s="827"/>
      <c r="N13" s="828"/>
      <c r="O13" s="818"/>
      <c r="S13" s="806"/>
      <c r="T13" s="829"/>
      <c r="U13" s="829"/>
      <c r="W13" s="789"/>
      <c r="Y13" s="788"/>
      <c r="Z13" s="789"/>
      <c r="AA13" s="790"/>
    </row>
    <row r="14" spans="2:27" s="770" customFormat="1" ht="27" customHeight="1">
      <c r="B14" s="830" t="s">
        <v>18</v>
      </c>
      <c r="C14" s="831" t="s">
        <v>444</v>
      </c>
      <c r="D14" s="832" t="s">
        <v>19</v>
      </c>
      <c r="E14" s="832" t="s">
        <v>20</v>
      </c>
      <c r="F14" s="833" t="s">
        <v>21</v>
      </c>
      <c r="G14" s="832" t="s">
        <v>22</v>
      </c>
      <c r="H14" s="834"/>
      <c r="I14" s="834"/>
      <c r="J14" s="834"/>
      <c r="K14" s="834" t="s">
        <v>23</v>
      </c>
      <c r="L14" s="834"/>
      <c r="M14" s="835" t="s">
        <v>24</v>
      </c>
      <c r="N14" s="835"/>
      <c r="O14" s="835"/>
      <c r="W14" s="836"/>
      <c r="Y14" s="837"/>
      <c r="Z14" s="838"/>
      <c r="AA14" s="839"/>
    </row>
    <row r="15" spans="2:27" s="770" customFormat="1" ht="27" customHeight="1">
      <c r="B15" s="840"/>
      <c r="C15" s="834"/>
      <c r="D15" s="834"/>
      <c r="E15" s="834"/>
      <c r="F15" s="841"/>
      <c r="G15" s="834"/>
      <c r="H15" s="834"/>
      <c r="I15" s="834"/>
      <c r="J15" s="834"/>
      <c r="K15" s="834"/>
      <c r="L15" s="834"/>
      <c r="M15" s="834" t="s">
        <v>25</v>
      </c>
      <c r="N15" s="834" t="s">
        <v>26</v>
      </c>
      <c r="O15" s="803" t="s">
        <v>27</v>
      </c>
      <c r="W15" s="836"/>
      <c r="Y15" s="837"/>
      <c r="Z15" s="838"/>
      <c r="AA15" s="839"/>
    </row>
    <row r="16" spans="2:27" s="770" customFormat="1" ht="36" customHeight="1" thickBot="1">
      <c r="B16" s="842"/>
      <c r="C16" s="843"/>
      <c r="D16" s="843"/>
      <c r="E16" s="843"/>
      <c r="F16" s="844"/>
      <c r="G16" s="845" t="s">
        <v>28</v>
      </c>
      <c r="H16" s="846" t="s">
        <v>29</v>
      </c>
      <c r="I16" s="847" t="s">
        <v>30</v>
      </c>
      <c r="J16" s="848" t="s">
        <v>31</v>
      </c>
      <c r="K16" s="846" t="s">
        <v>32</v>
      </c>
      <c r="L16" s="847" t="s">
        <v>33</v>
      </c>
      <c r="M16" s="843"/>
      <c r="N16" s="843"/>
      <c r="O16" s="849"/>
      <c r="T16" s="850"/>
      <c r="W16" s="836"/>
      <c r="Y16" s="837"/>
      <c r="Z16" s="838"/>
      <c r="AA16" s="839"/>
    </row>
    <row r="17" spans="2:27" s="770" customFormat="1" ht="36" customHeight="1" thickBot="1">
      <c r="B17" s="851" t="s">
        <v>356</v>
      </c>
      <c r="C17" s="852" t="s">
        <v>35</v>
      </c>
      <c r="D17" s="853" t="s">
        <v>36</v>
      </c>
      <c r="E17" s="854">
        <v>50</v>
      </c>
      <c r="F17" s="855">
        <v>400000000</v>
      </c>
      <c r="G17" s="856">
        <f>F17</f>
        <v>400000000</v>
      </c>
      <c r="H17" s="857"/>
      <c r="I17" s="852"/>
      <c r="J17" s="858"/>
      <c r="K17" s="859">
        <v>45293</v>
      </c>
      <c r="L17" s="860">
        <v>45657</v>
      </c>
      <c r="M17" s="861">
        <f>E18/E17</f>
        <v>1</v>
      </c>
      <c r="N17" s="861">
        <f>G18/G17</f>
        <v>0.613375</v>
      </c>
      <c r="O17" s="862">
        <f>M17*M17/N17</f>
        <v>1.6303240269003465</v>
      </c>
      <c r="T17" s="850"/>
      <c r="W17" s="836"/>
      <c r="Y17" s="837"/>
      <c r="Z17" s="838"/>
      <c r="AA17" s="839"/>
    </row>
    <row r="18" spans="2:27" s="770" customFormat="1" ht="36" customHeight="1" thickBot="1">
      <c r="B18" s="863"/>
      <c r="C18" s="864" t="s">
        <v>37</v>
      </c>
      <c r="D18" s="865"/>
      <c r="E18" s="866">
        <v>50</v>
      </c>
      <c r="F18" s="867">
        <v>245350000</v>
      </c>
      <c r="G18" s="868">
        <f t="shared" ref="G18:G32" si="0">F18</f>
        <v>245350000</v>
      </c>
      <c r="H18" s="869"/>
      <c r="I18" s="870"/>
      <c r="J18" s="871"/>
      <c r="K18" s="872"/>
      <c r="L18" s="873"/>
      <c r="M18" s="874"/>
      <c r="N18" s="874"/>
      <c r="O18" s="875"/>
      <c r="T18" s="850"/>
      <c r="W18" s="836"/>
      <c r="Y18" s="837"/>
      <c r="Z18" s="838"/>
      <c r="AA18" s="839"/>
    </row>
    <row r="19" spans="2:27" s="770" customFormat="1" ht="25.5" customHeight="1" thickBot="1">
      <c r="B19" s="876" t="s">
        <v>34</v>
      </c>
      <c r="C19" s="877" t="s">
        <v>35</v>
      </c>
      <c r="D19" s="878" t="s">
        <v>36</v>
      </c>
      <c r="E19" s="879">
        <v>15</v>
      </c>
      <c r="F19" s="880">
        <v>100000000</v>
      </c>
      <c r="G19" s="856">
        <f t="shared" si="0"/>
        <v>100000000</v>
      </c>
      <c r="H19" s="881"/>
      <c r="I19" s="877"/>
      <c r="J19" s="882"/>
      <c r="K19" s="883">
        <v>45293</v>
      </c>
      <c r="L19" s="883">
        <v>45657</v>
      </c>
      <c r="M19" s="861">
        <f>E20/E19</f>
        <v>0</v>
      </c>
      <c r="N19" s="861">
        <f t="shared" ref="N19:N29" si="1">G20/G19</f>
        <v>0</v>
      </c>
      <c r="O19" s="862">
        <v>0</v>
      </c>
      <c r="T19" s="850"/>
      <c r="W19" s="836"/>
      <c r="Y19" s="837"/>
      <c r="Z19" s="838"/>
      <c r="AA19" s="839"/>
    </row>
    <row r="20" spans="2:27" s="770" customFormat="1" ht="24" customHeight="1" thickBot="1">
      <c r="B20" s="884"/>
      <c r="C20" s="885" t="s">
        <v>37</v>
      </c>
      <c r="D20" s="865"/>
      <c r="E20" s="886">
        <v>0</v>
      </c>
      <c r="F20" s="887">
        <v>0</v>
      </c>
      <c r="G20" s="868">
        <f t="shared" si="0"/>
        <v>0</v>
      </c>
      <c r="H20" s="888"/>
      <c r="I20" s="889"/>
      <c r="J20" s="871"/>
      <c r="K20" s="890"/>
      <c r="L20" s="890"/>
      <c r="M20" s="874"/>
      <c r="N20" s="874"/>
      <c r="O20" s="875"/>
      <c r="T20" s="850"/>
      <c r="W20" s="836"/>
      <c r="Y20" s="837"/>
      <c r="Z20" s="838"/>
      <c r="AA20" s="839"/>
    </row>
    <row r="21" spans="2:27" s="766" customFormat="1" ht="26.45" customHeight="1" thickBot="1">
      <c r="B21" s="891" t="s">
        <v>743</v>
      </c>
      <c r="C21" s="857" t="s">
        <v>35</v>
      </c>
      <c r="D21" s="892" t="s">
        <v>38</v>
      </c>
      <c r="E21" s="893">
        <v>3</v>
      </c>
      <c r="F21" s="894">
        <v>250000000</v>
      </c>
      <c r="G21" s="856">
        <f t="shared" si="0"/>
        <v>250000000</v>
      </c>
      <c r="H21" s="895"/>
      <c r="I21" s="896"/>
      <c r="J21" s="897"/>
      <c r="K21" s="859">
        <v>45293</v>
      </c>
      <c r="L21" s="859">
        <v>45657</v>
      </c>
      <c r="M21" s="861">
        <f t="shared" ref="M21" si="2">E22/E21</f>
        <v>1</v>
      </c>
      <c r="N21" s="861">
        <f t="shared" si="1"/>
        <v>0</v>
      </c>
      <c r="O21" s="862">
        <v>0</v>
      </c>
      <c r="W21" s="898"/>
    </row>
    <row r="22" spans="2:27" s="766" customFormat="1" ht="21.75" customHeight="1" thickBot="1">
      <c r="B22" s="899"/>
      <c r="C22" s="900" t="s">
        <v>37</v>
      </c>
      <c r="D22" s="901"/>
      <c r="E22" s="886">
        <v>3</v>
      </c>
      <c r="F22" s="887">
        <v>0</v>
      </c>
      <c r="G22" s="868">
        <f t="shared" si="0"/>
        <v>0</v>
      </c>
      <c r="H22" s="902"/>
      <c r="I22" s="903"/>
      <c r="J22" s="904"/>
      <c r="K22" s="872"/>
      <c r="L22" s="872"/>
      <c r="M22" s="874"/>
      <c r="N22" s="874"/>
      <c r="O22" s="875"/>
      <c r="AA22" s="790"/>
    </row>
    <row r="23" spans="2:27" s="766" customFormat="1" ht="39" customHeight="1" thickBot="1">
      <c r="B23" s="891" t="s">
        <v>94</v>
      </c>
      <c r="C23" s="857" t="s">
        <v>35</v>
      </c>
      <c r="D23" s="905" t="s">
        <v>36</v>
      </c>
      <c r="E23" s="893">
        <v>15</v>
      </c>
      <c r="F23" s="906">
        <v>200000000</v>
      </c>
      <c r="G23" s="856">
        <f t="shared" si="0"/>
        <v>200000000</v>
      </c>
      <c r="H23" s="895"/>
      <c r="I23" s="907"/>
      <c r="J23" s="897"/>
      <c r="K23" s="859">
        <v>45293</v>
      </c>
      <c r="L23" s="859">
        <v>45657</v>
      </c>
      <c r="M23" s="861">
        <f t="shared" ref="M23" si="3">E24/E23</f>
        <v>0.26666666666666666</v>
      </c>
      <c r="N23" s="861">
        <f t="shared" si="1"/>
        <v>0.39724999999999999</v>
      </c>
      <c r="O23" s="862">
        <f t="shared" ref="O23" si="4">M23*M23/N23</f>
        <v>0.17900846094678693</v>
      </c>
      <c r="AA23" s="790"/>
    </row>
    <row r="24" spans="2:27" s="766" customFormat="1" ht="34.9" customHeight="1" thickBot="1">
      <c r="B24" s="899"/>
      <c r="C24" s="900" t="s">
        <v>37</v>
      </c>
      <c r="D24" s="908"/>
      <c r="E24" s="886">
        <v>4</v>
      </c>
      <c r="F24" s="887">
        <v>79450000</v>
      </c>
      <c r="G24" s="868">
        <f t="shared" si="0"/>
        <v>79450000</v>
      </c>
      <c r="H24" s="909"/>
      <c r="I24" s="903"/>
      <c r="J24" s="910"/>
      <c r="K24" s="872"/>
      <c r="L24" s="872"/>
      <c r="M24" s="874"/>
      <c r="N24" s="874"/>
      <c r="O24" s="875"/>
      <c r="AA24" s="790"/>
    </row>
    <row r="25" spans="2:27" s="766" customFormat="1" ht="31.5" customHeight="1" thickBot="1">
      <c r="B25" s="891" t="s">
        <v>39</v>
      </c>
      <c r="C25" s="857" t="s">
        <v>35</v>
      </c>
      <c r="D25" s="892" t="s">
        <v>40</v>
      </c>
      <c r="E25" s="893">
        <v>1</v>
      </c>
      <c r="F25" s="911">
        <v>500000000</v>
      </c>
      <c r="G25" s="856">
        <f t="shared" si="0"/>
        <v>500000000</v>
      </c>
      <c r="H25" s="912"/>
      <c r="I25" s="896"/>
      <c r="J25" s="913"/>
      <c r="K25" s="859">
        <v>45293</v>
      </c>
      <c r="L25" s="859">
        <v>45657</v>
      </c>
      <c r="M25" s="861">
        <f t="shared" ref="M25" si="5">E26/E25</f>
        <v>0</v>
      </c>
      <c r="N25" s="861">
        <f t="shared" si="1"/>
        <v>0.88</v>
      </c>
      <c r="O25" s="862">
        <f t="shared" ref="O25" si="6">M25*M25/N25</f>
        <v>0</v>
      </c>
    </row>
    <row r="26" spans="2:27" s="766" customFormat="1" ht="24" customHeight="1" thickBot="1">
      <c r="B26" s="899"/>
      <c r="C26" s="900" t="s">
        <v>37</v>
      </c>
      <c r="D26" s="901"/>
      <c r="E26" s="886">
        <v>0</v>
      </c>
      <c r="F26" s="914">
        <v>440000000</v>
      </c>
      <c r="G26" s="868">
        <f t="shared" si="0"/>
        <v>440000000</v>
      </c>
      <c r="H26" s="902"/>
      <c r="I26" s="915"/>
      <c r="J26" s="904"/>
      <c r="K26" s="872"/>
      <c r="L26" s="872"/>
      <c r="M26" s="874"/>
      <c r="N26" s="874"/>
      <c r="O26" s="875"/>
    </row>
    <row r="27" spans="2:27" s="766" customFormat="1" ht="27" customHeight="1" thickBot="1">
      <c r="B27" s="891" t="s">
        <v>41</v>
      </c>
      <c r="C27" s="857" t="s">
        <v>35</v>
      </c>
      <c r="D27" s="892" t="s">
        <v>42</v>
      </c>
      <c r="E27" s="893">
        <v>2</v>
      </c>
      <c r="F27" s="916">
        <v>100000000</v>
      </c>
      <c r="G27" s="856">
        <f t="shared" si="0"/>
        <v>100000000</v>
      </c>
      <c r="H27" s="895"/>
      <c r="I27" s="896"/>
      <c r="J27" s="897"/>
      <c r="K27" s="859">
        <v>45293</v>
      </c>
      <c r="L27" s="859">
        <v>45657</v>
      </c>
      <c r="M27" s="861">
        <f t="shared" ref="M27" si="7">E28/E27</f>
        <v>0.5</v>
      </c>
      <c r="N27" s="861">
        <f t="shared" si="1"/>
        <v>0</v>
      </c>
      <c r="O27" s="862">
        <v>0</v>
      </c>
    </row>
    <row r="28" spans="2:27" s="766" customFormat="1" ht="32.25" customHeight="1" thickBot="1">
      <c r="B28" s="899"/>
      <c r="C28" s="900" t="s">
        <v>37</v>
      </c>
      <c r="D28" s="901"/>
      <c r="E28" s="886">
        <v>1</v>
      </c>
      <c r="F28" s="917">
        <v>0</v>
      </c>
      <c r="G28" s="868">
        <f t="shared" si="0"/>
        <v>0</v>
      </c>
      <c r="H28" s="909"/>
      <c r="I28" s="918"/>
      <c r="J28" s="910"/>
      <c r="K28" s="872"/>
      <c r="L28" s="872"/>
      <c r="M28" s="874"/>
      <c r="N28" s="874"/>
      <c r="O28" s="875"/>
      <c r="S28" s="919"/>
    </row>
    <row r="29" spans="2:27" s="766" customFormat="1" ht="31.9" customHeight="1" thickBot="1">
      <c r="B29" s="891" t="s">
        <v>43</v>
      </c>
      <c r="C29" s="857" t="s">
        <v>35</v>
      </c>
      <c r="D29" s="892" t="s">
        <v>44</v>
      </c>
      <c r="E29" s="893">
        <v>2</v>
      </c>
      <c r="F29" s="916">
        <v>60000000</v>
      </c>
      <c r="G29" s="856">
        <f t="shared" si="0"/>
        <v>60000000</v>
      </c>
      <c r="H29" s="895"/>
      <c r="I29" s="920"/>
      <c r="J29" s="897"/>
      <c r="K29" s="859">
        <v>45293</v>
      </c>
      <c r="L29" s="859">
        <v>45657</v>
      </c>
      <c r="M29" s="861">
        <f t="shared" ref="M29" si="8">E30/E29</f>
        <v>0.5</v>
      </c>
      <c r="N29" s="861">
        <f t="shared" si="1"/>
        <v>0</v>
      </c>
      <c r="O29" s="862">
        <v>0</v>
      </c>
    </row>
    <row r="30" spans="2:27" s="766" customFormat="1" ht="23.45" customHeight="1" thickBot="1">
      <c r="B30" s="921"/>
      <c r="C30" s="922" t="s">
        <v>37</v>
      </c>
      <c r="D30" s="923"/>
      <c r="E30" s="924">
        <v>1</v>
      </c>
      <c r="F30" s="925">
        <v>0</v>
      </c>
      <c r="G30" s="868">
        <f t="shared" si="0"/>
        <v>0</v>
      </c>
      <c r="H30" s="926"/>
      <c r="I30" s="927"/>
      <c r="J30" s="928"/>
      <c r="K30" s="929"/>
      <c r="L30" s="929"/>
      <c r="M30" s="930"/>
      <c r="N30" s="874"/>
      <c r="O30" s="875"/>
    </row>
    <row r="31" spans="2:27" s="766" customFormat="1" ht="20.45" customHeight="1" thickBot="1">
      <c r="B31" s="931" t="s">
        <v>45</v>
      </c>
      <c r="C31" s="932" t="s">
        <v>35</v>
      </c>
      <c r="D31" s="933"/>
      <c r="E31" s="934"/>
      <c r="F31" s="894">
        <f>SUM(F17,F19,F21,F23,F25,F27,F29)</f>
        <v>1610000000</v>
      </c>
      <c r="G31" s="856">
        <f t="shared" si="0"/>
        <v>1610000000</v>
      </c>
      <c r="H31" s="895"/>
      <c r="I31" s="935"/>
      <c r="J31" s="897"/>
      <c r="K31" s="936"/>
      <c r="L31" s="937"/>
      <c r="M31" s="938"/>
      <c r="N31" s="937"/>
      <c r="O31" s="939"/>
    </row>
    <row r="32" spans="2:27" s="766" customFormat="1" ht="25.9" customHeight="1" thickBot="1">
      <c r="B32" s="940"/>
      <c r="C32" s="900" t="s">
        <v>37</v>
      </c>
      <c r="D32" s="941"/>
      <c r="E32" s="942"/>
      <c r="F32" s="943">
        <f>SUM(F18+F20+F22+F24+F26+F28+F30)</f>
        <v>764800000</v>
      </c>
      <c r="G32" s="868">
        <f t="shared" si="0"/>
        <v>764800000</v>
      </c>
      <c r="H32" s="902"/>
      <c r="I32" s="944"/>
      <c r="J32" s="904"/>
      <c r="K32" s="945"/>
      <c r="L32" s="946"/>
      <c r="M32" s="947"/>
      <c r="N32" s="946"/>
      <c r="O32" s="948"/>
    </row>
    <row r="33" spans="2:32" s="766" customFormat="1" ht="22.9" customHeight="1">
      <c r="B33" s="949"/>
      <c r="C33" s="949"/>
      <c r="D33" s="949"/>
      <c r="E33" s="949"/>
      <c r="F33" s="950"/>
      <c r="G33" s="951"/>
      <c r="H33" s="952"/>
      <c r="I33" s="952"/>
      <c r="J33" s="952"/>
      <c r="K33" s="953"/>
      <c r="L33" s="953"/>
      <c r="M33" s="951"/>
      <c r="N33" s="954"/>
      <c r="O33" s="955"/>
    </row>
    <row r="34" spans="2:32" s="766" customFormat="1" ht="24.6" customHeight="1">
      <c r="B34" s="956" t="s">
        <v>46</v>
      </c>
      <c r="C34" s="798" t="s">
        <v>47</v>
      </c>
      <c r="D34" s="798"/>
      <c r="E34" s="798"/>
      <c r="F34" s="957" t="s">
        <v>48</v>
      </c>
      <c r="G34" s="957"/>
      <c r="H34" s="957"/>
      <c r="I34" s="957"/>
      <c r="J34" s="958"/>
      <c r="K34" s="959" t="s">
        <v>49</v>
      </c>
      <c r="L34" s="959"/>
      <c r="M34" s="959"/>
      <c r="N34" s="959"/>
      <c r="O34" s="959"/>
    </row>
    <row r="35" spans="2:32" s="766" customFormat="1" ht="18" customHeight="1">
      <c r="B35" s="960" t="s">
        <v>744</v>
      </c>
      <c r="C35" s="961" t="s">
        <v>745</v>
      </c>
      <c r="D35" s="961"/>
      <c r="E35" s="961"/>
      <c r="F35" s="962" t="s">
        <v>50</v>
      </c>
      <c r="G35" s="962"/>
      <c r="H35" s="962"/>
      <c r="I35" s="763" t="s">
        <v>35</v>
      </c>
      <c r="J35" s="963">
        <v>1</v>
      </c>
      <c r="K35" s="964" t="s">
        <v>358</v>
      </c>
      <c r="L35" s="964"/>
      <c r="M35" s="964"/>
      <c r="N35" s="964"/>
      <c r="O35" s="964"/>
    </row>
    <row r="36" spans="2:32" s="766" customFormat="1">
      <c r="B36" s="960"/>
      <c r="C36" s="961"/>
      <c r="D36" s="961"/>
      <c r="E36" s="961"/>
      <c r="F36" s="962"/>
      <c r="G36" s="962"/>
      <c r="H36" s="962"/>
      <c r="I36" s="763" t="s">
        <v>37</v>
      </c>
      <c r="J36" s="965"/>
      <c r="K36" s="964"/>
      <c r="L36" s="964"/>
      <c r="M36" s="964"/>
      <c r="N36" s="964"/>
      <c r="O36" s="964"/>
    </row>
    <row r="37" spans="2:32" s="766" customFormat="1">
      <c r="B37" s="966"/>
      <c r="C37" s="966"/>
      <c r="D37" s="966"/>
      <c r="E37" s="966"/>
      <c r="F37" s="966"/>
      <c r="G37" s="966"/>
      <c r="H37" s="966"/>
      <c r="I37" s="763" t="s">
        <v>35</v>
      </c>
      <c r="J37" s="967"/>
      <c r="K37" s="968" t="s">
        <v>52</v>
      </c>
      <c r="L37" s="968"/>
      <c r="M37" s="968"/>
      <c r="N37" s="968"/>
      <c r="O37" s="968"/>
    </row>
    <row r="38" spans="2:32" s="766" customFormat="1" ht="51.75" customHeight="1">
      <c r="B38" s="966"/>
      <c r="C38" s="966"/>
      <c r="D38" s="966"/>
      <c r="E38" s="966"/>
      <c r="F38" s="966"/>
      <c r="G38" s="966"/>
      <c r="H38" s="966"/>
      <c r="I38" s="763" t="s">
        <v>37</v>
      </c>
      <c r="J38" s="958"/>
      <c r="K38" s="968"/>
      <c r="L38" s="968"/>
      <c r="M38" s="968"/>
      <c r="N38" s="968"/>
      <c r="O38" s="968"/>
    </row>
    <row r="39" spans="2:32" s="766" customFormat="1">
      <c r="B39" s="966"/>
      <c r="C39" s="966"/>
      <c r="D39" s="966"/>
      <c r="E39" s="966"/>
      <c r="F39" s="966"/>
      <c r="G39" s="966"/>
      <c r="H39" s="966"/>
      <c r="I39" s="763" t="s">
        <v>35</v>
      </c>
      <c r="J39" s="958"/>
      <c r="K39" s="964" t="s">
        <v>359</v>
      </c>
      <c r="L39" s="964"/>
      <c r="M39" s="964"/>
      <c r="N39" s="964"/>
      <c r="O39" s="964"/>
    </row>
    <row r="40" spans="2:32" s="766" customFormat="1">
      <c r="B40" s="966"/>
      <c r="C40" s="966"/>
      <c r="D40" s="966"/>
      <c r="E40" s="966"/>
      <c r="F40" s="966"/>
      <c r="G40" s="966"/>
      <c r="H40" s="966"/>
      <c r="I40" s="763" t="s">
        <v>37</v>
      </c>
      <c r="J40" s="958"/>
      <c r="K40" s="964"/>
      <c r="L40" s="964"/>
      <c r="M40" s="964"/>
      <c r="N40" s="964"/>
      <c r="O40" s="964"/>
    </row>
    <row r="41" spans="2:32" s="766" customFormat="1">
      <c r="B41" s="969" t="s">
        <v>53</v>
      </c>
      <c r="C41" s="970"/>
      <c r="D41" s="970"/>
      <c r="E41" s="970"/>
      <c r="F41" s="970"/>
      <c r="G41" s="970"/>
      <c r="H41" s="970"/>
      <c r="I41" s="970"/>
      <c r="J41" s="971"/>
      <c r="K41" s="968" t="s">
        <v>54</v>
      </c>
      <c r="L41" s="968"/>
      <c r="M41" s="968"/>
      <c r="N41" s="968"/>
      <c r="O41" s="968"/>
    </row>
    <row r="42" spans="2:32" s="766" customFormat="1" ht="21" customHeight="1">
      <c r="B42" s="972"/>
      <c r="C42" s="973"/>
      <c r="D42" s="973"/>
      <c r="E42" s="973"/>
      <c r="F42" s="973"/>
      <c r="G42" s="973"/>
      <c r="H42" s="973"/>
      <c r="I42" s="973"/>
      <c r="J42" s="974"/>
      <c r="K42" s="968"/>
      <c r="L42" s="968"/>
      <c r="M42" s="968"/>
      <c r="N42" s="968"/>
      <c r="O42" s="968"/>
    </row>
    <row r="43" spans="2:32" s="766" customFormat="1" ht="14.25" customHeight="1">
      <c r="F43" s="975"/>
      <c r="G43" s="976"/>
      <c r="K43" s="977"/>
      <c r="L43" s="977"/>
      <c r="O43" s="788"/>
    </row>
    <row r="44" spans="2:32" s="766" customFormat="1" ht="14.25" customHeight="1">
      <c r="F44" s="914"/>
      <c r="G44" s="978"/>
      <c r="K44" s="977"/>
      <c r="L44" s="977"/>
      <c r="O44" s="788"/>
      <c r="S44" s="979"/>
      <c r="T44" s="980"/>
      <c r="U44" s="981"/>
      <c r="V44" s="982"/>
      <c r="W44" s="981"/>
      <c r="X44" s="981"/>
      <c r="Y44" s="981"/>
      <c r="Z44" s="981"/>
      <c r="AA44" s="979"/>
      <c r="AB44" s="981"/>
      <c r="AC44" s="981"/>
      <c r="AD44" s="979"/>
      <c r="AE44" s="981"/>
      <c r="AF44" s="979"/>
    </row>
    <row r="45" spans="2:32" s="766" customFormat="1" ht="21.75" customHeight="1">
      <c r="F45" s="975"/>
      <c r="K45" s="977"/>
      <c r="L45" s="977"/>
      <c r="O45" s="788"/>
      <c r="Q45" s="975"/>
      <c r="R45" s="975"/>
      <c r="S45" s="980"/>
      <c r="T45" s="981"/>
      <c r="U45" s="982"/>
      <c r="V45" s="983"/>
      <c r="W45" s="981"/>
      <c r="X45" s="975"/>
      <c r="Y45" s="981"/>
      <c r="Z45" s="979"/>
      <c r="AA45" s="981"/>
      <c r="AB45" s="975"/>
      <c r="AC45" s="975"/>
      <c r="AD45" s="981"/>
      <c r="AE45" s="979"/>
    </row>
    <row r="46" spans="2:32" s="766" customFormat="1" ht="36" customHeight="1">
      <c r="F46" s="975"/>
      <c r="K46" s="977"/>
      <c r="L46" s="977"/>
      <c r="O46" s="788"/>
      <c r="Q46" s="984" t="s">
        <v>55</v>
      </c>
      <c r="R46" s="984" t="s">
        <v>56</v>
      </c>
      <c r="S46" s="984" t="s">
        <v>57</v>
      </c>
      <c r="U46" s="982"/>
      <c r="V46" s="981"/>
      <c r="W46" s="981"/>
      <c r="X46" s="981"/>
      <c r="Y46" s="981"/>
      <c r="Z46" s="981"/>
      <c r="AA46" s="981"/>
      <c r="AB46" s="981"/>
      <c r="AC46" s="981"/>
      <c r="AD46" s="981"/>
      <c r="AE46" s="981"/>
    </row>
    <row r="47" spans="2:32" s="766" customFormat="1" ht="159" customHeight="1">
      <c r="F47" s="975"/>
      <c r="K47" s="977"/>
      <c r="L47" s="977"/>
      <c r="O47" s="788"/>
      <c r="Q47" s="985"/>
      <c r="R47" s="986"/>
      <c r="S47" s="987"/>
      <c r="U47" s="988"/>
      <c r="V47" s="988"/>
      <c r="W47" s="988"/>
      <c r="X47" s="981"/>
      <c r="Y47" s="981"/>
      <c r="Z47" s="981"/>
      <c r="AA47" s="981"/>
      <c r="AB47" s="981"/>
      <c r="AC47" s="981"/>
      <c r="AD47" s="981"/>
      <c r="AE47" s="981"/>
    </row>
    <row r="48" spans="2:32" s="766" customFormat="1" ht="126.75" customHeight="1">
      <c r="F48" s="975"/>
      <c r="K48" s="977"/>
      <c r="L48" s="977"/>
      <c r="O48" s="788"/>
      <c r="Q48" s="985"/>
      <c r="R48" s="983"/>
      <c r="S48" s="987"/>
      <c r="U48" s="988"/>
      <c r="V48" s="988"/>
      <c r="W48" s="988"/>
      <c r="X48" s="981"/>
      <c r="Y48" s="981"/>
      <c r="Z48" s="989"/>
      <c r="AA48" s="990"/>
      <c r="AB48" s="988"/>
      <c r="AC48" s="988"/>
      <c r="AD48" s="981"/>
      <c r="AE48" s="981"/>
    </row>
    <row r="49" spans="6:31" s="766" customFormat="1" ht="118.5" customHeight="1">
      <c r="F49" s="975"/>
      <c r="K49" s="977"/>
      <c r="L49" s="977"/>
      <c r="O49" s="788"/>
      <c r="Q49" s="985"/>
      <c r="R49" s="983"/>
      <c r="S49" s="987"/>
      <c r="U49" s="988"/>
      <c r="V49" s="988"/>
      <c r="W49" s="988"/>
      <c r="X49" s="981"/>
      <c r="Y49" s="981"/>
      <c r="Z49" s="989"/>
      <c r="AA49" s="990"/>
      <c r="AB49" s="988"/>
      <c r="AC49" s="988"/>
      <c r="AD49" s="981"/>
      <c r="AE49" s="981"/>
    </row>
    <row r="50" spans="6:31" s="766" customFormat="1" ht="111.75" customHeight="1">
      <c r="F50" s="975"/>
      <c r="O50" s="788"/>
      <c r="Q50" s="985"/>
      <c r="R50" s="983"/>
      <c r="S50" s="987"/>
      <c r="U50" s="988"/>
      <c r="V50" s="988"/>
      <c r="W50" s="988"/>
      <c r="X50" s="981"/>
      <c r="Y50" s="981"/>
      <c r="Z50" s="989"/>
      <c r="AA50" s="990"/>
      <c r="AB50" s="988"/>
      <c r="AC50" s="988"/>
      <c r="AD50" s="981"/>
      <c r="AE50" s="981"/>
    </row>
    <row r="51" spans="6:31" s="766" customFormat="1" ht="120" customHeight="1">
      <c r="F51" s="975"/>
      <c r="O51" s="788"/>
      <c r="Q51" s="985"/>
      <c r="R51" s="983"/>
      <c r="S51" s="987"/>
      <c r="U51" s="988"/>
      <c r="V51" s="988"/>
      <c r="W51" s="988"/>
      <c r="X51" s="981"/>
      <c r="Y51" s="981"/>
      <c r="Z51" s="989"/>
      <c r="AA51" s="988"/>
      <c r="AB51" s="988"/>
      <c r="AC51" s="988"/>
      <c r="AD51" s="981"/>
      <c r="AE51" s="981"/>
    </row>
    <row r="52" spans="6:31" s="766" customFormat="1" ht="87" customHeight="1">
      <c r="F52" s="975"/>
      <c r="O52" s="788"/>
      <c r="Q52" s="985"/>
      <c r="R52" s="983"/>
      <c r="S52" s="987"/>
      <c r="U52" s="988"/>
      <c r="V52" s="988"/>
      <c r="W52" s="988"/>
      <c r="X52" s="981"/>
      <c r="Y52" s="981"/>
      <c r="Z52" s="989"/>
      <c r="AA52" s="990"/>
      <c r="AB52" s="988"/>
      <c r="AC52" s="988"/>
      <c r="AD52" s="981"/>
      <c r="AE52" s="981"/>
    </row>
    <row r="53" spans="6:31" s="766" customFormat="1" ht="100.5" customHeight="1">
      <c r="F53" s="975"/>
      <c r="O53" s="788"/>
      <c r="Q53" s="985"/>
      <c r="R53" s="983"/>
      <c r="S53" s="987"/>
      <c r="U53" s="988"/>
      <c r="V53" s="988"/>
      <c r="W53" s="988"/>
      <c r="X53" s="981"/>
      <c r="Y53" s="981"/>
      <c r="Z53" s="989"/>
      <c r="AA53" s="990"/>
      <c r="AB53" s="988"/>
      <c r="AC53" s="988"/>
      <c r="AD53" s="981"/>
      <c r="AE53" s="981"/>
    </row>
    <row r="54" spans="6:31" s="766" customFormat="1" ht="147" customHeight="1">
      <c r="F54" s="975"/>
      <c r="O54" s="788"/>
      <c r="Q54" s="985"/>
      <c r="R54" s="983"/>
      <c r="S54" s="987"/>
      <c r="U54" s="988"/>
      <c r="V54" s="988"/>
      <c r="W54" s="988"/>
    </row>
    <row r="55" spans="6:31" s="766" customFormat="1" ht="116.25" customHeight="1">
      <c r="F55" s="975"/>
      <c r="O55" s="788"/>
      <c r="Q55" s="985"/>
      <c r="R55" s="983"/>
      <c r="S55" s="987"/>
      <c r="U55" s="988"/>
      <c r="V55" s="988"/>
      <c r="W55" s="988"/>
      <c r="Z55" s="976"/>
    </row>
    <row r="56" spans="6:31" s="766" customFormat="1" ht="96.75" customHeight="1">
      <c r="F56" s="975"/>
      <c r="O56" s="788"/>
      <c r="Q56" s="985"/>
      <c r="R56" s="983"/>
      <c r="S56" s="987"/>
      <c r="U56" s="988"/>
      <c r="V56" s="988"/>
      <c r="W56" s="988"/>
    </row>
    <row r="57" spans="6:31" s="766" customFormat="1" ht="117.75" customHeight="1">
      <c r="F57" s="975"/>
      <c r="O57" s="788"/>
      <c r="Q57" s="985"/>
      <c r="R57" s="985"/>
      <c r="S57" s="987"/>
      <c r="U57" s="988"/>
      <c r="V57" s="988"/>
      <c r="W57" s="988"/>
    </row>
    <row r="58" spans="6:31" s="766" customFormat="1" ht="107.25" customHeight="1">
      <c r="F58" s="975"/>
      <c r="O58" s="788"/>
      <c r="Q58" s="985"/>
      <c r="R58" s="983"/>
      <c r="S58" s="987"/>
      <c r="U58" s="988"/>
      <c r="V58" s="988"/>
      <c r="W58" s="988"/>
    </row>
    <row r="59" spans="6:31" s="766" customFormat="1" ht="161.25" customHeight="1">
      <c r="F59" s="975"/>
      <c r="O59" s="788"/>
      <c r="Q59" s="985"/>
      <c r="R59" s="983"/>
      <c r="S59" s="987"/>
      <c r="U59" s="988"/>
      <c r="V59" s="988"/>
      <c r="W59" s="988"/>
    </row>
    <row r="60" spans="6:31" s="766" customFormat="1" ht="101.25" customHeight="1">
      <c r="F60" s="975"/>
      <c r="O60" s="788"/>
      <c r="Q60" s="985"/>
      <c r="R60" s="983"/>
      <c r="S60" s="987"/>
      <c r="U60" s="988"/>
      <c r="V60" s="988"/>
      <c r="W60" s="988"/>
    </row>
    <row r="61" spans="6:31" s="766" customFormat="1" ht="129.75" customHeight="1">
      <c r="F61" s="975"/>
      <c r="O61" s="788"/>
      <c r="Q61" s="985"/>
      <c r="R61" s="983"/>
      <c r="S61" s="987"/>
      <c r="U61" s="988"/>
      <c r="V61" s="988"/>
      <c r="W61" s="988"/>
    </row>
    <row r="62" spans="6:31" s="766" customFormat="1" ht="111" customHeight="1">
      <c r="F62" s="975"/>
      <c r="O62" s="788"/>
      <c r="Q62" s="985"/>
      <c r="R62" s="983"/>
      <c r="S62" s="987"/>
      <c r="U62" s="988"/>
      <c r="V62" s="988"/>
      <c r="W62" s="988"/>
    </row>
    <row r="63" spans="6:31" s="766" customFormat="1" ht="133.5" customHeight="1">
      <c r="F63" s="975"/>
      <c r="O63" s="788"/>
      <c r="Q63" s="985"/>
      <c r="R63" s="983"/>
      <c r="S63" s="987"/>
      <c r="U63" s="988"/>
      <c r="V63" s="988"/>
      <c r="W63" s="988"/>
    </row>
    <row r="64" spans="6:31" s="766" customFormat="1" ht="135.75" customHeight="1">
      <c r="F64" s="975"/>
      <c r="O64" s="788"/>
      <c r="Q64" s="985"/>
      <c r="R64" s="983"/>
      <c r="S64" s="987"/>
      <c r="U64" s="988"/>
      <c r="V64" s="988"/>
      <c r="W64" s="988"/>
    </row>
    <row r="65" spans="6:23" s="766" customFormat="1" ht="129" customHeight="1">
      <c r="F65" s="975"/>
      <c r="O65" s="788"/>
      <c r="Q65" s="985"/>
      <c r="R65" s="983"/>
      <c r="S65" s="987"/>
      <c r="U65" s="988"/>
      <c r="V65" s="988"/>
      <c r="W65" s="988"/>
    </row>
    <row r="66" spans="6:23" s="766" customFormat="1" ht="101.25" customHeight="1">
      <c r="F66" s="975"/>
      <c r="O66" s="788"/>
      <c r="Q66" s="985"/>
      <c r="R66" s="985"/>
      <c r="S66" s="987"/>
      <c r="U66" s="988"/>
      <c r="V66" s="988"/>
      <c r="W66" s="988"/>
    </row>
    <row r="67" spans="6:23" s="766" customFormat="1" ht="110.25" customHeight="1">
      <c r="F67" s="975"/>
      <c r="O67" s="788"/>
      <c r="Q67" s="985"/>
      <c r="R67" s="983"/>
      <c r="S67" s="987"/>
      <c r="U67" s="988"/>
      <c r="V67" s="988"/>
      <c r="W67" s="988"/>
    </row>
    <row r="68" spans="6:23" s="766" customFormat="1" ht="129" customHeight="1">
      <c r="F68" s="975"/>
      <c r="O68" s="788"/>
      <c r="Q68" s="985"/>
      <c r="R68" s="983"/>
      <c r="S68" s="987"/>
      <c r="U68" s="988"/>
      <c r="V68" s="988"/>
      <c r="W68" s="988"/>
    </row>
    <row r="69" spans="6:23" s="766" customFormat="1" ht="118.5" customHeight="1">
      <c r="F69" s="975"/>
      <c r="O69" s="788"/>
      <c r="Q69" s="985"/>
      <c r="R69" s="983"/>
      <c r="S69" s="987"/>
      <c r="U69" s="988"/>
      <c r="V69" s="988"/>
      <c r="W69" s="988"/>
    </row>
    <row r="70" spans="6:23" s="766" customFormat="1" ht="108" customHeight="1">
      <c r="F70" s="975"/>
      <c r="O70" s="788"/>
      <c r="Q70" s="985"/>
      <c r="R70" s="983"/>
      <c r="S70" s="987"/>
      <c r="U70" s="988"/>
      <c r="V70" s="988"/>
      <c r="W70" s="988"/>
    </row>
    <row r="71" spans="6:23" s="766" customFormat="1">
      <c r="F71" s="975"/>
      <c r="O71" s="788"/>
      <c r="Q71" s="985"/>
      <c r="R71" s="983"/>
      <c r="S71" s="987"/>
      <c r="U71" s="988"/>
      <c r="V71" s="988"/>
      <c r="W71" s="988"/>
    </row>
    <row r="72" spans="6:23" s="766" customFormat="1">
      <c r="F72" s="975"/>
      <c r="O72" s="788"/>
      <c r="Q72" s="985"/>
      <c r="R72" s="983"/>
      <c r="S72" s="987"/>
      <c r="U72" s="988"/>
      <c r="V72" s="988"/>
      <c r="W72" s="988"/>
    </row>
    <row r="73" spans="6:23" s="766" customFormat="1" ht="120" customHeight="1">
      <c r="F73" s="975"/>
      <c r="K73" s="977"/>
      <c r="L73" s="977"/>
      <c r="O73" s="788"/>
      <c r="Q73" s="985"/>
      <c r="R73" s="983"/>
      <c r="S73" s="987"/>
      <c r="U73" s="988"/>
      <c r="V73" s="988"/>
      <c r="W73" s="988"/>
    </row>
    <row r="74" spans="6:23" s="766" customFormat="1" ht="92.25" customHeight="1">
      <c r="F74" s="975"/>
      <c r="K74" s="977"/>
      <c r="L74" s="977"/>
      <c r="O74" s="788"/>
      <c r="Q74" s="985"/>
      <c r="R74" s="983"/>
      <c r="S74" s="987"/>
      <c r="U74" s="988"/>
      <c r="V74" s="988"/>
      <c r="W74" s="988"/>
    </row>
    <row r="75" spans="6:23" s="766" customFormat="1" ht="150" customHeight="1">
      <c r="F75" s="975"/>
      <c r="K75" s="977"/>
      <c r="L75" s="977"/>
      <c r="O75" s="788"/>
      <c r="Q75" s="985"/>
      <c r="R75" s="983"/>
      <c r="S75" s="987"/>
      <c r="U75" s="988"/>
      <c r="V75" s="988"/>
      <c r="W75" s="988"/>
    </row>
    <row r="76" spans="6:23" s="766" customFormat="1" ht="112.5" customHeight="1">
      <c r="F76" s="975"/>
      <c r="K76" s="977"/>
      <c r="L76" s="977"/>
      <c r="O76" s="788"/>
      <c r="Q76" s="985"/>
      <c r="R76" s="985"/>
      <c r="S76" s="987"/>
      <c r="U76" s="988"/>
      <c r="V76" s="988"/>
      <c r="W76" s="988"/>
    </row>
    <row r="77" spans="6:23" s="766" customFormat="1" ht="111.75" customHeight="1">
      <c r="F77" s="975"/>
      <c r="K77" s="977"/>
      <c r="L77" s="977"/>
      <c r="O77" s="788"/>
      <c r="Q77" s="985"/>
      <c r="R77" s="983"/>
      <c r="S77" s="987"/>
      <c r="U77" s="988"/>
      <c r="V77" s="988"/>
      <c r="W77" s="988"/>
    </row>
    <row r="78" spans="6:23" s="766" customFormat="1" ht="106.5" customHeight="1">
      <c r="F78" s="975"/>
      <c r="K78" s="977"/>
      <c r="L78" s="977"/>
      <c r="O78" s="788"/>
      <c r="Q78" s="985"/>
      <c r="R78" s="983"/>
      <c r="S78" s="987"/>
      <c r="U78" s="988"/>
      <c r="V78" s="988"/>
      <c r="W78" s="988"/>
    </row>
    <row r="79" spans="6:23" s="766" customFormat="1" ht="116.25" customHeight="1">
      <c r="F79" s="975"/>
      <c r="K79" s="977"/>
      <c r="L79" s="977"/>
      <c r="O79" s="788"/>
      <c r="Q79" s="985"/>
      <c r="R79" s="991"/>
      <c r="S79" s="987"/>
      <c r="U79" s="988"/>
      <c r="V79" s="988"/>
      <c r="W79" s="988"/>
    </row>
    <row r="80" spans="6:23" s="766" customFormat="1" ht="208.5" customHeight="1">
      <c r="F80" s="975"/>
      <c r="K80" s="977"/>
      <c r="L80" s="977"/>
      <c r="O80" s="788"/>
      <c r="Q80" s="985"/>
      <c r="R80" s="991"/>
      <c r="S80" s="987"/>
      <c r="U80" s="988"/>
      <c r="V80" s="988"/>
      <c r="W80" s="988"/>
    </row>
    <row r="81" spans="6:23" s="766" customFormat="1" ht="96" customHeight="1">
      <c r="F81" s="975"/>
      <c r="K81" s="977"/>
      <c r="L81" s="977"/>
      <c r="O81" s="788"/>
      <c r="Q81" s="985"/>
      <c r="R81" s="991"/>
      <c r="S81" s="987"/>
      <c r="U81" s="988"/>
      <c r="V81" s="988"/>
      <c r="W81" s="988"/>
    </row>
    <row r="82" spans="6:23" s="766" customFormat="1" ht="90.75" customHeight="1">
      <c r="F82" s="975"/>
      <c r="K82" s="977"/>
      <c r="L82" s="977"/>
      <c r="O82" s="788"/>
      <c r="Q82" s="985"/>
      <c r="R82" s="991"/>
      <c r="S82" s="987"/>
      <c r="U82" s="988"/>
      <c r="V82" s="988"/>
      <c r="W82" s="988"/>
    </row>
    <row r="83" spans="6:23" s="766" customFormat="1" ht="129.75" customHeight="1">
      <c r="F83" s="975"/>
      <c r="K83" s="977"/>
      <c r="L83" s="977"/>
      <c r="O83" s="788"/>
      <c r="Q83" s="985"/>
      <c r="R83" s="991"/>
      <c r="S83" s="987"/>
      <c r="U83" s="988"/>
      <c r="V83" s="988"/>
      <c r="W83" s="988"/>
    </row>
    <row r="84" spans="6:23" s="766" customFormat="1" ht="139.5" customHeight="1">
      <c r="F84" s="975"/>
      <c r="K84" s="977"/>
      <c r="L84" s="977"/>
      <c r="O84" s="788"/>
      <c r="Q84" s="985"/>
      <c r="R84" s="991"/>
      <c r="S84" s="987"/>
      <c r="U84" s="988"/>
      <c r="V84" s="988"/>
      <c r="W84" s="988"/>
    </row>
    <row r="85" spans="6:23" s="766" customFormat="1" ht="120.75" customHeight="1">
      <c r="F85" s="975"/>
      <c r="K85" s="977"/>
      <c r="L85" s="977"/>
      <c r="O85" s="788"/>
      <c r="Q85" s="985"/>
      <c r="R85" s="991"/>
      <c r="S85" s="987"/>
      <c r="U85" s="988"/>
      <c r="V85" s="988"/>
      <c r="W85" s="988"/>
    </row>
    <row r="86" spans="6:23" s="766" customFormat="1" ht="84.75" customHeight="1">
      <c r="F86" s="975"/>
      <c r="K86" s="977"/>
      <c r="L86" s="977"/>
      <c r="O86" s="788"/>
      <c r="Q86" s="985"/>
      <c r="R86" s="991"/>
      <c r="S86" s="987"/>
      <c r="U86" s="988"/>
      <c r="V86" s="988"/>
      <c r="W86" s="988"/>
    </row>
    <row r="87" spans="6:23" s="766" customFormat="1" ht="101.25" customHeight="1">
      <c r="F87" s="975"/>
      <c r="K87" s="977"/>
      <c r="L87" s="977"/>
      <c r="O87" s="788"/>
      <c r="Q87" s="985"/>
      <c r="R87" s="991"/>
      <c r="S87" s="987"/>
      <c r="U87" s="988"/>
      <c r="V87" s="988"/>
      <c r="W87" s="988"/>
    </row>
    <row r="88" spans="6:23" s="766" customFormat="1" ht="139.5" customHeight="1">
      <c r="F88" s="975"/>
      <c r="K88" s="977"/>
      <c r="L88" s="977"/>
      <c r="O88" s="788"/>
      <c r="Q88" s="985"/>
      <c r="R88" s="991"/>
      <c r="S88" s="987"/>
    </row>
    <row r="89" spans="6:23" s="766" customFormat="1" ht="137.25" customHeight="1">
      <c r="F89" s="975"/>
      <c r="K89" s="977"/>
      <c r="L89" s="977"/>
      <c r="O89" s="788"/>
      <c r="Q89" s="985"/>
      <c r="R89" s="985"/>
      <c r="S89" s="987"/>
    </row>
    <row r="90" spans="6:23" s="766" customFormat="1" ht="98.25" customHeight="1">
      <c r="F90" s="975"/>
      <c r="K90" s="977"/>
      <c r="L90" s="977"/>
      <c r="O90" s="788"/>
      <c r="Q90" s="985"/>
      <c r="R90" s="985"/>
      <c r="S90" s="987"/>
    </row>
    <row r="91" spans="6:23" s="766" customFormat="1" ht="112.5" customHeight="1">
      <c r="F91" s="975"/>
      <c r="K91" s="977"/>
      <c r="L91" s="977"/>
      <c r="O91" s="788"/>
      <c r="Q91" s="985"/>
      <c r="R91" s="985"/>
      <c r="S91" s="987"/>
    </row>
    <row r="92" spans="6:23" s="766" customFormat="1" ht="129.75" customHeight="1">
      <c r="F92" s="975"/>
      <c r="K92" s="977"/>
      <c r="L92" s="977"/>
      <c r="O92" s="788"/>
      <c r="Q92" s="985"/>
      <c r="R92" s="985"/>
      <c r="S92" s="987"/>
    </row>
    <row r="93" spans="6:23" s="766" customFormat="1" ht="126" customHeight="1">
      <c r="F93" s="975"/>
      <c r="K93" s="977"/>
      <c r="L93" s="977"/>
      <c r="O93" s="788"/>
      <c r="Q93" s="985"/>
      <c r="R93" s="985"/>
      <c r="S93" s="987"/>
    </row>
    <row r="94" spans="6:23" s="766" customFormat="1" ht="129.75" customHeight="1">
      <c r="F94" s="975"/>
      <c r="K94" s="977"/>
      <c r="L94" s="977"/>
      <c r="O94" s="788"/>
      <c r="Q94" s="985"/>
      <c r="R94" s="985"/>
      <c r="S94" s="987"/>
    </row>
    <row r="95" spans="6:23" s="766" customFormat="1" ht="114" customHeight="1">
      <c r="F95" s="975"/>
      <c r="K95" s="977"/>
      <c r="L95" s="977"/>
      <c r="O95" s="788"/>
      <c r="Q95" s="985"/>
      <c r="R95" s="985"/>
      <c r="S95" s="987"/>
    </row>
    <row r="96" spans="6:23" s="766" customFormat="1" ht="147" customHeight="1">
      <c r="F96" s="975"/>
      <c r="K96" s="977"/>
      <c r="L96" s="977"/>
      <c r="O96" s="788"/>
      <c r="Q96" s="985"/>
      <c r="R96" s="985"/>
      <c r="S96" s="987"/>
    </row>
    <row r="97" spans="6:19" s="766" customFormat="1" ht="129" customHeight="1">
      <c r="F97" s="975"/>
      <c r="K97" s="977"/>
      <c r="L97" s="977"/>
      <c r="O97" s="788"/>
      <c r="Q97" s="985"/>
      <c r="R97" s="985"/>
      <c r="S97" s="987"/>
    </row>
    <row r="98" spans="6:19" s="766" customFormat="1" ht="108.75" customHeight="1">
      <c r="F98" s="975"/>
      <c r="K98" s="977"/>
      <c r="L98" s="977"/>
      <c r="O98" s="788"/>
      <c r="Q98" s="985"/>
      <c r="R98" s="985"/>
      <c r="S98" s="987"/>
    </row>
    <row r="99" spans="6:19" s="766" customFormat="1" ht="137.25" customHeight="1">
      <c r="F99" s="975"/>
      <c r="K99" s="977"/>
      <c r="L99" s="977"/>
      <c r="O99" s="788"/>
      <c r="Q99" s="985"/>
      <c r="R99" s="985"/>
      <c r="S99" s="987"/>
    </row>
    <row r="100" spans="6:19" s="766" customFormat="1" ht="135.75" customHeight="1">
      <c r="F100" s="975"/>
      <c r="K100" s="977"/>
      <c r="L100" s="977"/>
      <c r="O100" s="788"/>
      <c r="Q100" s="985"/>
      <c r="R100" s="985"/>
      <c r="S100" s="987"/>
    </row>
    <row r="101" spans="6:19" s="766" customFormat="1" ht="15.75">
      <c r="F101" s="975"/>
      <c r="K101" s="977"/>
      <c r="L101" s="977"/>
      <c r="O101" s="788"/>
      <c r="Q101" s="992"/>
      <c r="R101" s="992"/>
      <c r="S101" s="919"/>
    </row>
  </sheetData>
  <mergeCells count="110">
    <mergeCell ref="B19:B20"/>
    <mergeCell ref="M19:M20"/>
    <mergeCell ref="N19:N20"/>
    <mergeCell ref="O19:O20"/>
    <mergeCell ref="B17:B18"/>
    <mergeCell ref="D17:D18"/>
    <mergeCell ref="D19:D20"/>
    <mergeCell ref="B12:G12"/>
    <mergeCell ref="T12:U12"/>
    <mergeCell ref="B13:G13"/>
    <mergeCell ref="N15:N16"/>
    <mergeCell ref="O15:O16"/>
    <mergeCell ref="G14:J15"/>
    <mergeCell ref="B14:B16"/>
    <mergeCell ref="C14:C16"/>
    <mergeCell ref="D14:D16"/>
    <mergeCell ref="E14:E16"/>
    <mergeCell ref="F14:F16"/>
    <mergeCell ref="K14:L15"/>
    <mergeCell ref="M14:O14"/>
    <mergeCell ref="M15:M16"/>
    <mergeCell ref="K17:K18"/>
    <mergeCell ref="L17:L18"/>
    <mergeCell ref="M17:M18"/>
    <mergeCell ref="B2:B5"/>
    <mergeCell ref="C2:I3"/>
    <mergeCell ref="J2:M2"/>
    <mergeCell ref="N2:O5"/>
    <mergeCell ref="J3:M3"/>
    <mergeCell ref="C4:I5"/>
    <mergeCell ref="J4:M4"/>
    <mergeCell ref="J5:M5"/>
    <mergeCell ref="B6:O6"/>
    <mergeCell ref="T6:V6"/>
    <mergeCell ref="C7:G7"/>
    <mergeCell ref="T7:V7"/>
    <mergeCell ref="B8:G8"/>
    <mergeCell ref="H8:J13"/>
    <mergeCell ref="K8:O8"/>
    <mergeCell ref="T8:V8"/>
    <mergeCell ref="C9:G9"/>
    <mergeCell ref="L9:N9"/>
    <mergeCell ref="T9:U9"/>
    <mergeCell ref="B10:G10"/>
    <mergeCell ref="L10:N13"/>
    <mergeCell ref="T10:U10"/>
    <mergeCell ref="B11:G11"/>
    <mergeCell ref="T11:U11"/>
    <mergeCell ref="B25:B26"/>
    <mergeCell ref="D25:D26"/>
    <mergeCell ref="K25:K26"/>
    <mergeCell ref="L25:L26"/>
    <mergeCell ref="M25:M26"/>
    <mergeCell ref="N25:N26"/>
    <mergeCell ref="N21:N22"/>
    <mergeCell ref="O21:O22"/>
    <mergeCell ref="B23:B24"/>
    <mergeCell ref="D23:D24"/>
    <mergeCell ref="K23:K24"/>
    <mergeCell ref="L23:L24"/>
    <mergeCell ref="M23:M24"/>
    <mergeCell ref="N23:N24"/>
    <mergeCell ref="O23:O24"/>
    <mergeCell ref="B21:B22"/>
    <mergeCell ref="D21:D22"/>
    <mergeCell ref="K21:K22"/>
    <mergeCell ref="L21:L22"/>
    <mergeCell ref="M21:M22"/>
    <mergeCell ref="N17:N18"/>
    <mergeCell ref="O17:O18"/>
    <mergeCell ref="O29:O30"/>
    <mergeCell ref="B31:B32"/>
    <mergeCell ref="K31:K32"/>
    <mergeCell ref="L31:L32"/>
    <mergeCell ref="M31:M32"/>
    <mergeCell ref="N31:N32"/>
    <mergeCell ref="O31:O32"/>
    <mergeCell ref="B29:B30"/>
    <mergeCell ref="D29:D30"/>
    <mergeCell ref="K29:K30"/>
    <mergeCell ref="L29:L30"/>
    <mergeCell ref="M29:M30"/>
    <mergeCell ref="N29:N30"/>
    <mergeCell ref="D31:D32"/>
    <mergeCell ref="O25:O26"/>
    <mergeCell ref="B27:B28"/>
    <mergeCell ref="D27:D28"/>
    <mergeCell ref="K27:K28"/>
    <mergeCell ref="L27:L28"/>
    <mergeCell ref="M27:M28"/>
    <mergeCell ref="N27:N28"/>
    <mergeCell ref="O27:O28"/>
    <mergeCell ref="C34:E34"/>
    <mergeCell ref="F34:I34"/>
    <mergeCell ref="K34:O34"/>
    <mergeCell ref="B35:B36"/>
    <mergeCell ref="C35:E36"/>
    <mergeCell ref="F35:H36"/>
    <mergeCell ref="K35:O36"/>
    <mergeCell ref="B41:J42"/>
    <mergeCell ref="K41:O42"/>
    <mergeCell ref="Q101:R101"/>
    <mergeCell ref="B37:B38"/>
    <mergeCell ref="C37:E38"/>
    <mergeCell ref="F37:H38"/>
    <mergeCell ref="K37:O38"/>
    <mergeCell ref="B39:B40"/>
    <mergeCell ref="C39:E40"/>
    <mergeCell ref="F39:H40"/>
    <mergeCell ref="K39:O4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shapeId="1025" r:id="rId4">
          <objectPr defaultSize="0" autoPict="0" r:id="rId5">
            <anchor moveWithCells="1" sizeWithCells="1">
              <from>
                <xdr:col>1</xdr:col>
                <xdr:colOff>419100</xdr:colOff>
                <xdr:row>1</xdr:row>
                <xdr:rowOff>76200</xdr:rowOff>
              </from>
              <to>
                <xdr:col>2</xdr:col>
                <xdr:colOff>0</xdr:colOff>
                <xdr:row>4</xdr:row>
                <xdr:rowOff>238125</xdr:rowOff>
              </to>
            </anchor>
          </objectPr>
        </oleObject>
      </mc:Choice>
      <mc:Fallback>
        <oleObject shapeId="1025" r:id="rId4"/>
      </mc:Fallback>
    </mc:AlternateContent>
    <mc:AlternateContent xmlns:mc="http://schemas.openxmlformats.org/markup-compatibility/2006">
      <mc:Choice Requires="x14">
        <oleObject shapeId="1026" r:id="rId6">
          <objectPr defaultSize="0" autoPict="0" r:id="rId5">
            <anchor moveWithCells="1" sizeWithCells="1">
              <from>
                <xdr:col>1</xdr:col>
                <xdr:colOff>419100</xdr:colOff>
                <xdr:row>1</xdr:row>
                <xdr:rowOff>76200</xdr:rowOff>
              </from>
              <to>
                <xdr:col>2</xdr:col>
                <xdr:colOff>0</xdr:colOff>
                <xdr:row>4</xdr:row>
                <xdr:rowOff>238125</xdr:rowOff>
              </to>
            </anchor>
          </objectPr>
        </oleObject>
      </mc:Choice>
      <mc:Fallback>
        <oleObject shapeId="1026" r:id="rId6"/>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E47"/>
  <sheetViews>
    <sheetView topLeftCell="A4" workbookViewId="0">
      <selection activeCell="A4" sqref="A1:XFD1048576"/>
    </sheetView>
  </sheetViews>
  <sheetFormatPr baseColWidth="10" defaultColWidth="12.7109375" defaultRowHeight="15" customHeight="1"/>
  <cols>
    <col min="1" max="1" width="5.7109375" style="1807" customWidth="1"/>
    <col min="2" max="2" width="69.7109375" style="1807" customWidth="1"/>
    <col min="3" max="3" width="9.28515625" style="1807" customWidth="1"/>
    <col min="4" max="4" width="14.85546875" style="1807" customWidth="1"/>
    <col min="5" max="5" width="11.7109375" style="1807" customWidth="1"/>
    <col min="6" max="6" width="18" style="1807" customWidth="1"/>
    <col min="7" max="7" width="15.28515625" style="1807" customWidth="1"/>
    <col min="8" max="8" width="11.85546875" style="1807" customWidth="1"/>
    <col min="9" max="9" width="13.28515625" style="1807" customWidth="1"/>
    <col min="10" max="10" width="14" style="1807" customWidth="1"/>
    <col min="11" max="11" width="13.85546875" style="1807" customWidth="1"/>
    <col min="12" max="12" width="14.7109375" style="1807" customWidth="1"/>
    <col min="13" max="13" width="13.85546875" style="1807" customWidth="1"/>
    <col min="14" max="15" width="13.140625" style="1807" customWidth="1"/>
    <col min="16" max="16" width="4" style="1807" customWidth="1"/>
    <col min="17" max="17" width="18.85546875" style="1807" customWidth="1"/>
    <col min="18" max="18" width="16.140625" style="1807" customWidth="1"/>
    <col min="19" max="19" width="14.85546875" style="1807" customWidth="1"/>
    <col min="20" max="20" width="23.28515625" style="1807" customWidth="1"/>
    <col min="21" max="21" width="51.28515625" style="1807" customWidth="1"/>
    <col min="22" max="22" width="20.7109375" style="1807" customWidth="1"/>
    <col min="23" max="23" width="26.7109375" style="1807" customWidth="1"/>
    <col min="24" max="24" width="22.85546875" style="1807" customWidth="1"/>
    <col min="25" max="25" width="22.7109375" style="1807" customWidth="1"/>
    <col min="26" max="26" width="26.7109375" style="1807" customWidth="1"/>
    <col min="27" max="27" width="26.140625" style="1807" customWidth="1"/>
    <col min="28" max="28" width="30.85546875" style="1807" customWidth="1"/>
    <col min="29" max="29" width="30.140625" style="1807" customWidth="1"/>
    <col min="30" max="30" width="15.28515625" style="1807" customWidth="1"/>
    <col min="31" max="31" width="15.85546875" style="1807" customWidth="1"/>
    <col min="32" max="16384" width="12.7109375" style="1807"/>
  </cols>
  <sheetData>
    <row r="1" spans="1:31" ht="25.5" customHeight="1">
      <c r="A1" s="7"/>
      <c r="B1" s="1801"/>
      <c r="C1" s="1540" t="s">
        <v>208</v>
      </c>
      <c r="D1" s="1802"/>
      <c r="E1" s="1802"/>
      <c r="F1" s="1802"/>
      <c r="G1" s="1802"/>
      <c r="H1" s="1802"/>
      <c r="I1" s="1803"/>
      <c r="J1" s="1619" t="s">
        <v>209</v>
      </c>
      <c r="K1" s="1804"/>
      <c r="L1" s="1804"/>
      <c r="M1" s="1805"/>
      <c r="N1" s="1540"/>
      <c r="O1" s="1806"/>
      <c r="P1" s="7"/>
      <c r="Q1" s="7"/>
      <c r="R1" s="7"/>
      <c r="S1" s="7"/>
      <c r="T1" s="7"/>
      <c r="U1" s="7"/>
      <c r="V1" s="7"/>
      <c r="W1" s="7"/>
      <c r="X1" s="7"/>
      <c r="Y1" s="7"/>
      <c r="Z1" s="7"/>
      <c r="AA1" s="7"/>
      <c r="AB1" s="7"/>
      <c r="AC1" s="7"/>
      <c r="AD1" s="7"/>
      <c r="AE1" s="7"/>
    </row>
    <row r="2" spans="1:31" ht="25.5" customHeight="1">
      <c r="A2" s="7"/>
      <c r="B2" s="1808"/>
      <c r="C2" s="1809"/>
      <c r="D2" s="1810"/>
      <c r="E2" s="1810"/>
      <c r="F2" s="1810"/>
      <c r="G2" s="1810"/>
      <c r="H2" s="1810"/>
      <c r="I2" s="1811"/>
      <c r="J2" s="1812" t="s">
        <v>210</v>
      </c>
      <c r="K2" s="1813"/>
      <c r="L2" s="1813"/>
      <c r="M2" s="1814"/>
      <c r="N2" s="1815"/>
      <c r="O2" s="1816"/>
      <c r="P2" s="7"/>
      <c r="Q2" s="7"/>
      <c r="R2" s="7"/>
      <c r="S2" s="7"/>
      <c r="T2" s="7"/>
      <c r="U2" s="7"/>
      <c r="V2" s="7"/>
      <c r="W2" s="7"/>
      <c r="X2" s="7"/>
      <c r="Y2" s="7"/>
      <c r="Z2" s="7"/>
      <c r="AA2" s="7"/>
      <c r="AB2" s="7"/>
      <c r="AC2" s="7"/>
      <c r="AD2" s="7"/>
      <c r="AE2" s="7"/>
    </row>
    <row r="3" spans="1:31" ht="25.5" customHeight="1">
      <c r="A3" s="7"/>
      <c r="B3" s="1808"/>
      <c r="C3" s="1558" t="s">
        <v>211</v>
      </c>
      <c r="D3" s="1817"/>
      <c r="E3" s="1817"/>
      <c r="F3" s="1817"/>
      <c r="G3" s="1817"/>
      <c r="H3" s="1817"/>
      <c r="I3" s="1818"/>
      <c r="J3" s="1812" t="s">
        <v>212</v>
      </c>
      <c r="K3" s="1813"/>
      <c r="L3" s="1813"/>
      <c r="M3" s="1814"/>
      <c r="N3" s="1815"/>
      <c r="O3" s="1816"/>
      <c r="P3" s="7"/>
      <c r="Q3" s="7"/>
      <c r="R3" s="7"/>
      <c r="S3" s="7"/>
      <c r="T3" s="7"/>
      <c r="U3" s="7"/>
      <c r="V3" s="7"/>
      <c r="W3" s="7"/>
      <c r="X3" s="7"/>
      <c r="Y3" s="7"/>
      <c r="Z3" s="7"/>
      <c r="AA3" s="7"/>
      <c r="AB3" s="7"/>
      <c r="AC3" s="7"/>
      <c r="AD3" s="7"/>
      <c r="AE3" s="7"/>
    </row>
    <row r="4" spans="1:31" ht="25.5" customHeight="1" thickBot="1">
      <c r="A4" s="7"/>
      <c r="B4" s="1819"/>
      <c r="C4" s="1820"/>
      <c r="D4" s="1821"/>
      <c r="E4" s="1821"/>
      <c r="F4" s="1821"/>
      <c r="G4" s="1821"/>
      <c r="H4" s="1821"/>
      <c r="I4" s="1822"/>
      <c r="J4" s="1823" t="s">
        <v>213</v>
      </c>
      <c r="K4" s="1824"/>
      <c r="L4" s="1824"/>
      <c r="M4" s="1825"/>
      <c r="N4" s="1820"/>
      <c r="O4" s="1826"/>
      <c r="P4" s="7"/>
      <c r="Q4" s="7"/>
      <c r="R4" s="7"/>
      <c r="S4" s="7"/>
      <c r="T4" s="7"/>
      <c r="U4" s="7"/>
      <c r="V4" s="7"/>
      <c r="W4" s="7"/>
      <c r="X4" s="7"/>
      <c r="Y4" s="7"/>
      <c r="Z4" s="7"/>
      <c r="AA4" s="7"/>
      <c r="AB4" s="7"/>
      <c r="AC4" s="7"/>
      <c r="AD4" s="7"/>
      <c r="AE4" s="7"/>
    </row>
    <row r="5" spans="1:31" ht="13.5" customHeight="1" thickBot="1">
      <c r="A5" s="7"/>
      <c r="B5" s="1827"/>
      <c r="C5" s="1828"/>
      <c r="D5" s="1828"/>
      <c r="E5" s="1828"/>
      <c r="F5" s="1828"/>
      <c r="G5" s="1828"/>
      <c r="H5" s="1828"/>
      <c r="I5" s="1828"/>
      <c r="J5" s="1828"/>
      <c r="K5" s="1828"/>
      <c r="L5" s="1828"/>
      <c r="M5" s="1828"/>
      <c r="N5" s="1828"/>
      <c r="O5" s="1828"/>
      <c r="P5" s="7"/>
      <c r="Q5" s="7"/>
      <c r="R5" s="7"/>
      <c r="S5" s="7"/>
      <c r="T5" s="7"/>
      <c r="U5" s="7"/>
      <c r="V5" s="7"/>
      <c r="W5" s="7"/>
      <c r="X5" s="7"/>
      <c r="Y5" s="7"/>
      <c r="Z5" s="7"/>
      <c r="AA5" s="7"/>
      <c r="AB5" s="7"/>
      <c r="AC5" s="7"/>
      <c r="AD5" s="7"/>
      <c r="AE5" s="7"/>
    </row>
    <row r="6" spans="1:31" ht="25.5" customHeight="1">
      <c r="A6" s="7"/>
      <c r="B6" s="1829" t="s">
        <v>240</v>
      </c>
      <c r="C6" s="1804"/>
      <c r="D6" s="1804"/>
      <c r="E6" s="1804"/>
      <c r="F6" s="1804"/>
      <c r="G6" s="1804"/>
      <c r="H6" s="1804"/>
      <c r="I6" s="1804"/>
      <c r="J6" s="1804"/>
      <c r="K6" s="1804"/>
      <c r="L6" s="1804"/>
      <c r="M6" s="1804"/>
      <c r="N6" s="1804"/>
      <c r="O6" s="1830"/>
      <c r="P6" s="490"/>
      <c r="Q6" s="7"/>
      <c r="R6" s="7"/>
      <c r="S6" s="7"/>
      <c r="T6" s="7"/>
      <c r="U6" s="7"/>
      <c r="V6" s="7"/>
      <c r="W6" s="7"/>
      <c r="X6" s="7"/>
      <c r="Y6" s="7"/>
      <c r="Z6" s="7"/>
      <c r="AA6" s="7"/>
      <c r="AB6" s="7"/>
      <c r="AC6" s="7"/>
      <c r="AD6" s="7"/>
      <c r="AE6" s="7"/>
    </row>
    <row r="7" spans="1:31" ht="25.5" customHeight="1" thickBot="1">
      <c r="A7" s="7"/>
      <c r="B7" s="1831" t="s">
        <v>776</v>
      </c>
      <c r="C7" s="1574" t="s">
        <v>768</v>
      </c>
      <c r="D7" s="1832"/>
      <c r="E7" s="1832"/>
      <c r="F7" s="1832"/>
      <c r="G7" s="1833"/>
      <c r="H7" s="1834"/>
      <c r="I7" s="1824"/>
      <c r="J7" s="1824"/>
      <c r="K7" s="1824"/>
      <c r="L7" s="1824"/>
      <c r="M7" s="1824"/>
      <c r="N7" s="1824"/>
      <c r="O7" s="1835"/>
      <c r="P7" s="7"/>
      <c r="Q7" s="7"/>
      <c r="R7" s="7"/>
      <c r="S7" s="7"/>
      <c r="T7" s="7"/>
      <c r="U7" s="7"/>
      <c r="V7" s="7"/>
      <c r="W7" s="7"/>
      <c r="X7" s="7"/>
      <c r="Y7" s="7"/>
      <c r="Z7" s="7"/>
      <c r="AA7" s="7"/>
      <c r="AB7" s="7"/>
      <c r="AC7" s="7"/>
      <c r="AD7" s="7"/>
      <c r="AE7" s="7"/>
    </row>
    <row r="8" spans="1:31" ht="25.5" customHeight="1">
      <c r="A8" s="7"/>
      <c r="B8" s="1836" t="s">
        <v>769</v>
      </c>
      <c r="C8" s="1578"/>
      <c r="D8" s="1802"/>
      <c r="E8" s="1802"/>
      <c r="F8" s="1802"/>
      <c r="G8" s="1803"/>
      <c r="H8" s="1616" t="s">
        <v>305</v>
      </c>
      <c r="I8" s="1802"/>
      <c r="J8" s="1803"/>
      <c r="K8" s="1582" t="s">
        <v>9</v>
      </c>
      <c r="L8" s="1804"/>
      <c r="M8" s="1804"/>
      <c r="N8" s="1804"/>
      <c r="O8" s="1830"/>
      <c r="P8" s="1599"/>
      <c r="Q8" s="7"/>
      <c r="R8" s="1584"/>
      <c r="S8" s="1839"/>
      <c r="T8" s="1839"/>
      <c r="U8" s="1839"/>
      <c r="V8" s="1839"/>
      <c r="W8" s="7"/>
      <c r="X8" s="7"/>
      <c r="Y8" s="7"/>
      <c r="Z8" s="7"/>
      <c r="AA8" s="7"/>
      <c r="AB8" s="7"/>
      <c r="AC8" s="7"/>
      <c r="AD8" s="7"/>
      <c r="AE8" s="7"/>
    </row>
    <row r="9" spans="1:31" ht="25.5" customHeight="1">
      <c r="A9" s="7"/>
      <c r="B9" s="1602" t="s">
        <v>770</v>
      </c>
      <c r="C9" s="1815"/>
      <c r="D9" s="1839"/>
      <c r="E9" s="1839"/>
      <c r="F9" s="1839"/>
      <c r="G9" s="1978"/>
      <c r="H9" s="1815"/>
      <c r="I9" s="1839"/>
      <c r="J9" s="1978"/>
      <c r="K9" s="1590" t="s">
        <v>11</v>
      </c>
      <c r="L9" s="2038" t="s">
        <v>12</v>
      </c>
      <c r="M9" s="1817"/>
      <c r="N9" s="1818"/>
      <c r="O9" s="1592" t="s">
        <v>13</v>
      </c>
      <c r="P9" s="1599"/>
      <c r="Q9" s="7"/>
      <c r="R9" s="1593"/>
      <c r="S9" s="1593"/>
      <c r="T9" s="1593"/>
      <c r="U9" s="1593"/>
      <c r="V9" s="1593"/>
      <c r="W9" s="7"/>
      <c r="X9" s="7"/>
      <c r="Y9" s="7"/>
      <c r="Z9" s="7"/>
      <c r="AA9" s="7"/>
      <c r="AB9" s="7"/>
      <c r="AC9" s="7"/>
      <c r="AD9" s="7"/>
      <c r="AE9" s="7"/>
    </row>
    <row r="10" spans="1:31" ht="25.5" customHeight="1">
      <c r="A10" s="7"/>
      <c r="B10" s="1843" t="s">
        <v>293</v>
      </c>
      <c r="C10" s="1815"/>
      <c r="D10" s="1839"/>
      <c r="E10" s="1839"/>
      <c r="F10" s="1839"/>
      <c r="G10" s="1978"/>
      <c r="H10" s="1815"/>
      <c r="I10" s="1839"/>
      <c r="J10" s="1978"/>
      <c r="K10" s="2210"/>
      <c r="L10" s="2039"/>
      <c r="M10" s="1706"/>
      <c r="N10" s="2040"/>
      <c r="O10" s="1981"/>
      <c r="P10" s="1599"/>
      <c r="Q10" s="7"/>
      <c r="R10" s="1599"/>
      <c r="S10" s="1849"/>
      <c r="T10" s="1839"/>
      <c r="U10" s="1839"/>
      <c r="V10" s="1599"/>
      <c r="W10" s="7"/>
      <c r="X10" s="7"/>
      <c r="Y10" s="7"/>
      <c r="Z10" s="7"/>
      <c r="AA10" s="7"/>
      <c r="AB10" s="7"/>
      <c r="AC10" s="7"/>
      <c r="AD10" s="7"/>
      <c r="AE10" s="7"/>
    </row>
    <row r="11" spans="1:31" ht="40.5" customHeight="1">
      <c r="A11" s="7"/>
      <c r="B11" s="1602" t="s">
        <v>294</v>
      </c>
      <c r="C11" s="1809"/>
      <c r="D11" s="1810"/>
      <c r="E11" s="1810"/>
      <c r="F11" s="1810"/>
      <c r="G11" s="1811"/>
      <c r="H11" s="1815"/>
      <c r="I11" s="1839"/>
      <c r="J11" s="1978"/>
      <c r="K11" s="218"/>
      <c r="L11" s="2039"/>
      <c r="M11" s="1706"/>
      <c r="N11" s="2040"/>
      <c r="O11" s="1981"/>
      <c r="P11" s="1599"/>
      <c r="Q11" s="7"/>
      <c r="R11" s="1599"/>
      <c r="S11" s="1599"/>
      <c r="T11" s="1599"/>
      <c r="U11" s="1599"/>
      <c r="V11" s="1599"/>
      <c r="W11" s="7"/>
      <c r="X11" s="7"/>
      <c r="Y11" s="7"/>
      <c r="Z11" s="7"/>
      <c r="AA11" s="7"/>
      <c r="AB11" s="7"/>
      <c r="AC11" s="7"/>
      <c r="AD11" s="7"/>
      <c r="AE11" s="7"/>
    </row>
    <row r="12" spans="1:31" ht="25.5" customHeight="1">
      <c r="A12" s="7"/>
      <c r="B12" s="1602" t="s">
        <v>241</v>
      </c>
      <c r="C12" s="1595" t="s">
        <v>800</v>
      </c>
      <c r="D12" s="1817"/>
      <c r="E12" s="1817"/>
      <c r="F12" s="1817"/>
      <c r="G12" s="1818"/>
      <c r="H12" s="1815"/>
      <c r="I12" s="1839"/>
      <c r="J12" s="1978"/>
      <c r="K12" s="218"/>
      <c r="L12" s="2041"/>
      <c r="M12" s="2042"/>
      <c r="N12" s="2043"/>
      <c r="O12" s="2044"/>
      <c r="P12" s="1599"/>
      <c r="Q12" s="7"/>
      <c r="R12" s="239"/>
      <c r="S12" s="1856"/>
      <c r="T12" s="1839"/>
      <c r="U12" s="1839"/>
      <c r="V12" s="14"/>
      <c r="W12" s="7"/>
      <c r="X12" s="1857"/>
      <c r="Y12" s="14"/>
      <c r="Z12" s="14"/>
      <c r="AA12" s="17"/>
      <c r="AB12" s="7"/>
      <c r="AC12" s="7"/>
      <c r="AD12" s="7"/>
      <c r="AE12" s="7"/>
    </row>
    <row r="13" spans="1:31" ht="49.5" customHeight="1" thickBot="1">
      <c r="A13" s="7"/>
      <c r="B13" s="1602" t="s">
        <v>685</v>
      </c>
      <c r="C13" s="1595" t="s">
        <v>773</v>
      </c>
      <c r="D13" s="1817"/>
      <c r="E13" s="1817"/>
      <c r="F13" s="1817"/>
      <c r="G13" s="1818"/>
      <c r="H13" s="1815"/>
      <c r="I13" s="1839"/>
      <c r="J13" s="1978"/>
      <c r="K13" s="218"/>
      <c r="L13" s="2041"/>
      <c r="M13" s="2042"/>
      <c r="N13" s="2043"/>
      <c r="O13" s="2045"/>
      <c r="P13" s="1599"/>
      <c r="Q13" s="7"/>
      <c r="R13" s="239"/>
      <c r="S13" s="239"/>
      <c r="T13" s="239"/>
      <c r="U13" s="239"/>
      <c r="V13" s="14"/>
      <c r="W13" s="7"/>
      <c r="X13" s="1857"/>
      <c r="Y13" s="14"/>
      <c r="Z13" s="14"/>
      <c r="AA13" s="17"/>
      <c r="AB13" s="7"/>
      <c r="AC13" s="7"/>
      <c r="AD13" s="7"/>
      <c r="AE13" s="7"/>
    </row>
    <row r="14" spans="1:31" ht="60.75" hidden="1" customHeight="1">
      <c r="A14" s="7"/>
      <c r="B14" s="2046"/>
      <c r="C14" s="1595" t="s">
        <v>783</v>
      </c>
      <c r="D14" s="1817"/>
      <c r="E14" s="1817"/>
      <c r="F14" s="1817"/>
      <c r="G14" s="1818"/>
      <c r="H14" s="1815"/>
      <c r="I14" s="1839"/>
      <c r="J14" s="1978"/>
      <c r="K14" s="420">
        <v>322</v>
      </c>
      <c r="L14" s="2047" t="s">
        <v>307</v>
      </c>
      <c r="M14" s="1813"/>
      <c r="N14" s="1814"/>
      <c r="O14" s="2048">
        <v>11700000</v>
      </c>
      <c r="P14" s="1599"/>
      <c r="Q14" s="7"/>
      <c r="R14" s="239"/>
      <c r="S14" s="239"/>
      <c r="T14" s="239"/>
      <c r="U14" s="239"/>
      <c r="V14" s="14"/>
      <c r="W14" s="7"/>
      <c r="X14" s="1857"/>
      <c r="Y14" s="14"/>
      <c r="Z14" s="14"/>
      <c r="AA14" s="17"/>
      <c r="AB14" s="7"/>
      <c r="AC14" s="7"/>
      <c r="AD14" s="7"/>
      <c r="AE14" s="7"/>
    </row>
    <row r="15" spans="1:31" ht="12.75" customHeight="1">
      <c r="A15" s="7"/>
      <c r="B15" s="2049" t="s">
        <v>18</v>
      </c>
      <c r="C15" s="1864" t="s">
        <v>243</v>
      </c>
      <c r="D15" s="1615" t="s">
        <v>19</v>
      </c>
      <c r="E15" s="1615" t="s">
        <v>58</v>
      </c>
      <c r="F15" s="1615" t="s">
        <v>159</v>
      </c>
      <c r="G15" s="1616" t="s">
        <v>244</v>
      </c>
      <c r="H15" s="1802"/>
      <c r="I15" s="1802"/>
      <c r="J15" s="1803"/>
      <c r="K15" s="1616" t="s">
        <v>23</v>
      </c>
      <c r="L15" s="1803"/>
      <c r="M15" s="1619" t="s">
        <v>24</v>
      </c>
      <c r="N15" s="1804"/>
      <c r="O15" s="1830"/>
      <c r="P15" s="7"/>
      <c r="Q15" s="7"/>
      <c r="R15" s="487"/>
      <c r="S15" s="1856"/>
      <c r="T15" s="1839"/>
      <c r="U15" s="7"/>
      <c r="V15" s="14"/>
      <c r="W15" s="7"/>
      <c r="X15" s="1857"/>
      <c r="Y15" s="14"/>
      <c r="Z15" s="14"/>
      <c r="AA15" s="17"/>
      <c r="AB15" s="7"/>
      <c r="AC15" s="7"/>
      <c r="AD15" s="7"/>
      <c r="AE15" s="7"/>
    </row>
    <row r="16" spans="1:31" ht="12.75" customHeight="1">
      <c r="A16" s="7"/>
      <c r="B16" s="1808"/>
      <c r="C16" s="1866"/>
      <c r="D16" s="1866"/>
      <c r="E16" s="1866"/>
      <c r="F16" s="1866"/>
      <c r="G16" s="1809"/>
      <c r="H16" s="1810"/>
      <c r="I16" s="1810"/>
      <c r="J16" s="1811"/>
      <c r="K16" s="1809"/>
      <c r="L16" s="1811"/>
      <c r="M16" s="1625" t="s">
        <v>25</v>
      </c>
      <c r="N16" s="1625" t="s">
        <v>26</v>
      </c>
      <c r="O16" s="1626" t="s">
        <v>27</v>
      </c>
      <c r="P16" s="7"/>
      <c r="Q16" s="7"/>
      <c r="R16" s="487"/>
      <c r="S16" s="1856"/>
      <c r="T16" s="1839"/>
      <c r="U16" s="7"/>
      <c r="V16" s="14"/>
      <c r="W16" s="7"/>
      <c r="X16" s="1857"/>
      <c r="Y16" s="14"/>
      <c r="Z16" s="14"/>
      <c r="AA16" s="17"/>
      <c r="AB16" s="7"/>
      <c r="AC16" s="7"/>
      <c r="AD16" s="7"/>
      <c r="AE16" s="7"/>
    </row>
    <row r="17" spans="1:31" ht="12.75" customHeight="1" thickBot="1">
      <c r="A17" s="7"/>
      <c r="B17" s="1808"/>
      <c r="C17" s="1866"/>
      <c r="D17" s="1866"/>
      <c r="E17" s="1866"/>
      <c r="F17" s="1866"/>
      <c r="G17" s="438" t="s">
        <v>28</v>
      </c>
      <c r="H17" s="438" t="s">
        <v>29</v>
      </c>
      <c r="I17" s="438" t="s">
        <v>30</v>
      </c>
      <c r="J17" s="1867" t="s">
        <v>31</v>
      </c>
      <c r="K17" s="438" t="s">
        <v>32</v>
      </c>
      <c r="L17" s="416" t="s">
        <v>33</v>
      </c>
      <c r="M17" s="1866"/>
      <c r="N17" s="1866"/>
      <c r="O17" s="1868"/>
      <c r="P17" s="7"/>
      <c r="Q17" s="7"/>
      <c r="R17" s="487"/>
      <c r="S17" s="1856"/>
      <c r="T17" s="1839"/>
      <c r="U17" s="7"/>
      <c r="V17" s="14"/>
      <c r="W17" s="7"/>
      <c r="X17" s="1857"/>
      <c r="Y17" s="14"/>
      <c r="Z17" s="14"/>
      <c r="AA17" s="17"/>
      <c r="AB17" s="7"/>
      <c r="AC17" s="7"/>
      <c r="AD17" s="7"/>
      <c r="AE17" s="7"/>
    </row>
    <row r="18" spans="1:31" ht="12.75" customHeight="1" thickBot="1">
      <c r="A18" s="1631"/>
      <c r="B18" s="1869" t="s">
        <v>344</v>
      </c>
      <c r="C18" s="1870" t="s">
        <v>35</v>
      </c>
      <c r="D18" s="1871" t="s">
        <v>686</v>
      </c>
      <c r="E18" s="1872">
        <v>1</v>
      </c>
      <c r="F18" s="2234">
        <f>X42</f>
        <v>220000000</v>
      </c>
      <c r="G18" s="1874">
        <f>F18</f>
        <v>220000000</v>
      </c>
      <c r="H18" s="2214"/>
      <c r="I18" s="2214"/>
      <c r="J18" s="2214"/>
      <c r="K18" s="2159">
        <v>45293</v>
      </c>
      <c r="L18" s="2159">
        <v>45657</v>
      </c>
      <c r="M18" s="2054">
        <f t="shared" ref="M18" si="0">E19/E18</f>
        <v>0</v>
      </c>
      <c r="N18" s="1996">
        <f>F19/F18</f>
        <v>0</v>
      </c>
      <c r="O18" s="1879">
        <v>0</v>
      </c>
      <c r="P18" s="7"/>
      <c r="Q18" s="7"/>
      <c r="R18" s="487"/>
      <c r="S18" s="1856"/>
      <c r="T18" s="1839"/>
      <c r="U18" s="7"/>
      <c r="V18" s="14"/>
      <c r="W18" s="7"/>
      <c r="X18" s="1857"/>
      <c r="Y18" s="14"/>
      <c r="Z18" s="14"/>
      <c r="AA18" s="17"/>
      <c r="AB18" s="7"/>
      <c r="AC18" s="7"/>
      <c r="AD18" s="7"/>
      <c r="AE18" s="7"/>
    </row>
    <row r="19" spans="1:31" ht="12.75" customHeight="1" thickBot="1">
      <c r="A19" s="1880"/>
      <c r="B19" s="1881"/>
      <c r="C19" s="1633" t="s">
        <v>37</v>
      </c>
      <c r="D19" s="1882"/>
      <c r="E19" s="1635">
        <v>0</v>
      </c>
      <c r="F19" s="1883">
        <f>Y42</f>
        <v>0</v>
      </c>
      <c r="G19" s="1874">
        <f t="shared" ref="G19:G21" si="1">F19</f>
        <v>0</v>
      </c>
      <c r="H19" s="2216"/>
      <c r="I19" s="2216"/>
      <c r="J19" s="2216"/>
      <c r="K19" s="2164"/>
      <c r="L19" s="2164"/>
      <c r="M19" s="2056"/>
      <c r="N19" s="1882"/>
      <c r="O19" s="1885"/>
      <c r="P19" s="7"/>
      <c r="Q19" s="7"/>
      <c r="R19" s="7"/>
      <c r="S19" s="7"/>
      <c r="T19" s="7"/>
      <c r="U19" s="7"/>
      <c r="V19" s="14"/>
      <c r="W19" s="7"/>
      <c r="X19" s="1857"/>
      <c r="Y19" s="14"/>
      <c r="Z19" s="14"/>
      <c r="AA19" s="17"/>
      <c r="AB19" s="7"/>
      <c r="AC19" s="7"/>
      <c r="AD19" s="7"/>
      <c r="AE19" s="7"/>
    </row>
    <row r="20" spans="1:31" ht="12.75" customHeight="1" thickBot="1">
      <c r="A20" s="7"/>
      <c r="B20" s="1890" t="s">
        <v>255</v>
      </c>
      <c r="C20" s="1633" t="s">
        <v>35</v>
      </c>
      <c r="D20" s="1634"/>
      <c r="E20" s="2059"/>
      <c r="F20" s="2235">
        <f>SUM(F18)</f>
        <v>220000000</v>
      </c>
      <c r="G20" s="1873">
        <f t="shared" si="1"/>
        <v>220000000</v>
      </c>
      <c r="H20" s="1893"/>
      <c r="I20" s="1893"/>
      <c r="J20" s="1893"/>
      <c r="K20" s="1894"/>
      <c r="L20" s="1895"/>
      <c r="M20" s="1888"/>
      <c r="N20" s="1640"/>
      <c r="O20" s="1896"/>
      <c r="P20" s="7"/>
      <c r="Q20" s="7"/>
      <c r="R20" s="7"/>
      <c r="S20" s="7"/>
      <c r="T20" s="7"/>
      <c r="U20" s="7"/>
      <c r="V20" s="7"/>
      <c r="W20" s="7"/>
      <c r="X20" s="7"/>
      <c r="Y20" s="7"/>
      <c r="Z20" s="7"/>
      <c r="AA20" s="7"/>
      <c r="AB20" s="7"/>
      <c r="AC20" s="7"/>
      <c r="AD20" s="7"/>
      <c r="AE20" s="7"/>
    </row>
    <row r="21" spans="1:31" ht="12.75" customHeight="1" thickBot="1">
      <c r="A21" s="7"/>
      <c r="B21" s="1897"/>
      <c r="C21" s="1898" t="s">
        <v>37</v>
      </c>
      <c r="D21" s="1899"/>
      <c r="E21" s="1900"/>
      <c r="F21" s="1901">
        <v>0</v>
      </c>
      <c r="G21" s="1874">
        <f t="shared" si="1"/>
        <v>0</v>
      </c>
      <c r="H21" s="1903"/>
      <c r="I21" s="1903"/>
      <c r="J21" s="1903"/>
      <c r="K21" s="1903"/>
      <c r="L21" s="1904"/>
      <c r="M21" s="1899"/>
      <c r="N21" s="1899"/>
      <c r="O21" s="1905"/>
      <c r="P21" s="7"/>
      <c r="Q21" s="7"/>
      <c r="R21" s="7"/>
      <c r="S21" s="7"/>
      <c r="T21" s="7"/>
      <c r="U21" s="7"/>
      <c r="V21" s="7"/>
      <c r="W21" s="7"/>
      <c r="X21" s="7"/>
      <c r="Y21" s="7"/>
      <c r="Z21" s="7"/>
      <c r="AA21" s="7"/>
      <c r="AB21" s="7"/>
      <c r="AC21" s="7"/>
      <c r="AD21" s="7"/>
      <c r="AE21" s="7"/>
    </row>
    <row r="22" spans="1:31" ht="12.75" customHeight="1" thickBot="1">
      <c r="A22" s="7"/>
      <c r="B22" s="7"/>
      <c r="C22" s="7"/>
      <c r="D22" s="7"/>
      <c r="E22" s="7"/>
      <c r="F22" s="7"/>
      <c r="G22" s="1906"/>
      <c r="H22" s="1599"/>
      <c r="I22" s="1599"/>
      <c r="J22" s="1599"/>
      <c r="K22" s="1907"/>
      <c r="L22" s="1907"/>
      <c r="M22" s="1906"/>
      <c r="N22" s="1908"/>
      <c r="O22" s="1908"/>
      <c r="P22" s="1908"/>
      <c r="Q22" s="7"/>
      <c r="R22" s="7"/>
      <c r="S22" s="7"/>
      <c r="T22" s="7"/>
      <c r="U22" s="7"/>
      <c r="V22" s="7"/>
      <c r="W22" s="7"/>
      <c r="X22" s="7"/>
      <c r="Y22" s="7"/>
      <c r="Z22" s="7"/>
      <c r="AA22" s="7"/>
      <c r="AB22" s="7"/>
      <c r="AC22" s="7"/>
      <c r="AD22" s="7"/>
      <c r="AE22" s="7"/>
    </row>
    <row r="23" spans="1:31" ht="18" customHeight="1" thickBot="1">
      <c r="A23" s="7"/>
      <c r="B23" s="1909" t="s">
        <v>46</v>
      </c>
      <c r="C23" s="1578" t="s">
        <v>47</v>
      </c>
      <c r="D23" s="1802"/>
      <c r="E23" s="1803"/>
      <c r="F23" s="1910" t="s">
        <v>48</v>
      </c>
      <c r="G23" s="1802"/>
      <c r="H23" s="1802"/>
      <c r="I23" s="1802"/>
      <c r="J23" s="1911"/>
      <c r="K23" s="1681" t="s">
        <v>597</v>
      </c>
      <c r="L23" s="1682"/>
      <c r="M23" s="1682"/>
      <c r="N23" s="1682"/>
      <c r="O23" s="1683"/>
      <c r="P23" s="7"/>
      <c r="Q23" s="7"/>
      <c r="R23" s="7"/>
      <c r="S23" s="7"/>
      <c r="T23" s="7"/>
      <c r="U23" s="7"/>
      <c r="V23" s="7"/>
      <c r="W23" s="7"/>
      <c r="X23" s="7"/>
      <c r="Y23" s="7"/>
      <c r="Z23" s="7"/>
      <c r="AA23" s="7"/>
      <c r="AB23" s="7"/>
      <c r="AC23" s="7"/>
      <c r="AD23" s="7"/>
      <c r="AE23" s="7"/>
    </row>
    <row r="24" spans="1:31" ht="18" customHeight="1">
      <c r="A24" s="7"/>
      <c r="B24" s="1684" t="s">
        <v>784</v>
      </c>
      <c r="C24" s="1595" t="s">
        <v>785</v>
      </c>
      <c r="D24" s="1817"/>
      <c r="E24" s="1818"/>
      <c r="F24" s="1912" t="s">
        <v>316</v>
      </c>
      <c r="G24" s="1817"/>
      <c r="H24" s="1818"/>
      <c r="I24" s="218" t="s">
        <v>35</v>
      </c>
      <c r="J24" s="2019">
        <v>1</v>
      </c>
      <c r="K24" s="1688" t="s">
        <v>598</v>
      </c>
      <c r="L24" s="1689"/>
      <c r="M24" s="1689"/>
      <c r="N24" s="1689"/>
      <c r="O24" s="1690"/>
      <c r="P24" s="7"/>
      <c r="Q24" s="7"/>
      <c r="R24" s="7"/>
      <c r="S24" s="7"/>
      <c r="T24" s="7"/>
      <c r="U24" s="7"/>
      <c r="V24" s="7"/>
      <c r="W24" s="7"/>
      <c r="X24" s="7"/>
      <c r="Y24" s="7"/>
      <c r="Z24" s="7"/>
      <c r="AA24" s="7"/>
      <c r="AB24" s="7"/>
      <c r="AC24" s="7"/>
      <c r="AD24" s="7"/>
      <c r="AE24" s="7"/>
    </row>
    <row r="25" spans="1:31" ht="23.25" customHeight="1">
      <c r="A25" s="7"/>
      <c r="B25" s="1808"/>
      <c r="C25" s="1809"/>
      <c r="D25" s="1810"/>
      <c r="E25" s="1811"/>
      <c r="F25" s="1809"/>
      <c r="G25" s="1810"/>
      <c r="H25" s="1811"/>
      <c r="I25" s="218" t="s">
        <v>37</v>
      </c>
      <c r="J25" s="2019">
        <v>0</v>
      </c>
      <c r="K25" s="1691"/>
      <c r="L25" s="1692"/>
      <c r="M25" s="1692"/>
      <c r="N25" s="1692"/>
      <c r="O25" s="1693"/>
      <c r="P25" s="7"/>
      <c r="Q25" s="7"/>
      <c r="R25" s="7"/>
      <c r="S25" s="7"/>
      <c r="T25" s="7"/>
      <c r="U25" s="7"/>
      <c r="V25" s="7"/>
      <c r="W25" s="7"/>
      <c r="X25" s="7"/>
      <c r="Y25" s="7"/>
      <c r="Z25" s="7"/>
      <c r="AA25" s="7"/>
      <c r="AB25" s="7"/>
      <c r="AC25" s="7"/>
      <c r="AD25" s="7"/>
      <c r="AE25" s="7"/>
    </row>
    <row r="26" spans="1:31" ht="12.75" customHeight="1">
      <c r="A26" s="7"/>
      <c r="B26" s="1808"/>
      <c r="C26" s="1915" t="s">
        <v>166</v>
      </c>
      <c r="D26" s="1817"/>
      <c r="E26" s="1818"/>
      <c r="F26" s="1912"/>
      <c r="G26" s="1817"/>
      <c r="H26" s="1818"/>
      <c r="I26" s="218" t="s">
        <v>35</v>
      </c>
      <c r="J26" s="1913"/>
      <c r="K26" s="1928"/>
      <c r="L26" s="1839"/>
      <c r="M26" s="1839"/>
      <c r="N26" s="1839"/>
      <c r="O26" s="1839"/>
      <c r="P26" s="7"/>
      <c r="Q26" s="7"/>
      <c r="R26" s="7"/>
      <c r="S26" s="7"/>
      <c r="T26" s="7"/>
      <c r="U26" s="7"/>
      <c r="V26" s="7"/>
      <c r="W26" s="7"/>
      <c r="X26" s="7"/>
      <c r="Y26" s="7"/>
      <c r="Z26" s="7"/>
      <c r="AA26" s="7"/>
      <c r="AB26" s="7"/>
      <c r="AC26" s="7"/>
      <c r="AD26" s="7"/>
      <c r="AE26" s="7"/>
    </row>
    <row r="27" spans="1:31" ht="12.75" customHeight="1">
      <c r="A27" s="7"/>
      <c r="B27" s="1808"/>
      <c r="C27" s="1809"/>
      <c r="D27" s="1810"/>
      <c r="E27" s="1811"/>
      <c r="F27" s="1809"/>
      <c r="G27" s="1810"/>
      <c r="H27" s="1811"/>
      <c r="I27" s="218" t="s">
        <v>37</v>
      </c>
      <c r="J27" s="1914"/>
      <c r="K27" s="2063" t="s">
        <v>603</v>
      </c>
      <c r="L27" s="1706"/>
      <c r="M27" s="1706"/>
      <c r="N27" s="1706"/>
      <c r="O27" s="2040"/>
      <c r="P27" s="7"/>
      <c r="Q27" s="7"/>
      <c r="R27" s="7"/>
      <c r="S27" s="7"/>
      <c r="T27" s="7"/>
      <c r="U27" s="7"/>
      <c r="V27" s="7"/>
      <c r="W27" s="7"/>
      <c r="X27" s="7"/>
      <c r="Y27" s="7"/>
      <c r="Z27" s="7"/>
      <c r="AA27" s="7"/>
      <c r="AB27" s="7"/>
      <c r="AC27" s="7"/>
      <c r="AD27" s="7"/>
      <c r="AE27" s="7"/>
    </row>
    <row r="28" spans="1:31" ht="39.75" customHeight="1">
      <c r="A28" s="7"/>
      <c r="B28" s="1808"/>
      <c r="C28" s="1915" t="s">
        <v>168</v>
      </c>
      <c r="D28" s="1817"/>
      <c r="E28" s="1818"/>
      <c r="F28" s="1912"/>
      <c r="G28" s="1817"/>
      <c r="H28" s="1818"/>
      <c r="I28" s="218" t="s">
        <v>286</v>
      </c>
      <c r="J28" s="1919"/>
      <c r="K28" s="1705" t="s">
        <v>801</v>
      </c>
      <c r="L28" s="1706"/>
      <c r="M28" s="1706"/>
      <c r="N28" s="1706"/>
      <c r="O28" s="1707"/>
      <c r="P28" s="7"/>
      <c r="Q28" s="7"/>
      <c r="R28" s="7"/>
      <c r="S28" s="7"/>
      <c r="T28" s="7"/>
      <c r="U28" s="7"/>
      <c r="V28" s="7"/>
      <c r="W28" s="7"/>
      <c r="X28" s="7"/>
      <c r="Y28" s="7"/>
      <c r="Z28" s="7"/>
      <c r="AA28" s="7"/>
      <c r="AB28" s="7"/>
      <c r="AC28" s="7"/>
      <c r="AD28" s="7"/>
      <c r="AE28" s="7"/>
    </row>
    <row r="29" spans="1:31" ht="31.5" hidden="1" customHeight="1">
      <c r="A29" s="7"/>
      <c r="B29" s="1808"/>
      <c r="C29" s="1809"/>
      <c r="D29" s="1810"/>
      <c r="E29" s="1811"/>
      <c r="F29" s="1809"/>
      <c r="G29" s="1810"/>
      <c r="H29" s="1811"/>
      <c r="I29" s="218" t="s">
        <v>37</v>
      </c>
      <c r="J29" s="1922"/>
      <c r="K29" s="2064" t="s">
        <v>786</v>
      </c>
      <c r="L29" s="1813"/>
      <c r="M29" s="1813"/>
      <c r="N29" s="1813"/>
      <c r="O29" s="2065"/>
      <c r="P29" s="7"/>
      <c r="Q29" s="7"/>
      <c r="R29" s="7"/>
      <c r="S29" s="7"/>
      <c r="T29" s="7"/>
      <c r="U29" s="7"/>
      <c r="V29" s="7"/>
      <c r="W29" s="7"/>
      <c r="X29" s="7"/>
      <c r="Y29" s="7"/>
      <c r="Z29" s="7"/>
      <c r="AA29" s="7"/>
      <c r="AB29" s="7"/>
      <c r="AC29" s="7"/>
      <c r="AD29" s="7"/>
      <c r="AE29" s="7"/>
    </row>
    <row r="30" spans="1:31" ht="35.25" customHeight="1">
      <c r="A30" s="7"/>
      <c r="B30" s="1708" t="s">
        <v>53</v>
      </c>
      <c r="C30" s="1923"/>
      <c r="D30" s="1923"/>
      <c r="E30" s="1923"/>
      <c r="F30" s="1923"/>
      <c r="G30" s="1923"/>
      <c r="H30" s="1923"/>
      <c r="I30" s="1923"/>
      <c r="J30" s="1924"/>
      <c r="K30" s="1709" t="s">
        <v>52</v>
      </c>
      <c r="L30" s="1559"/>
      <c r="M30" s="1559"/>
      <c r="N30" s="1559"/>
      <c r="O30" s="1710"/>
      <c r="P30" s="7"/>
      <c r="Q30" s="7"/>
      <c r="R30" s="7"/>
      <c r="S30" s="7"/>
      <c r="T30" s="7"/>
      <c r="U30" s="7"/>
      <c r="V30" s="7"/>
      <c r="W30" s="7"/>
      <c r="X30" s="7"/>
      <c r="Y30" s="7"/>
      <c r="Z30" s="7"/>
      <c r="AA30" s="7"/>
      <c r="AB30" s="7"/>
      <c r="AC30" s="7"/>
      <c r="AD30" s="7"/>
      <c r="AE30" s="7"/>
    </row>
    <row r="31" spans="1:31" ht="12.75" customHeight="1" thickBot="1">
      <c r="A31" s="7"/>
      <c r="B31" s="1925"/>
      <c r="C31" s="1926"/>
      <c r="D31" s="1926"/>
      <c r="E31" s="1926"/>
      <c r="F31" s="1926"/>
      <c r="G31" s="1926"/>
      <c r="H31" s="1926"/>
      <c r="I31" s="1926"/>
      <c r="J31" s="1927"/>
      <c r="K31" s="1711"/>
      <c r="L31" s="1563"/>
      <c r="M31" s="1563"/>
      <c r="N31" s="1563"/>
      <c r="O31" s="1568"/>
      <c r="P31" s="7"/>
      <c r="Q31" s="7"/>
      <c r="R31" s="7"/>
      <c r="S31" s="7"/>
      <c r="T31" s="7"/>
      <c r="U31" s="7"/>
      <c r="V31" s="7"/>
      <c r="W31" s="7"/>
      <c r="X31" s="7"/>
      <c r="Y31" s="7"/>
      <c r="Z31" s="7"/>
      <c r="AA31" s="7"/>
      <c r="AB31" s="7"/>
      <c r="AC31" s="7"/>
      <c r="AD31" s="7"/>
      <c r="AE31" s="7"/>
    </row>
    <row r="32" spans="1:31" ht="12.75" customHeight="1">
      <c r="A32" s="7"/>
      <c r="B32" s="7"/>
      <c r="C32" s="7"/>
      <c r="D32" s="7"/>
      <c r="E32" s="7"/>
      <c r="F32" s="7"/>
      <c r="G32" s="7"/>
      <c r="H32" s="7"/>
      <c r="I32" s="7"/>
      <c r="J32" s="7"/>
      <c r="K32" s="1928"/>
      <c r="L32" s="1839"/>
      <c r="M32" s="1839"/>
      <c r="N32" s="1839"/>
      <c r="O32" s="1839"/>
      <c r="P32" s="7"/>
      <c r="Q32" s="7"/>
      <c r="R32" s="7"/>
      <c r="S32" s="7"/>
      <c r="T32" s="7"/>
      <c r="U32" s="7"/>
      <c r="V32" s="7"/>
      <c r="W32" s="7"/>
      <c r="X32" s="7"/>
      <c r="Y32" s="7"/>
      <c r="Z32" s="7"/>
      <c r="AA32" s="7"/>
      <c r="AB32" s="7"/>
      <c r="AC32" s="7"/>
      <c r="AD32" s="7"/>
      <c r="AE32" s="7"/>
    </row>
    <row r="33" spans="1:31" ht="12.75" customHeight="1">
      <c r="A33" s="7"/>
      <c r="B33" s="7"/>
      <c r="C33" s="7"/>
      <c r="D33" s="7"/>
      <c r="E33" s="7"/>
      <c r="F33" s="7"/>
      <c r="G33" s="7"/>
      <c r="H33" s="7"/>
      <c r="I33" s="7"/>
      <c r="J33" s="7"/>
      <c r="K33" s="1839"/>
      <c r="L33" s="1839"/>
      <c r="M33" s="1839"/>
      <c r="N33" s="1839"/>
      <c r="O33" s="1839"/>
      <c r="P33" s="7"/>
      <c r="Q33" s="7"/>
      <c r="R33" s="7"/>
      <c r="S33" s="7"/>
      <c r="T33" s="7"/>
      <c r="U33" s="7"/>
      <c r="V33" s="7"/>
      <c r="W33" s="7"/>
      <c r="X33" s="7"/>
      <c r="Y33" s="7"/>
      <c r="Z33" s="7"/>
      <c r="AA33" s="7"/>
      <c r="AB33" s="7"/>
      <c r="AC33" s="7"/>
      <c r="AD33" s="7"/>
      <c r="AE33" s="7"/>
    </row>
    <row r="34" spans="1:31" ht="12.75" customHeight="1">
      <c r="A34" s="7"/>
      <c r="B34" s="7"/>
      <c r="C34" s="7"/>
      <c r="D34" s="7"/>
      <c r="E34" s="7"/>
      <c r="F34" s="7"/>
      <c r="G34" s="7"/>
      <c r="H34" s="7"/>
      <c r="I34" s="7"/>
      <c r="J34" s="7"/>
      <c r="K34" s="1907"/>
      <c r="L34" s="1907"/>
      <c r="M34" s="7"/>
      <c r="N34" s="7"/>
      <c r="O34" s="7"/>
      <c r="P34" s="7"/>
      <c r="Q34" s="7"/>
      <c r="R34" s="7"/>
      <c r="S34" s="7"/>
      <c r="T34" s="7"/>
      <c r="U34" s="7"/>
      <c r="V34" s="7"/>
      <c r="W34" s="7"/>
      <c r="X34" s="7"/>
      <c r="Y34" s="7"/>
      <c r="Z34" s="7"/>
      <c r="AA34" s="7"/>
      <c r="AB34" s="7"/>
      <c r="AC34" s="7"/>
      <c r="AD34" s="7"/>
      <c r="AE34" s="7"/>
    </row>
    <row r="35" spans="1:31" ht="18" customHeight="1">
      <c r="A35" s="7"/>
      <c r="B35" s="200" t="s">
        <v>259</v>
      </c>
      <c r="C35" s="7"/>
      <c r="D35" s="7"/>
      <c r="E35" s="7"/>
      <c r="F35" s="7"/>
      <c r="G35" s="7"/>
      <c r="H35" s="7"/>
      <c r="I35" s="7"/>
      <c r="J35" s="7"/>
      <c r="K35" s="1907"/>
      <c r="L35" s="1907"/>
      <c r="M35" s="7"/>
      <c r="N35" s="7"/>
      <c r="O35" s="7"/>
      <c r="P35" s="7"/>
      <c r="Q35" s="248" t="s">
        <v>345</v>
      </c>
      <c r="R35" s="226"/>
      <c r="S35" s="227"/>
      <c r="T35" s="488"/>
      <c r="U35" s="487"/>
      <c r="V35" s="189"/>
      <c r="W35" s="7"/>
      <c r="X35" s="189"/>
      <c r="Y35" s="228"/>
      <c r="Z35" s="228"/>
      <c r="AA35" s="189"/>
      <c r="AB35" s="7"/>
      <c r="AC35" s="7"/>
      <c r="AD35" s="189"/>
      <c r="AE35" s="228"/>
    </row>
    <row r="36" spans="1:31" ht="12.75" customHeight="1">
      <c r="A36" s="7"/>
      <c r="B36" s="200" t="s">
        <v>260</v>
      </c>
      <c r="C36" s="7"/>
      <c r="D36" s="7"/>
      <c r="E36" s="7"/>
      <c r="F36" s="7"/>
      <c r="G36" s="7"/>
      <c r="H36" s="7"/>
      <c r="I36" s="7"/>
      <c r="J36" s="7"/>
      <c r="K36" s="1907"/>
      <c r="L36" s="1907"/>
      <c r="M36" s="7"/>
      <c r="N36" s="7"/>
      <c r="O36" s="7"/>
      <c r="P36" s="7"/>
      <c r="Q36" s="176" t="s">
        <v>262</v>
      </c>
      <c r="R36" s="176" t="s">
        <v>263</v>
      </c>
      <c r="S36" s="176" t="s">
        <v>264</v>
      </c>
      <c r="T36" s="177" t="s">
        <v>265</v>
      </c>
      <c r="U36" s="213" t="s">
        <v>12</v>
      </c>
      <c r="V36" s="178" t="s">
        <v>318</v>
      </c>
      <c r="W36" s="177" t="s">
        <v>267</v>
      </c>
      <c r="X36" s="177" t="s">
        <v>268</v>
      </c>
      <c r="Y36" s="179" t="s">
        <v>67</v>
      </c>
      <c r="Z36" s="179" t="s">
        <v>269</v>
      </c>
      <c r="AA36" s="189"/>
      <c r="AB36" s="7"/>
      <c r="AC36" s="7"/>
      <c r="AD36" s="189"/>
      <c r="AE36" s="228"/>
    </row>
    <row r="37" spans="1:31" ht="30">
      <c r="A37" s="7"/>
      <c r="B37" s="7"/>
      <c r="C37" s="7"/>
      <c r="D37" s="7"/>
      <c r="E37" s="7"/>
      <c r="F37" s="7"/>
      <c r="G37" s="7"/>
      <c r="H37" s="7"/>
      <c r="I37" s="7"/>
      <c r="J37" s="7"/>
      <c r="K37" s="1907"/>
      <c r="L37" s="1907"/>
      <c r="M37" s="7"/>
      <c r="N37" s="7"/>
      <c r="O37" s="7"/>
      <c r="P37" s="7"/>
      <c r="Q37" s="2035"/>
      <c r="R37" s="218"/>
      <c r="S37" s="218"/>
      <c r="T37" s="1736"/>
      <c r="U37" s="2091" t="s">
        <v>687</v>
      </c>
      <c r="V37" s="1729">
        <v>220000000</v>
      </c>
      <c r="W37" s="1728"/>
      <c r="X37" s="2236">
        <f>+V37</f>
        <v>220000000</v>
      </c>
      <c r="Y37" s="2237"/>
      <c r="Z37" s="179"/>
      <c r="AA37" s="189" t="s">
        <v>270</v>
      </c>
      <c r="AB37" s="7"/>
      <c r="AC37" s="7"/>
      <c r="AD37" s="189"/>
      <c r="AE37" s="228"/>
    </row>
    <row r="38" spans="1:31" ht="15.75">
      <c r="A38" s="7"/>
      <c r="B38" s="7"/>
      <c r="C38" s="7"/>
      <c r="D38" s="7"/>
      <c r="E38" s="7"/>
      <c r="F38" s="7"/>
      <c r="G38" s="7"/>
      <c r="H38" s="7"/>
      <c r="I38" s="7"/>
      <c r="J38" s="7"/>
      <c r="K38" s="1907"/>
      <c r="L38" s="1907"/>
      <c r="M38" s="7"/>
      <c r="N38" s="7"/>
      <c r="O38" s="7"/>
      <c r="P38" s="7"/>
      <c r="Q38" s="2035"/>
      <c r="R38" s="218"/>
      <c r="S38" s="218"/>
      <c r="T38" s="1736"/>
      <c r="U38" s="2091"/>
      <c r="V38" s="1729"/>
      <c r="W38" s="1728"/>
      <c r="X38" s="2236"/>
      <c r="Y38" s="2024"/>
      <c r="Z38" s="179"/>
      <c r="AA38" s="189"/>
      <c r="AB38" s="7"/>
      <c r="AC38" s="7"/>
      <c r="AD38" s="189"/>
      <c r="AE38" s="228"/>
    </row>
    <row r="39" spans="1:31" ht="15.75">
      <c r="A39" s="7"/>
      <c r="B39" s="7"/>
      <c r="C39" s="7"/>
      <c r="D39" s="7"/>
      <c r="E39" s="7"/>
      <c r="F39" s="7"/>
      <c r="G39" s="7"/>
      <c r="H39" s="7"/>
      <c r="I39" s="7"/>
      <c r="J39" s="7"/>
      <c r="K39" s="1907"/>
      <c r="L39" s="1907"/>
      <c r="M39" s="7"/>
      <c r="N39" s="7"/>
      <c r="O39" s="7"/>
      <c r="P39" s="7"/>
      <c r="Q39" s="2035"/>
      <c r="R39" s="218"/>
      <c r="S39" s="218"/>
      <c r="T39" s="1736"/>
      <c r="U39" s="2091"/>
      <c r="V39" s="2238"/>
      <c r="W39" s="2239"/>
      <c r="X39" s="2236"/>
      <c r="Y39" s="2237"/>
      <c r="Z39" s="179"/>
      <c r="AA39" s="189" t="s">
        <v>270</v>
      </c>
      <c r="AB39" s="7"/>
      <c r="AC39" s="7"/>
      <c r="AD39" s="189"/>
      <c r="AE39" s="228"/>
    </row>
    <row r="40" spans="1:31" ht="15.75">
      <c r="A40" s="7"/>
      <c r="B40" s="7"/>
      <c r="C40" s="7"/>
      <c r="D40" s="7"/>
      <c r="E40" s="7"/>
      <c r="F40" s="7"/>
      <c r="G40" s="7"/>
      <c r="H40" s="7"/>
      <c r="I40" s="7"/>
      <c r="J40" s="7"/>
      <c r="K40" s="1907"/>
      <c r="L40" s="1907"/>
      <c r="M40" s="7"/>
      <c r="N40" s="7"/>
      <c r="O40" s="7"/>
      <c r="P40" s="7"/>
      <c r="Q40" s="2035"/>
      <c r="R40" s="218"/>
      <c r="S40" s="218"/>
      <c r="T40" s="1736"/>
      <c r="U40" s="2091"/>
      <c r="V40" s="2238"/>
      <c r="W40" s="2239"/>
      <c r="X40" s="2236"/>
      <c r="Y40" s="2237"/>
      <c r="Z40" s="179"/>
      <c r="AA40" s="189" t="s">
        <v>270</v>
      </c>
      <c r="AB40" s="7"/>
      <c r="AC40" s="7"/>
      <c r="AD40" s="189"/>
      <c r="AE40" s="228"/>
    </row>
    <row r="41" spans="1:31" ht="12.75" customHeight="1">
      <c r="A41" s="7"/>
      <c r="B41" s="7"/>
      <c r="C41" s="7"/>
      <c r="D41" s="7"/>
      <c r="E41" s="7"/>
      <c r="F41" s="7"/>
      <c r="G41" s="7"/>
      <c r="H41" s="7"/>
      <c r="I41" s="7"/>
      <c r="J41" s="7"/>
      <c r="K41" s="1907"/>
      <c r="L41" s="1907"/>
      <c r="M41" s="7"/>
      <c r="N41" s="7"/>
      <c r="O41" s="7"/>
      <c r="P41" s="7"/>
      <c r="Q41" s="2240"/>
      <c r="R41" s="2240"/>
      <c r="S41" s="2240"/>
      <c r="T41" s="2240"/>
      <c r="U41" s="2241"/>
      <c r="V41" s="2242"/>
      <c r="W41" s="2243"/>
      <c r="X41" s="2242"/>
      <c r="Y41" s="280"/>
      <c r="Z41" s="179"/>
      <c r="AA41" s="189"/>
      <c r="AB41" s="7"/>
      <c r="AC41" s="7"/>
      <c r="AD41" s="189"/>
      <c r="AE41" s="228"/>
    </row>
    <row r="42" spans="1:31" ht="12.75" customHeight="1">
      <c r="A42" s="7"/>
      <c r="B42" s="7"/>
      <c r="C42" s="7"/>
      <c r="D42" s="7"/>
      <c r="E42" s="7"/>
      <c r="F42" s="7"/>
      <c r="G42" s="7"/>
      <c r="H42" s="7"/>
      <c r="I42" s="7"/>
      <c r="J42" s="7"/>
      <c r="K42" s="1907"/>
      <c r="L42" s="1907"/>
      <c r="M42" s="7"/>
      <c r="N42" s="7"/>
      <c r="O42" s="7"/>
      <c r="P42" s="7"/>
      <c r="Q42" s="7"/>
      <c r="R42" s="188"/>
      <c r="S42" s="189"/>
      <c r="T42" s="488"/>
      <c r="U42" s="189"/>
      <c r="V42" s="2072"/>
      <c r="W42" s="189"/>
      <c r="X42" s="2072">
        <f>SUM(X37:X41)</f>
        <v>220000000</v>
      </c>
      <c r="Y42" s="192">
        <f>SUM(Y37:Y41)</f>
        <v>0</v>
      </c>
      <c r="Z42" s="192" t="e">
        <f>SUM(#REF!)</f>
        <v>#REF!</v>
      </c>
      <c r="AA42" s="189"/>
      <c r="AB42" s="189"/>
      <c r="AC42" s="189"/>
      <c r="AD42" s="189"/>
      <c r="AE42" s="189"/>
    </row>
    <row r="43" spans="1:31" ht="12.75" customHeight="1">
      <c r="A43" s="7"/>
      <c r="B43" s="7"/>
      <c r="C43" s="7"/>
      <c r="D43" s="7"/>
      <c r="E43" s="7"/>
      <c r="F43" s="7"/>
      <c r="G43" s="7"/>
      <c r="H43" s="7"/>
      <c r="I43" s="7"/>
      <c r="J43" s="7"/>
      <c r="K43" s="7"/>
      <c r="L43" s="7"/>
      <c r="M43" s="7"/>
      <c r="N43" s="2073"/>
      <c r="O43" s="7"/>
      <c r="P43" s="7"/>
      <c r="Q43" s="7"/>
      <c r="R43" s="188"/>
      <c r="S43" s="189"/>
      <c r="T43" s="488"/>
      <c r="U43" s="189"/>
      <c r="V43" s="7"/>
      <c r="W43" s="7"/>
      <c r="X43" s="7"/>
      <c r="Y43" s="7"/>
      <c r="Z43" s="7"/>
      <c r="AA43" s="188"/>
      <c r="AB43" s="7"/>
      <c r="AC43" s="7"/>
      <c r="AD43" s="189"/>
      <c r="AE43" s="189"/>
    </row>
    <row r="44" spans="1:31" ht="12.75" customHeight="1">
      <c r="A44" s="7"/>
      <c r="B44" s="7"/>
      <c r="C44" s="7"/>
      <c r="D44" s="7"/>
      <c r="E44" s="7"/>
      <c r="F44" s="7"/>
      <c r="G44" s="7"/>
      <c r="H44" s="7"/>
      <c r="I44" s="7"/>
      <c r="J44" s="7"/>
      <c r="K44" s="7"/>
      <c r="L44" s="7"/>
      <c r="M44" s="7"/>
      <c r="N44" s="7"/>
      <c r="O44" s="7"/>
      <c r="P44" s="7"/>
      <c r="Q44" s="7"/>
      <c r="R44" s="188"/>
      <c r="S44" s="189"/>
      <c r="T44" s="488"/>
      <c r="U44" s="189"/>
      <c r="V44" s="189"/>
      <c r="W44" s="189"/>
      <c r="X44" s="189"/>
      <c r="Y44" s="228"/>
      <c r="Z44" s="228"/>
      <c r="AA44" s="188"/>
      <c r="AB44" s="7"/>
      <c r="AC44" s="7"/>
      <c r="AD44" s="189"/>
      <c r="AE44" s="189"/>
    </row>
    <row r="45" spans="1:31" ht="18"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row>
    <row r="46" spans="1:31" ht="18" customHeigh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row>
    <row r="47" spans="1:31" ht="18"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row>
  </sheetData>
  <mergeCells count="73">
    <mergeCell ref="K32:O33"/>
    <mergeCell ref="B24:B29"/>
    <mergeCell ref="C24:E25"/>
    <mergeCell ref="F24:H25"/>
    <mergeCell ref="K24:O25"/>
    <mergeCell ref="C26:E27"/>
    <mergeCell ref="F26:H27"/>
    <mergeCell ref="K26:O26"/>
    <mergeCell ref="K27:O27"/>
    <mergeCell ref="C28:E29"/>
    <mergeCell ref="F28:H29"/>
    <mergeCell ref="O20:O21"/>
    <mergeCell ref="K28:O28"/>
    <mergeCell ref="K29:O29"/>
    <mergeCell ref="B30:J31"/>
    <mergeCell ref="K30:O31"/>
    <mergeCell ref="S18:T18"/>
    <mergeCell ref="A18:A19"/>
    <mergeCell ref="B18:B19"/>
    <mergeCell ref="D18:D19"/>
    <mergeCell ref="C23:E23"/>
    <mergeCell ref="F23:I23"/>
    <mergeCell ref="K23:O23"/>
    <mergeCell ref="K18:K19"/>
    <mergeCell ref="L18:L19"/>
    <mergeCell ref="M18:M19"/>
    <mergeCell ref="N18:N19"/>
    <mergeCell ref="O18:O19"/>
    <mergeCell ref="B20:B21"/>
    <mergeCell ref="D20:D21"/>
    <mergeCell ref="M20:M21"/>
    <mergeCell ref="N20:N21"/>
    <mergeCell ref="O16:O17"/>
    <mergeCell ref="S16:T16"/>
    <mergeCell ref="S17:T17"/>
    <mergeCell ref="B15:B17"/>
    <mergeCell ref="C15:C17"/>
    <mergeCell ref="D15:D17"/>
    <mergeCell ref="E15:E17"/>
    <mergeCell ref="F15:F17"/>
    <mergeCell ref="R8:V8"/>
    <mergeCell ref="L9:N9"/>
    <mergeCell ref="L10:N10"/>
    <mergeCell ref="S10:U10"/>
    <mergeCell ref="G15:J16"/>
    <mergeCell ref="L12:N12"/>
    <mergeCell ref="S12:U12"/>
    <mergeCell ref="C13:G13"/>
    <mergeCell ref="L13:N13"/>
    <mergeCell ref="C14:G14"/>
    <mergeCell ref="L14:N14"/>
    <mergeCell ref="K15:L16"/>
    <mergeCell ref="M15:O15"/>
    <mergeCell ref="S15:T15"/>
    <mergeCell ref="M16:M17"/>
    <mergeCell ref="N16:N17"/>
    <mergeCell ref="B5:O5"/>
    <mergeCell ref="B6:O6"/>
    <mergeCell ref="C7:G7"/>
    <mergeCell ref="H7:O7"/>
    <mergeCell ref="H8:J14"/>
    <mergeCell ref="K8:O8"/>
    <mergeCell ref="L11:N11"/>
    <mergeCell ref="C12:G12"/>
    <mergeCell ref="C8:G11"/>
    <mergeCell ref="B1:B4"/>
    <mergeCell ref="C1:I2"/>
    <mergeCell ref="J1:M1"/>
    <mergeCell ref="N1:O4"/>
    <mergeCell ref="J2:M2"/>
    <mergeCell ref="C3:I4"/>
    <mergeCell ref="J3:M3"/>
    <mergeCell ref="J4:M4"/>
  </mergeCells>
  <pageMargins left="0.7" right="0.7" top="0.75" bottom="0.75" header="0.3" footer="0.3"/>
  <drawing r:id="rId1"/>
  <legacyDrawing r:id="rId2"/>
  <oleObjects>
    <mc:AlternateContent xmlns:mc="http://schemas.openxmlformats.org/markup-compatibility/2006">
      <mc:Choice Requires="x14">
        <oleObject shapeId="27649" r:id="rId3">
          <objectPr defaultSize="0" autoPict="0" r:id="rId4">
            <anchor moveWithCells="1" sizeWithCells="1">
              <from>
                <xdr:col>1</xdr:col>
                <xdr:colOff>219075</xdr:colOff>
                <xdr:row>0</xdr:row>
                <xdr:rowOff>95250</xdr:rowOff>
              </from>
              <to>
                <xdr:col>1</xdr:col>
                <xdr:colOff>3971925</xdr:colOff>
                <xdr:row>3</xdr:row>
                <xdr:rowOff>161925</xdr:rowOff>
              </to>
            </anchor>
          </objectPr>
        </oleObject>
      </mc:Choice>
      <mc:Fallback>
        <oleObject shapeId="27649" r:id="rId3"/>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E110"/>
  <sheetViews>
    <sheetView tabSelected="1" workbookViewId="0">
      <selection activeCell="C12" sqref="C12:G12"/>
    </sheetView>
  </sheetViews>
  <sheetFormatPr baseColWidth="10" defaultColWidth="12.7109375" defaultRowHeight="15" customHeight="1"/>
  <cols>
    <col min="1" max="1" width="5.7109375" style="261" customWidth="1"/>
    <col min="2" max="2" width="68.85546875" style="261" customWidth="1"/>
    <col min="3" max="3" width="9.28515625" style="261" customWidth="1"/>
    <col min="4" max="4" width="13.85546875" style="261" customWidth="1"/>
    <col min="5" max="5" width="13.28515625" style="261" customWidth="1"/>
    <col min="6" max="6" width="19.7109375" style="261" customWidth="1"/>
    <col min="7" max="7" width="18.7109375" style="261" customWidth="1"/>
    <col min="8" max="8" width="12.28515625" style="261" customWidth="1"/>
    <col min="9" max="9" width="11.7109375" style="261" customWidth="1"/>
    <col min="10" max="10" width="14.28515625" style="261" customWidth="1"/>
    <col min="11" max="11" width="12.85546875" style="261" customWidth="1"/>
    <col min="12" max="12" width="14.85546875" style="261" customWidth="1"/>
    <col min="13" max="13" width="12" style="261" customWidth="1"/>
    <col min="14" max="14" width="12.28515625" style="261" customWidth="1"/>
    <col min="15" max="15" width="14.140625" style="261" customWidth="1"/>
    <col min="16" max="16" width="4" style="261" customWidth="1"/>
    <col min="17" max="17" width="18.85546875" style="261" customWidth="1"/>
    <col min="18" max="18" width="16.140625" style="261" customWidth="1"/>
    <col min="19" max="19" width="14.85546875" style="261" customWidth="1"/>
    <col min="20" max="20" width="23.28515625" style="261" customWidth="1"/>
    <col min="21" max="21" width="48" style="261" customWidth="1"/>
    <col min="22" max="22" width="20.7109375" style="261" customWidth="1"/>
    <col min="23" max="23" width="27.140625" style="261" customWidth="1"/>
    <col min="24" max="24" width="22.85546875" style="261" customWidth="1"/>
    <col min="25" max="25" width="22.7109375" style="261" customWidth="1"/>
    <col min="26" max="26" width="26.7109375" style="261" customWidth="1"/>
    <col min="27" max="27" width="26.140625" style="261" customWidth="1"/>
    <col min="28" max="28" width="30.85546875" style="261" customWidth="1"/>
    <col min="29" max="29" width="30.140625" style="261" customWidth="1"/>
    <col min="30" max="30" width="15.28515625" style="261" customWidth="1"/>
    <col min="31" max="31" width="15.85546875" style="261" customWidth="1"/>
    <col min="32" max="16384" width="12.7109375" style="261"/>
  </cols>
  <sheetData>
    <row r="1" spans="1:31" ht="25.5" customHeight="1">
      <c r="A1" s="7"/>
      <c r="B1" s="1801"/>
      <c r="C1" s="1540" t="s">
        <v>208</v>
      </c>
      <c r="D1" s="2244"/>
      <c r="E1" s="2244"/>
      <c r="F1" s="2244"/>
      <c r="G1" s="2244"/>
      <c r="H1" s="2244"/>
      <c r="I1" s="2245"/>
      <c r="J1" s="1619" t="s">
        <v>209</v>
      </c>
      <c r="K1" s="2246"/>
      <c r="L1" s="2246"/>
      <c r="M1" s="2247"/>
      <c r="N1" s="1540"/>
      <c r="O1" s="2248"/>
      <c r="P1" s="7"/>
      <c r="Q1" s="7"/>
      <c r="R1" s="7"/>
      <c r="S1" s="7"/>
      <c r="T1" s="7"/>
      <c r="U1" s="7"/>
      <c r="V1" s="7"/>
      <c r="W1" s="7"/>
      <c r="X1" s="7"/>
      <c r="Y1" s="7"/>
      <c r="Z1" s="7"/>
      <c r="AA1" s="7"/>
      <c r="AB1" s="7"/>
      <c r="AC1" s="7"/>
      <c r="AD1" s="7"/>
      <c r="AE1" s="7"/>
    </row>
    <row r="2" spans="1:31" ht="25.5" customHeight="1">
      <c r="A2" s="7"/>
      <c r="B2" s="2249"/>
      <c r="C2" s="2250"/>
      <c r="D2" s="2251"/>
      <c r="E2" s="2251"/>
      <c r="F2" s="2251"/>
      <c r="G2" s="2251"/>
      <c r="H2" s="2251"/>
      <c r="I2" s="2252"/>
      <c r="J2" s="1812" t="s">
        <v>210</v>
      </c>
      <c r="K2" s="2253"/>
      <c r="L2" s="2253"/>
      <c r="M2" s="2254"/>
      <c r="N2" s="2255"/>
      <c r="O2" s="2256"/>
      <c r="P2" s="7"/>
      <c r="Q2" s="7"/>
      <c r="R2" s="7"/>
      <c r="S2" s="7"/>
      <c r="T2" s="7"/>
      <c r="U2" s="7"/>
      <c r="V2" s="7"/>
      <c r="W2" s="7"/>
      <c r="X2" s="7"/>
      <c r="Y2" s="7"/>
      <c r="Z2" s="7"/>
      <c r="AA2" s="7"/>
      <c r="AB2" s="7"/>
      <c r="AC2" s="7"/>
      <c r="AD2" s="7"/>
      <c r="AE2" s="7"/>
    </row>
    <row r="3" spans="1:31" ht="25.5" customHeight="1">
      <c r="A3" s="7"/>
      <c r="B3" s="2249"/>
      <c r="C3" s="1558" t="s">
        <v>211</v>
      </c>
      <c r="D3" s="2257"/>
      <c r="E3" s="2257"/>
      <c r="F3" s="2257"/>
      <c r="G3" s="2257"/>
      <c r="H3" s="2257"/>
      <c r="I3" s="2258"/>
      <c r="J3" s="1812" t="s">
        <v>212</v>
      </c>
      <c r="K3" s="2253"/>
      <c r="L3" s="2253"/>
      <c r="M3" s="2254"/>
      <c r="N3" s="2255"/>
      <c r="O3" s="2256"/>
      <c r="P3" s="7"/>
      <c r="Q3" s="7"/>
      <c r="R3" s="7"/>
      <c r="S3" s="7"/>
      <c r="T3" s="7"/>
      <c r="U3" s="7"/>
      <c r="V3" s="7"/>
      <c r="W3" s="7"/>
      <c r="X3" s="7"/>
      <c r="Y3" s="7"/>
      <c r="Z3" s="7"/>
      <c r="AA3" s="7"/>
      <c r="AB3" s="7"/>
      <c r="AC3" s="7"/>
      <c r="AD3" s="7"/>
      <c r="AE3" s="7"/>
    </row>
    <row r="4" spans="1:31" ht="25.5" customHeight="1" thickBot="1">
      <c r="A4" s="7"/>
      <c r="B4" s="2259"/>
      <c r="C4" s="2260"/>
      <c r="D4" s="2261"/>
      <c r="E4" s="2261"/>
      <c r="F4" s="2261"/>
      <c r="G4" s="2261"/>
      <c r="H4" s="2261"/>
      <c r="I4" s="2262"/>
      <c r="J4" s="1823" t="s">
        <v>213</v>
      </c>
      <c r="K4" s="2263"/>
      <c r="L4" s="2263"/>
      <c r="M4" s="2264"/>
      <c r="N4" s="2260"/>
      <c r="O4" s="2265"/>
      <c r="P4" s="7"/>
      <c r="Q4" s="7"/>
      <c r="R4" s="7"/>
      <c r="S4" s="7"/>
      <c r="T4" s="7"/>
      <c r="U4" s="7"/>
      <c r="V4" s="7"/>
      <c r="W4" s="7"/>
      <c r="X4" s="7"/>
      <c r="Y4" s="7"/>
      <c r="Z4" s="7"/>
      <c r="AA4" s="7"/>
      <c r="AB4" s="7"/>
      <c r="AC4" s="7"/>
      <c r="AD4" s="7"/>
      <c r="AE4" s="7"/>
    </row>
    <row r="5" spans="1:31" ht="13.5" customHeight="1" thickBot="1">
      <c r="A5" s="7"/>
      <c r="B5" s="1827"/>
      <c r="C5" s="1827"/>
      <c r="D5" s="1827"/>
      <c r="E5" s="1827"/>
      <c r="F5" s="1827"/>
      <c r="G5" s="1827"/>
      <c r="H5" s="1827"/>
      <c r="I5" s="1827"/>
      <c r="J5" s="1827"/>
      <c r="K5" s="1827"/>
      <c r="L5" s="1827"/>
      <c r="M5" s="1827"/>
      <c r="N5" s="1827"/>
      <c r="O5" s="1827"/>
      <c r="P5" s="7"/>
      <c r="Q5" s="7"/>
      <c r="R5" s="7"/>
      <c r="S5" s="7"/>
      <c r="T5" s="7"/>
      <c r="U5" s="7"/>
      <c r="V5" s="7"/>
      <c r="W5" s="7"/>
      <c r="X5" s="7"/>
      <c r="Y5" s="7"/>
      <c r="Z5" s="7"/>
      <c r="AA5" s="7"/>
      <c r="AB5" s="7"/>
      <c r="AC5" s="7"/>
      <c r="AD5" s="7"/>
      <c r="AE5" s="7"/>
    </row>
    <row r="6" spans="1:31" ht="25.5" customHeight="1">
      <c r="A6" s="7"/>
      <c r="B6" s="1829" t="s">
        <v>355</v>
      </c>
      <c r="C6" s="2246"/>
      <c r="D6" s="2246"/>
      <c r="E6" s="2246"/>
      <c r="F6" s="2246"/>
      <c r="G6" s="2246"/>
      <c r="H6" s="2246"/>
      <c r="I6" s="2246"/>
      <c r="J6" s="2246"/>
      <c r="K6" s="2246"/>
      <c r="L6" s="2246"/>
      <c r="M6" s="2246"/>
      <c r="N6" s="2246"/>
      <c r="O6" s="2266"/>
      <c r="P6" s="490"/>
      <c r="Q6" s="7"/>
      <c r="R6" s="7"/>
      <c r="S6" s="7"/>
      <c r="T6" s="7"/>
      <c r="U6" s="7"/>
      <c r="V6" s="7"/>
      <c r="W6" s="7"/>
      <c r="X6" s="7"/>
      <c r="Y6" s="7"/>
      <c r="Z6" s="7"/>
      <c r="AA6" s="7"/>
      <c r="AB6" s="7"/>
      <c r="AC6" s="7"/>
      <c r="AD6" s="7"/>
      <c r="AE6" s="7"/>
    </row>
    <row r="7" spans="1:31" ht="25.5" customHeight="1" thickBot="1">
      <c r="A7" s="7"/>
      <c r="B7" s="1831" t="s">
        <v>776</v>
      </c>
      <c r="C7" s="1574" t="s">
        <v>802</v>
      </c>
      <c r="D7" s="2267"/>
      <c r="E7" s="2267"/>
      <c r="F7" s="2267"/>
      <c r="G7" s="2268"/>
      <c r="H7" s="1834"/>
      <c r="I7" s="2269"/>
      <c r="J7" s="2269"/>
      <c r="K7" s="2269"/>
      <c r="L7" s="2269"/>
      <c r="M7" s="2269"/>
      <c r="N7" s="2269"/>
      <c r="O7" s="2270"/>
      <c r="P7" s="7"/>
      <c r="Q7" s="7"/>
      <c r="R7" s="7"/>
      <c r="S7" s="7"/>
      <c r="T7" s="7"/>
      <c r="U7" s="7"/>
      <c r="V7" s="7"/>
      <c r="W7" s="7"/>
      <c r="X7" s="7"/>
      <c r="Y7" s="7"/>
      <c r="Z7" s="7"/>
      <c r="AA7" s="7"/>
      <c r="AB7" s="7"/>
      <c r="AC7" s="7"/>
      <c r="AD7" s="7"/>
      <c r="AE7" s="7"/>
    </row>
    <row r="8" spans="1:31" ht="25.5" customHeight="1">
      <c r="A8" s="7"/>
      <c r="B8" s="1836" t="s">
        <v>353</v>
      </c>
      <c r="C8" s="2271" t="s">
        <v>352</v>
      </c>
      <c r="D8" s="2272"/>
      <c r="E8" s="2272"/>
      <c r="F8" s="2272"/>
      <c r="G8" s="2273"/>
      <c r="H8" s="1616" t="s">
        <v>803</v>
      </c>
      <c r="I8" s="2274"/>
      <c r="J8" s="1989"/>
      <c r="K8" s="1582" t="s">
        <v>9</v>
      </c>
      <c r="L8" s="2275"/>
      <c r="M8" s="2275"/>
      <c r="N8" s="2275"/>
      <c r="O8" s="2276"/>
      <c r="P8" s="1599"/>
      <c r="Q8" s="7"/>
      <c r="R8" s="1584"/>
      <c r="S8" s="1584"/>
      <c r="T8" s="1584"/>
      <c r="U8" s="1584"/>
      <c r="V8" s="1584"/>
      <c r="W8" s="7"/>
      <c r="X8" s="7"/>
      <c r="Y8" s="7"/>
      <c r="Z8" s="7"/>
      <c r="AA8" s="7"/>
      <c r="AB8" s="7"/>
      <c r="AC8" s="7"/>
      <c r="AD8" s="7"/>
      <c r="AE8" s="7"/>
    </row>
    <row r="9" spans="1:31" ht="25.5" customHeight="1">
      <c r="A9" s="7"/>
      <c r="B9" s="1602" t="s">
        <v>277</v>
      </c>
      <c r="C9" s="2277" t="s">
        <v>278</v>
      </c>
      <c r="D9" s="2278"/>
      <c r="E9" s="2278"/>
      <c r="F9" s="2278"/>
      <c r="G9" s="2279"/>
      <c r="H9" s="2280"/>
      <c r="I9" s="536"/>
      <c r="J9" s="2281"/>
      <c r="K9" s="1590" t="s">
        <v>11</v>
      </c>
      <c r="L9" s="1591" t="s">
        <v>12</v>
      </c>
      <c r="M9" s="2282"/>
      <c r="N9" s="2283"/>
      <c r="O9" s="1592" t="s">
        <v>13</v>
      </c>
      <c r="P9" s="1599"/>
      <c r="Q9" s="7"/>
      <c r="R9" s="1593"/>
      <c r="S9" s="1593"/>
      <c r="T9" s="1593"/>
      <c r="U9" s="1593"/>
      <c r="V9" s="1593"/>
      <c r="W9" s="7"/>
      <c r="X9" s="7"/>
      <c r="Y9" s="7"/>
      <c r="Z9" s="7"/>
      <c r="AA9" s="7"/>
      <c r="AB9" s="7"/>
      <c r="AC9" s="7"/>
      <c r="AD9" s="7"/>
      <c r="AE9" s="7"/>
    </row>
    <row r="10" spans="1:31" ht="31.5" customHeight="1">
      <c r="A10" s="7"/>
      <c r="B10" s="1843" t="s">
        <v>343</v>
      </c>
      <c r="C10" s="2277" t="s">
        <v>279</v>
      </c>
      <c r="D10" s="2278"/>
      <c r="E10" s="2278"/>
      <c r="F10" s="2278"/>
      <c r="G10" s="2279"/>
      <c r="H10" s="2280"/>
      <c r="I10" s="536"/>
      <c r="J10" s="2281"/>
      <c r="K10" s="218"/>
      <c r="L10" s="2284"/>
      <c r="M10" s="2285"/>
      <c r="N10" s="2286"/>
      <c r="O10" s="270"/>
      <c r="P10" s="1599"/>
      <c r="Q10" s="7"/>
      <c r="R10" s="1599"/>
      <c r="S10" s="1849"/>
      <c r="T10" s="1849"/>
      <c r="U10" s="1849"/>
      <c r="V10" s="1599"/>
      <c r="W10" s="7"/>
      <c r="X10" s="7"/>
      <c r="Y10" s="7"/>
      <c r="Z10" s="7"/>
      <c r="AA10" s="7"/>
      <c r="AB10" s="7"/>
      <c r="AC10" s="7"/>
      <c r="AD10" s="7"/>
      <c r="AE10" s="7"/>
    </row>
    <row r="11" spans="1:31" ht="39" customHeight="1">
      <c r="A11" s="7"/>
      <c r="B11" s="1602" t="s">
        <v>280</v>
      </c>
      <c r="C11" s="2287" t="s">
        <v>351</v>
      </c>
      <c r="D11" s="2288"/>
      <c r="E11" s="2288"/>
      <c r="F11" s="2288"/>
      <c r="G11" s="2289"/>
      <c r="H11" s="2280"/>
      <c r="I11" s="536"/>
      <c r="J11" s="2281"/>
      <c r="K11" s="234"/>
      <c r="L11" s="2284"/>
      <c r="M11" s="2285"/>
      <c r="N11" s="2286"/>
      <c r="O11" s="270"/>
      <c r="P11" s="1599"/>
      <c r="Q11" s="7"/>
      <c r="R11" s="1599"/>
      <c r="S11" s="1599"/>
      <c r="T11" s="1599"/>
      <c r="U11" s="1599"/>
      <c r="V11" s="1599"/>
      <c r="W11" s="7"/>
      <c r="X11" s="7"/>
      <c r="Y11" s="7"/>
      <c r="Z11" s="7"/>
      <c r="AA11" s="7"/>
      <c r="AB11" s="7"/>
      <c r="AC11" s="7"/>
      <c r="AD11" s="7"/>
      <c r="AE11" s="7"/>
    </row>
    <row r="12" spans="1:31" ht="25.5" customHeight="1">
      <c r="A12" s="7"/>
      <c r="B12" s="1602" t="s">
        <v>804</v>
      </c>
      <c r="C12" s="1844" t="s">
        <v>762</v>
      </c>
      <c r="D12" s="2290"/>
      <c r="E12" s="2290"/>
      <c r="F12" s="2290"/>
      <c r="G12" s="2291"/>
      <c r="H12" s="2280"/>
      <c r="I12" s="536"/>
      <c r="J12" s="2281"/>
      <c r="K12" s="218"/>
      <c r="L12" s="1596"/>
      <c r="M12" s="2292"/>
      <c r="N12" s="2293"/>
      <c r="O12" s="270"/>
      <c r="P12" s="1599"/>
      <c r="Q12" s="7"/>
      <c r="R12" s="239"/>
      <c r="S12" s="1856"/>
      <c r="T12" s="1856"/>
      <c r="U12" s="1856"/>
      <c r="V12" s="14"/>
      <c r="W12" s="7"/>
      <c r="X12" s="1857"/>
      <c r="Y12" s="14"/>
      <c r="Z12" s="14"/>
      <c r="AA12" s="17"/>
      <c r="AB12" s="7"/>
      <c r="AC12" s="7"/>
      <c r="AD12" s="7"/>
      <c r="AE12" s="7"/>
    </row>
    <row r="13" spans="1:31" ht="32.25" customHeight="1" thickBot="1">
      <c r="A13" s="7"/>
      <c r="B13" s="1602" t="s">
        <v>805</v>
      </c>
      <c r="C13" s="2294" t="s">
        <v>763</v>
      </c>
      <c r="D13" s="2295"/>
      <c r="E13" s="2295"/>
      <c r="F13" s="2295"/>
      <c r="G13" s="2296"/>
      <c r="H13" s="2297"/>
      <c r="I13" s="2298"/>
      <c r="J13" s="2299"/>
      <c r="K13" s="218"/>
      <c r="L13" s="2300"/>
      <c r="M13" s="2301"/>
      <c r="N13" s="2302"/>
      <c r="O13" s="2303"/>
      <c r="P13" s="1599"/>
      <c r="Q13" s="7"/>
      <c r="R13" s="239"/>
      <c r="S13" s="239"/>
      <c r="T13" s="239"/>
      <c r="U13" s="239"/>
      <c r="V13" s="14"/>
      <c r="W13" s="7"/>
      <c r="X13" s="1857"/>
      <c r="Y13" s="14"/>
      <c r="Z13" s="14"/>
      <c r="AA13" s="17"/>
      <c r="AB13" s="7"/>
      <c r="AC13" s="7"/>
      <c r="AD13" s="7"/>
      <c r="AE13" s="7"/>
    </row>
    <row r="14" spans="1:31" ht="12.75" customHeight="1">
      <c r="A14" s="7"/>
      <c r="B14" s="2049" t="s">
        <v>18</v>
      </c>
      <c r="C14" s="1864" t="s">
        <v>243</v>
      </c>
      <c r="D14" s="1615" t="s">
        <v>19</v>
      </c>
      <c r="E14" s="1615" t="s">
        <v>58</v>
      </c>
      <c r="F14" s="1615" t="s">
        <v>159</v>
      </c>
      <c r="G14" s="1616" t="s">
        <v>244</v>
      </c>
      <c r="H14" s="2274"/>
      <c r="I14" s="2274"/>
      <c r="J14" s="1989"/>
      <c r="K14" s="1616" t="s">
        <v>23</v>
      </c>
      <c r="L14" s="1989"/>
      <c r="M14" s="1619">
        <v>1</v>
      </c>
      <c r="N14" s="2246"/>
      <c r="O14" s="2266"/>
      <c r="P14" s="7"/>
      <c r="Q14" s="7"/>
      <c r="R14" s="487"/>
      <c r="S14" s="1856"/>
      <c r="T14" s="1856"/>
      <c r="U14" s="7"/>
      <c r="V14" s="14"/>
      <c r="W14" s="7"/>
      <c r="X14" s="1857"/>
      <c r="Y14" s="14"/>
      <c r="Z14" s="14"/>
      <c r="AA14" s="17"/>
      <c r="AB14" s="7"/>
      <c r="AC14" s="7"/>
      <c r="AD14" s="7"/>
      <c r="AE14" s="7"/>
    </row>
    <row r="15" spans="1:31" ht="12.75" customHeight="1">
      <c r="A15" s="7"/>
      <c r="B15" s="2304"/>
      <c r="C15" s="2305"/>
      <c r="D15" s="2306"/>
      <c r="E15" s="2306"/>
      <c r="F15" s="2306"/>
      <c r="G15" s="1623"/>
      <c r="H15" s="1624"/>
      <c r="I15" s="1624"/>
      <c r="J15" s="2307"/>
      <c r="K15" s="1623"/>
      <c r="L15" s="2307"/>
      <c r="M15" s="1625" t="s">
        <v>25</v>
      </c>
      <c r="N15" s="1625" t="s">
        <v>26</v>
      </c>
      <c r="O15" s="1626" t="s">
        <v>27</v>
      </c>
      <c r="P15" s="7"/>
      <c r="Q15" s="7"/>
      <c r="R15" s="487"/>
      <c r="S15" s="1856"/>
      <c r="T15" s="1856"/>
      <c r="U15" s="7"/>
      <c r="V15" s="14"/>
      <c r="W15" s="7"/>
      <c r="X15" s="1857"/>
      <c r="Y15" s="14"/>
      <c r="Z15" s="14"/>
      <c r="AA15" s="17"/>
      <c r="AB15" s="7"/>
      <c r="AC15" s="7"/>
      <c r="AD15" s="7"/>
      <c r="AE15" s="7"/>
    </row>
    <row r="16" spans="1:31" ht="12.75" customHeight="1" thickBot="1">
      <c r="A16" s="7"/>
      <c r="B16" s="2308"/>
      <c r="C16" s="2309"/>
      <c r="D16" s="2310"/>
      <c r="E16" s="2310"/>
      <c r="F16" s="2310"/>
      <c r="G16" s="438" t="s">
        <v>28</v>
      </c>
      <c r="H16" s="438" t="s">
        <v>29</v>
      </c>
      <c r="I16" s="438" t="s">
        <v>30</v>
      </c>
      <c r="J16" s="1867" t="s">
        <v>31</v>
      </c>
      <c r="K16" s="438" t="s">
        <v>32</v>
      </c>
      <c r="L16" s="416" t="s">
        <v>33</v>
      </c>
      <c r="M16" s="2310"/>
      <c r="N16" s="2310"/>
      <c r="O16" s="2311"/>
      <c r="P16" s="7"/>
      <c r="Q16" s="7"/>
      <c r="R16" s="487"/>
      <c r="S16" s="1856"/>
      <c r="T16" s="1856"/>
      <c r="U16" s="7"/>
      <c r="V16" s="14"/>
      <c r="W16" s="7"/>
      <c r="X16" s="1857"/>
      <c r="Y16" s="14"/>
      <c r="Z16" s="14"/>
      <c r="AA16" s="17"/>
      <c r="AB16" s="7"/>
      <c r="AC16" s="7"/>
      <c r="AD16" s="7"/>
      <c r="AE16" s="7"/>
    </row>
    <row r="17" spans="1:31" ht="12.75" customHeight="1">
      <c r="A17" s="7"/>
      <c r="B17" s="2312" t="s">
        <v>324</v>
      </c>
      <c r="C17" s="2313" t="s">
        <v>35</v>
      </c>
      <c r="D17" s="2314" t="s">
        <v>346</v>
      </c>
      <c r="E17" s="2315">
        <v>1</v>
      </c>
      <c r="F17" s="2316">
        <f>+X50</f>
        <v>1500000000</v>
      </c>
      <c r="G17" s="2317">
        <f>F17</f>
        <v>1500000000</v>
      </c>
      <c r="H17" s="2318"/>
      <c r="I17" s="2318"/>
      <c r="J17" s="2318"/>
      <c r="K17" s="2319">
        <v>45292</v>
      </c>
      <c r="L17" s="1877">
        <v>45657</v>
      </c>
      <c r="M17" s="2320">
        <f>E18/E17</f>
        <v>0</v>
      </c>
      <c r="N17" s="2321">
        <v>0</v>
      </c>
      <c r="O17" s="2322">
        <v>0</v>
      </c>
      <c r="P17" s="7"/>
      <c r="Q17" s="7"/>
      <c r="R17" s="7"/>
      <c r="S17" s="7"/>
      <c r="T17" s="7"/>
      <c r="U17" s="7"/>
      <c r="V17" s="14"/>
      <c r="W17" s="7"/>
      <c r="X17" s="1857"/>
      <c r="Y17" s="14"/>
      <c r="Z17" s="14"/>
      <c r="AA17" s="17"/>
      <c r="AB17" s="7"/>
      <c r="AC17" s="7"/>
      <c r="AD17" s="7"/>
      <c r="AE17" s="7"/>
    </row>
    <row r="18" spans="1:31" ht="18" customHeight="1" thickBot="1">
      <c r="A18" s="7"/>
      <c r="B18" s="2323"/>
      <c r="C18" s="2324" t="s">
        <v>37</v>
      </c>
      <c r="D18" s="2325"/>
      <c r="E18" s="2326">
        <v>0</v>
      </c>
      <c r="F18" s="2327">
        <v>546000000</v>
      </c>
      <c r="G18" s="2328">
        <f>F18</f>
        <v>546000000</v>
      </c>
      <c r="H18" s="2329"/>
      <c r="I18" s="2329"/>
      <c r="J18" s="2329"/>
      <c r="K18" s="2330"/>
      <c r="L18" s="1999"/>
      <c r="M18" s="2331"/>
      <c r="N18" s="2332"/>
      <c r="O18" s="2333"/>
      <c r="P18" s="7"/>
      <c r="Q18" s="7"/>
      <c r="R18" s="7"/>
      <c r="S18" s="7"/>
      <c r="T18" s="7"/>
      <c r="U18" s="7"/>
      <c r="V18" s="14"/>
      <c r="W18" s="7"/>
      <c r="X18" s="1857"/>
      <c r="Y18" s="14"/>
      <c r="Z18" s="14"/>
      <c r="AA18" s="17"/>
      <c r="AB18" s="7"/>
      <c r="AC18" s="7"/>
      <c r="AD18" s="7"/>
      <c r="AE18" s="7"/>
    </row>
    <row r="19" spans="1:31" ht="15" customHeight="1">
      <c r="A19" s="7"/>
      <c r="B19" s="2334" t="s">
        <v>255</v>
      </c>
      <c r="C19" s="1788" t="s">
        <v>35</v>
      </c>
      <c r="D19" s="2314"/>
      <c r="E19" s="2335"/>
      <c r="F19" s="2336">
        <f>F17</f>
        <v>1500000000</v>
      </c>
      <c r="G19" s="2336">
        <f>G17</f>
        <v>1500000000</v>
      </c>
      <c r="H19" s="2337"/>
      <c r="I19" s="2337"/>
      <c r="J19" s="2337"/>
      <c r="K19" s="2170"/>
      <c r="L19" s="2171"/>
      <c r="M19" s="2338"/>
      <c r="N19" s="2321"/>
      <c r="O19" s="2339"/>
      <c r="P19" s="7"/>
      <c r="Q19" s="7"/>
      <c r="R19" s="7"/>
      <c r="S19" s="7"/>
      <c r="T19" s="7"/>
      <c r="U19" s="7"/>
      <c r="V19" s="7"/>
      <c r="W19" s="7"/>
      <c r="X19" s="7"/>
      <c r="Y19" s="7"/>
      <c r="Z19" s="7"/>
      <c r="AA19" s="7"/>
      <c r="AB19" s="7"/>
      <c r="AC19" s="7"/>
      <c r="AD19" s="7"/>
      <c r="AE19" s="7"/>
    </row>
    <row r="20" spans="1:31" ht="12.75" customHeight="1" thickBot="1">
      <c r="A20" s="7"/>
      <c r="B20" s="2340"/>
      <c r="C20" s="2341" t="s">
        <v>37</v>
      </c>
      <c r="D20" s="2342"/>
      <c r="E20" s="2343"/>
      <c r="F20" s="2344">
        <f>F18</f>
        <v>546000000</v>
      </c>
      <c r="G20" s="2345">
        <f>F20</f>
        <v>546000000</v>
      </c>
      <c r="H20" s="2346"/>
      <c r="I20" s="2346"/>
      <c r="J20" s="2346"/>
      <c r="K20" s="2346"/>
      <c r="L20" s="2347"/>
      <c r="M20" s="2348"/>
      <c r="N20" s="2349"/>
      <c r="O20" s="2350"/>
      <c r="P20" s="7"/>
      <c r="Q20" s="7"/>
      <c r="R20" s="7"/>
      <c r="S20" s="7"/>
      <c r="T20" s="7"/>
      <c r="U20" s="7"/>
      <c r="V20" s="7"/>
      <c r="W20" s="7"/>
      <c r="X20" s="7"/>
      <c r="Y20" s="7"/>
      <c r="Z20" s="7"/>
      <c r="AA20" s="7"/>
      <c r="AB20" s="7"/>
      <c r="AC20" s="7"/>
      <c r="AD20" s="7"/>
      <c r="AE20" s="7"/>
    </row>
    <row r="21" spans="1:31" ht="12.75" customHeight="1" thickBot="1">
      <c r="A21" s="7"/>
      <c r="B21" s="7"/>
      <c r="C21" s="2261"/>
      <c r="D21" s="2261"/>
      <c r="E21" s="2261"/>
      <c r="F21" s="7"/>
      <c r="G21" s="1906"/>
      <c r="H21" s="1599"/>
      <c r="I21" s="1599"/>
      <c r="J21" s="1599"/>
      <c r="K21" s="1907"/>
      <c r="L21" s="1907"/>
      <c r="M21" s="1906"/>
      <c r="N21" s="1908"/>
      <c r="O21" s="1908"/>
      <c r="P21" s="1908"/>
      <c r="Q21" s="7"/>
      <c r="R21" s="7"/>
      <c r="S21" s="7"/>
      <c r="T21" s="7"/>
      <c r="U21" s="7"/>
      <c r="V21" s="7"/>
      <c r="W21" s="7"/>
      <c r="X21" s="7"/>
      <c r="Y21" s="7"/>
      <c r="Z21" s="7"/>
      <c r="AA21" s="7"/>
      <c r="AB21" s="7"/>
      <c r="AC21" s="7"/>
      <c r="AD21" s="7"/>
      <c r="AE21" s="7"/>
    </row>
    <row r="22" spans="1:31" ht="16.5" customHeight="1" thickBot="1">
      <c r="A22" s="7"/>
      <c r="B22" s="1909" t="s">
        <v>46</v>
      </c>
      <c r="C22" s="1619" t="s">
        <v>47</v>
      </c>
      <c r="D22" s="2246"/>
      <c r="E22" s="2247"/>
      <c r="F22" s="2351" t="s">
        <v>48</v>
      </c>
      <c r="G22" s="2352"/>
      <c r="H22" s="2352"/>
      <c r="I22" s="2352"/>
      <c r="J22" s="1911"/>
      <c r="K22" s="1681" t="s">
        <v>597</v>
      </c>
      <c r="L22" s="1682"/>
      <c r="M22" s="1682"/>
      <c r="N22" s="1682"/>
      <c r="O22" s="1683"/>
      <c r="P22" s="7"/>
      <c r="Q22" s="7"/>
      <c r="R22" s="7"/>
      <c r="S22" s="7"/>
      <c r="T22" s="7"/>
      <c r="U22" s="7"/>
      <c r="V22" s="7"/>
      <c r="W22" s="7"/>
      <c r="X22" s="7"/>
      <c r="Y22" s="7"/>
      <c r="Z22" s="7"/>
      <c r="AA22" s="7"/>
      <c r="AB22" s="7"/>
      <c r="AC22" s="7"/>
      <c r="AD22" s="7"/>
      <c r="AE22" s="7"/>
    </row>
    <row r="23" spans="1:31" ht="12.75" customHeight="1">
      <c r="A23" s="7"/>
      <c r="B23" s="1684" t="s">
        <v>806</v>
      </c>
      <c r="C23" s="1595" t="s">
        <v>807</v>
      </c>
      <c r="D23" s="2353"/>
      <c r="E23" s="2354"/>
      <c r="F23" s="1912" t="s">
        <v>347</v>
      </c>
      <c r="G23" s="2355"/>
      <c r="H23" s="2356"/>
      <c r="I23" s="218" t="s">
        <v>35</v>
      </c>
      <c r="J23" s="1913">
        <v>1</v>
      </c>
      <c r="K23" s="1688" t="s">
        <v>598</v>
      </c>
      <c r="L23" s="1689"/>
      <c r="M23" s="1689"/>
      <c r="N23" s="1689"/>
      <c r="O23" s="1690"/>
      <c r="P23" s="7"/>
      <c r="Q23" s="7"/>
      <c r="R23" s="7"/>
      <c r="S23" s="7"/>
      <c r="T23" s="7"/>
      <c r="U23" s="7"/>
      <c r="V23" s="7"/>
      <c r="W23" s="7"/>
      <c r="X23" s="7"/>
      <c r="Y23" s="7"/>
      <c r="Z23" s="7"/>
      <c r="AA23" s="7"/>
      <c r="AB23" s="7"/>
      <c r="AC23" s="7"/>
      <c r="AD23" s="7"/>
      <c r="AE23" s="7"/>
    </row>
    <row r="24" spans="1:31" ht="12.75" customHeight="1">
      <c r="A24" s="7"/>
      <c r="B24" s="2357"/>
      <c r="C24" s="1623"/>
      <c r="D24" s="1624"/>
      <c r="E24" s="2307"/>
      <c r="F24" s="2195"/>
      <c r="G24" s="2358"/>
      <c r="H24" s="2359"/>
      <c r="I24" s="218" t="s">
        <v>37</v>
      </c>
      <c r="J24" s="1914">
        <v>0</v>
      </c>
      <c r="K24" s="1691"/>
      <c r="L24" s="1692"/>
      <c r="M24" s="1692"/>
      <c r="N24" s="1692"/>
      <c r="O24" s="1693"/>
      <c r="P24" s="7"/>
      <c r="Q24" s="7"/>
      <c r="R24" s="7"/>
      <c r="S24" s="7"/>
      <c r="T24" s="7"/>
      <c r="U24" s="7"/>
      <c r="V24" s="7"/>
      <c r="W24" s="7"/>
      <c r="X24" s="7"/>
      <c r="Y24" s="7"/>
      <c r="Z24" s="7"/>
      <c r="AA24" s="7"/>
      <c r="AB24" s="7"/>
      <c r="AC24" s="7"/>
      <c r="AD24" s="7"/>
      <c r="AE24" s="7"/>
    </row>
    <row r="25" spans="1:31" ht="23.25" customHeight="1">
      <c r="A25" s="7"/>
      <c r="B25" s="2357"/>
      <c r="C25" s="1915" t="s">
        <v>166</v>
      </c>
      <c r="D25" s="2360"/>
      <c r="E25" s="2361"/>
      <c r="F25" s="1912"/>
      <c r="G25" s="2355"/>
      <c r="H25" s="2356"/>
      <c r="I25" s="218" t="s">
        <v>35</v>
      </c>
      <c r="J25" s="1913"/>
      <c r="K25" s="1916"/>
      <c r="L25" s="2362"/>
      <c r="M25" s="2362"/>
      <c r="N25" s="2362"/>
      <c r="O25" s="2363"/>
      <c r="P25" s="7"/>
      <c r="Q25" s="7"/>
      <c r="R25" s="7"/>
      <c r="S25" s="7"/>
      <c r="T25" s="7"/>
      <c r="U25" s="7"/>
      <c r="V25" s="7"/>
      <c r="W25" s="7"/>
      <c r="X25" s="7"/>
      <c r="Y25" s="7"/>
      <c r="Z25" s="7"/>
      <c r="AA25" s="7"/>
      <c r="AB25" s="7"/>
      <c r="AC25" s="7"/>
      <c r="AD25" s="7"/>
      <c r="AE25" s="7"/>
    </row>
    <row r="26" spans="1:31" ht="16.899999999999999" customHeight="1" thickBot="1">
      <c r="A26" s="7"/>
      <c r="B26" s="2357"/>
      <c r="C26" s="2194"/>
      <c r="D26" s="2364"/>
      <c r="E26" s="2365"/>
      <c r="F26" s="2195"/>
      <c r="G26" s="2358"/>
      <c r="H26" s="2359"/>
      <c r="I26" s="218" t="s">
        <v>37</v>
      </c>
      <c r="J26" s="1914"/>
      <c r="K26" s="2366"/>
      <c r="L26" s="2367"/>
      <c r="M26" s="2367"/>
      <c r="N26" s="2367"/>
      <c r="O26" s="2368"/>
      <c r="P26" s="7"/>
      <c r="Q26" s="7"/>
      <c r="R26" s="7"/>
      <c r="S26" s="7"/>
      <c r="T26" s="7"/>
      <c r="U26" s="7"/>
      <c r="V26" s="7"/>
      <c r="W26" s="7"/>
      <c r="X26" s="7"/>
      <c r="Y26" s="7"/>
      <c r="Z26" s="7"/>
      <c r="AA26" s="7"/>
      <c r="AB26" s="7"/>
      <c r="AC26" s="7"/>
      <c r="AD26" s="7"/>
      <c r="AE26" s="7"/>
    </row>
    <row r="27" spans="1:31" ht="30" customHeight="1">
      <c r="A27" s="7"/>
      <c r="B27" s="2357"/>
      <c r="C27" s="1915" t="s">
        <v>168</v>
      </c>
      <c r="D27" s="2360"/>
      <c r="E27" s="2361"/>
      <c r="F27" s="1912"/>
      <c r="G27" s="2355"/>
      <c r="H27" s="2356"/>
      <c r="I27" s="218" t="s">
        <v>286</v>
      </c>
      <c r="J27" s="1919"/>
      <c r="K27" s="759" t="s">
        <v>354</v>
      </c>
      <c r="L27" s="760"/>
      <c r="M27" s="760"/>
      <c r="N27" s="760"/>
      <c r="O27" s="761"/>
      <c r="P27" s="7"/>
      <c r="Q27" s="7"/>
      <c r="R27" s="7"/>
      <c r="S27" s="7"/>
      <c r="T27" s="7"/>
      <c r="U27" s="7"/>
      <c r="V27" s="7"/>
      <c r="W27" s="7"/>
      <c r="X27" s="7"/>
      <c r="Y27" s="7"/>
      <c r="Z27" s="7"/>
      <c r="AA27" s="7"/>
      <c r="AB27" s="7"/>
      <c r="AC27" s="7"/>
      <c r="AD27" s="7"/>
      <c r="AE27" s="7"/>
    </row>
    <row r="28" spans="1:31" ht="29.45" customHeight="1">
      <c r="A28" s="7"/>
      <c r="B28" s="2369"/>
      <c r="C28" s="2194"/>
      <c r="D28" s="2364"/>
      <c r="E28" s="2365"/>
      <c r="F28" s="2195"/>
      <c r="G28" s="2358"/>
      <c r="H28" s="2359"/>
      <c r="I28" s="218" t="s">
        <v>37</v>
      </c>
      <c r="J28" s="1922"/>
      <c r="K28" s="1705" t="s">
        <v>808</v>
      </c>
      <c r="L28" s="2370"/>
      <c r="M28" s="2370"/>
      <c r="N28" s="2370"/>
      <c r="O28" s="2371"/>
      <c r="P28" s="7"/>
      <c r="Q28" s="7"/>
      <c r="R28" s="7"/>
      <c r="S28" s="7"/>
      <c r="T28" s="7"/>
      <c r="U28" s="7"/>
      <c r="V28" s="7"/>
      <c r="W28" s="7"/>
      <c r="X28" s="7"/>
      <c r="Y28" s="7"/>
      <c r="Z28" s="7"/>
      <c r="AA28" s="7"/>
      <c r="AB28" s="7"/>
      <c r="AC28" s="7"/>
      <c r="AD28" s="7"/>
      <c r="AE28" s="7"/>
    </row>
    <row r="29" spans="1:31" ht="12.75" customHeight="1">
      <c r="A29" s="7"/>
      <c r="B29" s="2020" t="s">
        <v>53</v>
      </c>
      <c r="C29" s="2353"/>
      <c r="D29" s="2353"/>
      <c r="E29" s="2353"/>
      <c r="F29" s="2353"/>
      <c r="G29" s="2353"/>
      <c r="H29" s="2353"/>
      <c r="I29" s="2353"/>
      <c r="J29" s="2372"/>
      <c r="K29" s="1709" t="s">
        <v>52</v>
      </c>
      <c r="L29" s="2373"/>
      <c r="M29" s="2373"/>
      <c r="N29" s="2373"/>
      <c r="O29" s="2374"/>
      <c r="P29" s="7"/>
      <c r="Q29" s="7"/>
      <c r="R29" s="7"/>
      <c r="S29" s="7"/>
      <c r="T29" s="7"/>
      <c r="U29" s="7"/>
      <c r="V29" s="7"/>
      <c r="W29" s="7"/>
      <c r="X29" s="7"/>
      <c r="Y29" s="7"/>
      <c r="Z29" s="7"/>
      <c r="AA29" s="7"/>
      <c r="AB29" s="7"/>
      <c r="AC29" s="7"/>
      <c r="AD29" s="7"/>
      <c r="AE29" s="7"/>
    </row>
    <row r="30" spans="1:31" ht="30" customHeight="1" thickBot="1">
      <c r="A30" s="7"/>
      <c r="B30" s="2375"/>
      <c r="C30" s="2298"/>
      <c r="D30" s="2298"/>
      <c r="E30" s="2298"/>
      <c r="F30" s="2298"/>
      <c r="G30" s="2298"/>
      <c r="H30" s="2298"/>
      <c r="I30" s="2298"/>
      <c r="J30" s="2376"/>
      <c r="K30" s="2377"/>
      <c r="L30" s="2378"/>
      <c r="M30" s="2378"/>
      <c r="N30" s="2378"/>
      <c r="O30" s="2379"/>
      <c r="P30" s="7"/>
      <c r="Q30" s="7"/>
      <c r="R30" s="7"/>
      <c r="S30" s="7"/>
      <c r="T30" s="7"/>
      <c r="U30" s="7"/>
      <c r="V30" s="7"/>
      <c r="W30" s="7"/>
      <c r="X30" s="7"/>
      <c r="Y30" s="7"/>
      <c r="Z30" s="7"/>
      <c r="AA30" s="7"/>
      <c r="AB30" s="7"/>
      <c r="AC30" s="7"/>
      <c r="AD30" s="7"/>
      <c r="AE30" s="7"/>
    </row>
    <row r="31" spans="1:31" ht="18.75" customHeight="1">
      <c r="A31" s="7"/>
      <c r="B31" s="7"/>
      <c r="C31" s="7"/>
      <c r="D31" s="7"/>
      <c r="E31" s="7"/>
      <c r="F31" s="7"/>
      <c r="G31" s="7"/>
      <c r="H31" s="7"/>
      <c r="I31" s="7"/>
      <c r="J31" s="7"/>
      <c r="K31" s="2380"/>
      <c r="L31" s="2380"/>
      <c r="M31" s="2380"/>
      <c r="N31" s="2380"/>
      <c r="O31" s="2380"/>
      <c r="P31" s="7"/>
      <c r="Q31" s="7"/>
      <c r="R31" s="7"/>
      <c r="S31" s="7"/>
      <c r="T31" s="7"/>
      <c r="U31" s="7"/>
      <c r="V31" s="7"/>
      <c r="W31" s="7"/>
      <c r="X31" s="7"/>
      <c r="Y31" s="7"/>
      <c r="Z31" s="7"/>
      <c r="AA31" s="7"/>
      <c r="AB31" s="7"/>
      <c r="AC31" s="7"/>
      <c r="AD31" s="7"/>
      <c r="AE31" s="7"/>
    </row>
    <row r="32" spans="1:31" ht="12.75" customHeight="1">
      <c r="A32" s="7"/>
      <c r="B32" s="7"/>
      <c r="C32" s="7"/>
      <c r="D32" s="7"/>
      <c r="E32" s="7"/>
      <c r="F32" s="7"/>
      <c r="G32" s="7"/>
      <c r="H32" s="7"/>
      <c r="I32" s="7"/>
      <c r="J32" s="7"/>
      <c r="K32" s="1928"/>
      <c r="L32" s="1928"/>
      <c r="M32" s="1928"/>
      <c r="N32" s="1928"/>
      <c r="O32" s="1928"/>
      <c r="P32" s="7"/>
      <c r="Q32" s="7"/>
      <c r="R32" s="7"/>
      <c r="S32" s="7"/>
      <c r="T32" s="7"/>
      <c r="U32" s="7"/>
      <c r="V32" s="7"/>
      <c r="W32" s="7"/>
      <c r="X32" s="7"/>
      <c r="Y32" s="7"/>
      <c r="Z32" s="7"/>
      <c r="AA32" s="7"/>
      <c r="AB32" s="7"/>
      <c r="AC32" s="7"/>
      <c r="AD32" s="7"/>
      <c r="AE32" s="7"/>
    </row>
    <row r="33" spans="1:31" ht="12.75" customHeight="1">
      <c r="A33" s="7"/>
      <c r="B33" s="7"/>
      <c r="C33" s="7"/>
      <c r="D33" s="7"/>
      <c r="E33" s="7"/>
      <c r="F33" s="7"/>
      <c r="G33" s="7"/>
      <c r="H33" s="7"/>
      <c r="I33" s="7"/>
      <c r="J33" s="7"/>
      <c r="K33" s="1907"/>
      <c r="L33" s="1907"/>
      <c r="M33" s="7"/>
      <c r="N33" s="7"/>
      <c r="O33" s="7"/>
      <c r="P33" s="7"/>
      <c r="Q33" s="7"/>
      <c r="R33" s="7"/>
      <c r="S33" s="7"/>
      <c r="T33" s="7"/>
      <c r="U33" s="7"/>
      <c r="V33" s="7"/>
      <c r="W33" s="7"/>
      <c r="X33" s="7"/>
      <c r="Y33" s="7"/>
      <c r="Z33" s="7"/>
      <c r="AA33" s="7"/>
      <c r="AB33" s="7"/>
      <c r="AC33" s="7"/>
      <c r="AD33" s="7"/>
      <c r="AE33" s="7"/>
    </row>
    <row r="34" spans="1:31" ht="12.75" customHeight="1">
      <c r="A34" s="7"/>
      <c r="B34" s="7"/>
      <c r="C34" s="7"/>
      <c r="D34" s="7"/>
      <c r="E34" s="7"/>
      <c r="F34" s="7"/>
      <c r="G34" s="7"/>
      <c r="H34" s="7"/>
      <c r="I34" s="7"/>
      <c r="J34" s="7"/>
      <c r="K34" s="1907"/>
      <c r="L34" s="1907"/>
      <c r="M34" s="7"/>
      <c r="N34" s="7"/>
      <c r="O34" s="7"/>
      <c r="P34" s="7"/>
      <c r="Q34" s="248" t="s">
        <v>348</v>
      </c>
      <c r="R34" s="226"/>
      <c r="S34" s="227"/>
      <c r="T34" s="488"/>
      <c r="U34" s="487"/>
      <c r="V34" s="189"/>
      <c r="W34" s="7"/>
      <c r="X34" s="189"/>
      <c r="Y34" s="228"/>
      <c r="Z34" s="228"/>
      <c r="AA34" s="189"/>
      <c r="AB34" s="7"/>
      <c r="AC34" s="7"/>
      <c r="AD34" s="189"/>
      <c r="AE34" s="228"/>
    </row>
    <row r="35" spans="1:31" ht="12.75" customHeight="1">
      <c r="A35" s="7"/>
      <c r="B35" s="200"/>
      <c r="C35" s="7"/>
      <c r="D35" s="7"/>
      <c r="E35" s="7"/>
      <c r="F35" s="7"/>
      <c r="G35" s="7"/>
      <c r="H35" s="7"/>
      <c r="I35" s="7"/>
      <c r="J35" s="7"/>
      <c r="K35" s="1907"/>
      <c r="L35" s="1907"/>
      <c r="M35" s="7"/>
      <c r="N35" s="7"/>
      <c r="O35" s="7"/>
      <c r="P35" s="7"/>
      <c r="Q35" s="248"/>
      <c r="R35" s="226"/>
      <c r="S35" s="227"/>
      <c r="T35" s="488"/>
      <c r="U35" s="487"/>
      <c r="V35" s="189"/>
      <c r="W35" s="7"/>
      <c r="X35" s="189"/>
      <c r="Y35" s="228"/>
      <c r="Z35" s="228"/>
      <c r="AA35" s="189"/>
      <c r="AB35" s="7"/>
      <c r="AC35" s="7"/>
      <c r="AD35" s="189"/>
      <c r="AE35" s="228"/>
    </row>
    <row r="36" spans="1:31" ht="12.75" customHeight="1">
      <c r="A36" s="7"/>
      <c r="B36" s="200"/>
      <c r="C36" s="7"/>
      <c r="D36" s="7"/>
      <c r="E36" s="7"/>
      <c r="F36" s="7"/>
      <c r="G36" s="7"/>
      <c r="H36" s="7"/>
      <c r="I36" s="7"/>
      <c r="J36" s="7"/>
      <c r="K36" s="1907"/>
      <c r="L36" s="1907"/>
      <c r="M36" s="7"/>
      <c r="N36" s="7"/>
      <c r="O36" s="7"/>
      <c r="P36" s="7"/>
      <c r="Q36" s="176" t="s">
        <v>262</v>
      </c>
      <c r="R36" s="176" t="s">
        <v>263</v>
      </c>
      <c r="S36" s="176" t="s">
        <v>264</v>
      </c>
      <c r="T36" s="177" t="s">
        <v>265</v>
      </c>
      <c r="U36" s="213" t="s">
        <v>12</v>
      </c>
      <c r="V36" s="178" t="s">
        <v>274</v>
      </c>
      <c r="W36" s="177" t="s">
        <v>267</v>
      </c>
      <c r="X36" s="177" t="s">
        <v>268</v>
      </c>
      <c r="Y36" s="179" t="s">
        <v>67</v>
      </c>
      <c r="Z36" s="179" t="s">
        <v>269</v>
      </c>
      <c r="AA36" s="189"/>
      <c r="AB36" s="7"/>
      <c r="AC36" s="7"/>
      <c r="AD36" s="189"/>
      <c r="AE36" s="228"/>
    </row>
    <row r="37" spans="1:31" ht="12.75" customHeight="1">
      <c r="A37" s="7"/>
      <c r="B37" s="7"/>
      <c r="C37" s="7"/>
      <c r="D37" s="7"/>
      <c r="E37" s="7"/>
      <c r="F37" s="7"/>
      <c r="G37" s="7"/>
      <c r="H37" s="7"/>
      <c r="I37" s="7"/>
      <c r="J37" s="7"/>
      <c r="K37" s="1907"/>
      <c r="L37" s="1907"/>
      <c r="M37" s="7"/>
      <c r="N37" s="7"/>
      <c r="O37" s="7"/>
      <c r="P37" s="7"/>
      <c r="Q37" s="218"/>
      <c r="R37" s="218"/>
      <c r="S37" s="1943"/>
      <c r="T37" s="2381"/>
      <c r="U37" s="2382"/>
      <c r="V37" s="2383"/>
      <c r="W37" s="2384"/>
      <c r="X37" s="2385"/>
      <c r="Y37" s="2386"/>
      <c r="Z37" s="179"/>
      <c r="AA37" s="189"/>
      <c r="AB37" s="7"/>
      <c r="AC37" s="7"/>
      <c r="AD37" s="189"/>
      <c r="AE37" s="228"/>
    </row>
    <row r="38" spans="1:31" ht="12.75" customHeight="1">
      <c r="A38" s="7"/>
      <c r="B38" s="7"/>
      <c r="C38" s="7"/>
      <c r="D38" s="7"/>
      <c r="E38" s="7"/>
      <c r="F38" s="7"/>
      <c r="G38" s="7"/>
      <c r="H38" s="7"/>
      <c r="I38" s="7"/>
      <c r="J38" s="7"/>
      <c r="K38" s="1907"/>
      <c r="L38" s="1907"/>
      <c r="M38" s="7"/>
      <c r="N38" s="7"/>
      <c r="O38" s="7"/>
      <c r="P38" s="7"/>
      <c r="Q38" s="234"/>
      <c r="R38" s="234"/>
      <c r="S38" s="7"/>
      <c r="T38" s="2387"/>
      <c r="U38" s="2388"/>
      <c r="V38" s="2389"/>
      <c r="W38" s="2384"/>
      <c r="X38" s="2389"/>
      <c r="Y38" s="2386"/>
      <c r="Z38" s="179"/>
      <c r="AA38" s="189"/>
      <c r="AB38" s="7"/>
      <c r="AC38" s="7"/>
      <c r="AD38" s="189"/>
      <c r="AE38" s="228"/>
    </row>
    <row r="39" spans="1:31" ht="15.75">
      <c r="A39" s="7"/>
      <c r="B39" s="7"/>
      <c r="C39" s="7"/>
      <c r="D39" s="7"/>
      <c r="E39" s="7"/>
      <c r="F39" s="7"/>
      <c r="G39" s="7"/>
      <c r="H39" s="7"/>
      <c r="I39" s="7"/>
      <c r="J39" s="7"/>
      <c r="K39" s="1907"/>
      <c r="L39" s="1907"/>
      <c r="M39" s="7"/>
      <c r="N39" s="7"/>
      <c r="O39" s="7"/>
      <c r="P39" s="7"/>
      <c r="Q39" s="218"/>
      <c r="R39" s="218"/>
      <c r="S39" s="218"/>
      <c r="T39" s="218"/>
      <c r="U39" s="2388"/>
      <c r="V39" s="2389"/>
      <c r="W39" s="2384"/>
      <c r="X39" s="2389"/>
      <c r="Y39" s="2386"/>
      <c r="Z39" s="179"/>
      <c r="AA39" s="189"/>
      <c r="AB39" s="7"/>
      <c r="AC39" s="7"/>
      <c r="AD39" s="189"/>
      <c r="AE39" s="228"/>
    </row>
    <row r="40" spans="1:31" ht="15.75">
      <c r="A40" s="7"/>
      <c r="B40" s="7"/>
      <c r="C40" s="7"/>
      <c r="D40" s="7"/>
      <c r="E40" s="7"/>
      <c r="F40" s="7"/>
      <c r="G40" s="7"/>
      <c r="H40" s="7"/>
      <c r="I40" s="7"/>
      <c r="J40" s="7"/>
      <c r="K40" s="1907"/>
      <c r="L40" s="1907"/>
      <c r="M40" s="7"/>
      <c r="N40" s="7"/>
      <c r="O40" s="7"/>
      <c r="P40" s="7"/>
      <c r="Q40" s="218"/>
      <c r="R40" s="218"/>
      <c r="S40" s="218"/>
      <c r="T40" s="218"/>
      <c r="U40" s="2388"/>
      <c r="V40" s="2389"/>
      <c r="W40" s="2384"/>
      <c r="X40" s="2389"/>
      <c r="Y40" s="2386"/>
      <c r="Z40" s="179"/>
      <c r="AA40" s="189"/>
      <c r="AB40" s="7"/>
      <c r="AC40" s="7"/>
      <c r="AD40" s="189"/>
      <c r="AE40" s="228"/>
    </row>
    <row r="41" spans="1:31" ht="15.75">
      <c r="A41" s="7"/>
      <c r="B41" s="7"/>
      <c r="C41" s="7"/>
      <c r="D41" s="7"/>
      <c r="E41" s="7"/>
      <c r="F41" s="7"/>
      <c r="G41" s="7"/>
      <c r="H41" s="7"/>
      <c r="I41" s="7"/>
      <c r="J41" s="7"/>
      <c r="K41" s="1907"/>
      <c r="L41" s="1907"/>
      <c r="M41" s="7"/>
      <c r="N41" s="7"/>
      <c r="O41" s="7"/>
      <c r="P41" s="7"/>
      <c r="Q41" s="218"/>
      <c r="R41" s="218"/>
      <c r="S41" s="218"/>
      <c r="T41" s="218"/>
      <c r="U41" s="2388"/>
      <c r="V41" s="2389"/>
      <c r="W41" s="2384"/>
      <c r="X41" s="2389"/>
      <c r="Y41" s="2386"/>
      <c r="Z41" s="179"/>
      <c r="AA41" s="189"/>
      <c r="AB41" s="7"/>
      <c r="AC41" s="7"/>
      <c r="AD41" s="189"/>
      <c r="AE41" s="228"/>
    </row>
    <row r="42" spans="1:31" ht="15.75">
      <c r="A42" s="7"/>
      <c r="B42" s="7"/>
      <c r="C42" s="7"/>
      <c r="D42" s="7"/>
      <c r="E42" s="7"/>
      <c r="F42" s="7"/>
      <c r="G42" s="7"/>
      <c r="H42" s="7"/>
      <c r="I42" s="7"/>
      <c r="J42" s="7"/>
      <c r="K42" s="1907"/>
      <c r="L42" s="1907"/>
      <c r="M42" s="7"/>
      <c r="N42" s="7"/>
      <c r="O42" s="7"/>
      <c r="P42" s="7"/>
      <c r="Q42" s="2390"/>
      <c r="R42" s="2390"/>
      <c r="S42" s="2390"/>
      <c r="T42" s="1892"/>
      <c r="U42" s="1892"/>
      <c r="V42" s="2391"/>
      <c r="W42" s="2099"/>
      <c r="X42" s="2392"/>
      <c r="Y42" s="2393"/>
      <c r="Z42" s="1887"/>
      <c r="AA42" s="189"/>
      <c r="AB42" s="7"/>
      <c r="AC42" s="7"/>
      <c r="AD42" s="189"/>
      <c r="AE42" s="228"/>
    </row>
    <row r="43" spans="1:31">
      <c r="A43" s="7"/>
      <c r="B43" s="7"/>
      <c r="C43" s="7"/>
      <c r="D43" s="7"/>
      <c r="E43" s="7"/>
      <c r="F43" s="7"/>
      <c r="G43" s="7"/>
      <c r="H43" s="7"/>
      <c r="I43" s="7"/>
      <c r="J43" s="7"/>
      <c r="K43" s="1907"/>
      <c r="L43" s="1907"/>
      <c r="M43" s="7"/>
      <c r="N43" s="7"/>
      <c r="O43" s="7"/>
      <c r="P43" s="7"/>
      <c r="Q43" s="7"/>
      <c r="R43" s="188"/>
      <c r="S43" s="189"/>
      <c r="T43" s="488"/>
      <c r="U43" s="189"/>
      <c r="V43" s="191"/>
      <c r="W43" s="2205"/>
      <c r="X43" s="232">
        <f>SUM(X37:X41)</f>
        <v>0</v>
      </c>
      <c r="Y43" s="192">
        <f>SUM(Y37:Y41)</f>
        <v>0</v>
      </c>
      <c r="Z43" s="192" t="e">
        <f>SUM(#REF!)</f>
        <v>#REF!</v>
      </c>
      <c r="AA43" s="189"/>
      <c r="AB43" s="189"/>
      <c r="AC43" s="189"/>
      <c r="AD43" s="189"/>
      <c r="AE43" s="189"/>
    </row>
    <row r="44" spans="1:31" ht="12.75" customHeight="1">
      <c r="A44" s="7"/>
      <c r="B44" s="7"/>
      <c r="C44" s="7"/>
      <c r="D44" s="7"/>
      <c r="E44" s="7"/>
      <c r="F44" s="7"/>
      <c r="G44" s="7"/>
      <c r="H44" s="7"/>
      <c r="I44" s="7"/>
      <c r="J44" s="7"/>
      <c r="K44" s="7"/>
      <c r="L44" s="7"/>
      <c r="M44" s="7"/>
      <c r="N44" s="7"/>
      <c r="O44" s="7"/>
      <c r="P44" s="7"/>
      <c r="Q44" s="7"/>
      <c r="R44" s="188"/>
      <c r="S44" s="189"/>
      <c r="T44" s="488"/>
      <c r="U44" s="189"/>
      <c r="V44" s="7"/>
      <c r="W44" s="2205"/>
      <c r="X44" s="7"/>
      <c r="Y44" s="7"/>
      <c r="Z44" s="7"/>
      <c r="AA44" s="188"/>
      <c r="AB44" s="7"/>
      <c r="AC44" s="7"/>
      <c r="AD44" s="189"/>
      <c r="AE44" s="189"/>
    </row>
    <row r="45" spans="1:31" ht="12.75" customHeight="1">
      <c r="A45" s="7"/>
      <c r="B45" s="7"/>
      <c r="C45" s="7"/>
      <c r="D45" s="7"/>
      <c r="E45" s="7"/>
      <c r="F45" s="7"/>
      <c r="G45" s="7"/>
      <c r="H45" s="7"/>
      <c r="I45" s="7"/>
      <c r="J45" s="7"/>
      <c r="K45" s="7"/>
      <c r="L45" s="7"/>
      <c r="M45" s="7"/>
      <c r="N45" s="7"/>
      <c r="O45" s="7"/>
      <c r="P45" s="7"/>
      <c r="Q45" s="7"/>
      <c r="R45" s="188"/>
      <c r="S45" s="189"/>
      <c r="T45" s="488"/>
      <c r="U45" s="189"/>
      <c r="V45" s="189"/>
      <c r="W45" s="189"/>
      <c r="X45" s="189"/>
      <c r="Y45" s="228"/>
      <c r="Z45" s="228"/>
      <c r="AA45" s="188"/>
      <c r="AB45" s="7"/>
      <c r="AC45" s="7"/>
      <c r="AD45" s="189"/>
      <c r="AE45" s="189"/>
    </row>
    <row r="46" spans="1:31" ht="12.75" customHeight="1">
      <c r="A46" s="7"/>
      <c r="B46" s="7"/>
      <c r="C46" s="7"/>
      <c r="D46" s="7"/>
      <c r="E46" s="7"/>
      <c r="F46" s="7"/>
      <c r="G46" s="7"/>
      <c r="H46" s="7"/>
      <c r="I46" s="7"/>
      <c r="J46" s="7"/>
      <c r="K46" s="7"/>
      <c r="L46" s="7"/>
      <c r="M46" s="7"/>
      <c r="N46" s="7"/>
      <c r="O46" s="7"/>
      <c r="P46" s="7"/>
      <c r="Q46" s="233" t="s">
        <v>349</v>
      </c>
      <c r="R46" s="196"/>
      <c r="S46" s="197"/>
      <c r="T46" s="488"/>
      <c r="U46" s="189"/>
      <c r="V46" s="189"/>
      <c r="W46" s="189"/>
      <c r="X46" s="189"/>
      <c r="Y46" s="228"/>
      <c r="Z46" s="228"/>
      <c r="AA46" s="7"/>
      <c r="AB46" s="7"/>
      <c r="AC46" s="7"/>
      <c r="AD46" s="189"/>
      <c r="AE46" s="189"/>
    </row>
    <row r="47" spans="1:31" ht="12.75" customHeight="1">
      <c r="A47" s="7"/>
      <c r="B47" s="7"/>
      <c r="C47" s="7"/>
      <c r="D47" s="7"/>
      <c r="E47" s="7"/>
      <c r="F47" s="7"/>
      <c r="G47" s="7"/>
      <c r="H47" s="7"/>
      <c r="I47" s="7"/>
      <c r="J47" s="7"/>
      <c r="K47" s="7"/>
      <c r="L47" s="7"/>
      <c r="M47" s="7"/>
      <c r="N47" s="7"/>
      <c r="O47" s="7"/>
      <c r="P47" s="7"/>
      <c r="Q47" s="233"/>
      <c r="R47" s="196"/>
      <c r="S47" s="197"/>
      <c r="T47" s="488"/>
      <c r="U47" s="189"/>
      <c r="V47" s="189"/>
      <c r="W47" s="189"/>
      <c r="X47" s="189"/>
      <c r="Y47" s="228"/>
      <c r="Z47" s="228"/>
      <c r="AA47" s="7"/>
      <c r="AB47" s="7"/>
      <c r="AC47" s="7"/>
      <c r="AD47" s="189"/>
      <c r="AE47" s="189"/>
    </row>
    <row r="48" spans="1:31" ht="12.75" customHeight="1">
      <c r="A48" s="7"/>
      <c r="B48" s="7"/>
      <c r="C48" s="7"/>
      <c r="D48" s="7"/>
      <c r="E48" s="7"/>
      <c r="F48" s="7"/>
      <c r="G48" s="7"/>
      <c r="H48" s="7"/>
      <c r="I48" s="7"/>
      <c r="J48" s="7"/>
      <c r="K48" s="7"/>
      <c r="L48" s="7"/>
      <c r="M48" s="7"/>
      <c r="N48" s="7"/>
      <c r="O48" s="7"/>
      <c r="P48" s="7"/>
      <c r="Q48" s="176" t="s">
        <v>262</v>
      </c>
      <c r="R48" s="176" t="s">
        <v>263</v>
      </c>
      <c r="S48" s="176" t="s">
        <v>264</v>
      </c>
      <c r="T48" s="177" t="s">
        <v>265</v>
      </c>
      <c r="U48" s="177" t="s">
        <v>12</v>
      </c>
      <c r="V48" s="178" t="s">
        <v>274</v>
      </c>
      <c r="W48" s="177" t="s">
        <v>267</v>
      </c>
      <c r="X48" s="177" t="s">
        <v>268</v>
      </c>
      <c r="Y48" s="179" t="s">
        <v>67</v>
      </c>
      <c r="Z48" s="179" t="s">
        <v>269</v>
      </c>
      <c r="AA48" s="7"/>
      <c r="AB48" s="7"/>
      <c r="AC48" s="7"/>
      <c r="AD48" s="189"/>
      <c r="AE48" s="189"/>
    </row>
    <row r="49" spans="1:31" ht="12.75" customHeight="1">
      <c r="A49" s="7"/>
      <c r="B49" s="7"/>
      <c r="C49" s="7"/>
      <c r="D49" s="7"/>
      <c r="E49" s="7"/>
      <c r="F49" s="7"/>
      <c r="G49" s="7"/>
      <c r="H49" s="7"/>
      <c r="I49" s="7"/>
      <c r="J49" s="7"/>
      <c r="K49" s="7"/>
      <c r="L49" s="7"/>
      <c r="M49" s="7"/>
      <c r="N49" s="7"/>
      <c r="O49" s="7"/>
      <c r="P49" s="7"/>
      <c r="Q49" s="176"/>
      <c r="R49" s="182"/>
      <c r="S49" s="182"/>
      <c r="T49" s="177"/>
      <c r="U49" s="186"/>
      <c r="V49" s="2383">
        <v>1500000000</v>
      </c>
      <c r="W49" s="2384" t="s">
        <v>350</v>
      </c>
      <c r="X49" s="2385">
        <f>+V49</f>
        <v>1500000000</v>
      </c>
      <c r="Y49" s="214"/>
      <c r="Z49" s="179"/>
      <c r="AA49" s="7"/>
      <c r="AB49" s="7"/>
      <c r="AC49" s="7"/>
      <c r="AD49" s="189"/>
      <c r="AE49" s="189"/>
    </row>
    <row r="50" spans="1:31" ht="12.75" customHeight="1">
      <c r="A50" s="7"/>
      <c r="B50" s="7"/>
      <c r="C50" s="7"/>
      <c r="D50" s="7"/>
      <c r="E50" s="7"/>
      <c r="F50" s="7"/>
      <c r="G50" s="7"/>
      <c r="H50" s="7"/>
      <c r="I50" s="7"/>
      <c r="J50" s="7"/>
      <c r="K50" s="7"/>
      <c r="L50" s="7"/>
      <c r="M50" s="7"/>
      <c r="N50" s="7"/>
      <c r="O50" s="7"/>
      <c r="P50" s="7"/>
      <c r="Q50" s="183"/>
      <c r="R50" s="182"/>
      <c r="S50" s="182"/>
      <c r="T50" s="177"/>
      <c r="U50" s="186"/>
      <c r="V50" s="2394"/>
      <c r="W50" s="2243"/>
      <c r="X50" s="232">
        <f>SUM(X49)</f>
        <v>1500000000</v>
      </c>
      <c r="Y50" s="192">
        <f>SUM(Y44:Y48)</f>
        <v>0</v>
      </c>
      <c r="Z50" s="192" t="e">
        <f>SUM(#REF!)</f>
        <v>#REF!</v>
      </c>
      <c r="AA50" s="7" t="s">
        <v>270</v>
      </c>
      <c r="AB50" s="7"/>
      <c r="AC50" s="7"/>
      <c r="AD50" s="189"/>
      <c r="AE50" s="189"/>
    </row>
    <row r="51" spans="1:31" ht="12.75" customHeight="1">
      <c r="A51" s="7"/>
      <c r="B51" s="7"/>
      <c r="C51" s="7"/>
      <c r="D51" s="7"/>
      <c r="E51" s="7"/>
      <c r="F51" s="7"/>
      <c r="G51" s="7"/>
      <c r="H51" s="7"/>
      <c r="I51" s="7"/>
      <c r="J51" s="7"/>
      <c r="K51" s="7"/>
      <c r="L51" s="7"/>
      <c r="M51" s="7"/>
      <c r="N51" s="7"/>
      <c r="O51" s="7"/>
      <c r="P51" s="7"/>
      <c r="Q51" s="7"/>
      <c r="R51" s="7"/>
      <c r="S51" s="7"/>
      <c r="T51" s="7"/>
      <c r="U51" s="7"/>
      <c r="V51" s="8"/>
      <c r="W51" s="7"/>
      <c r="X51" s="8"/>
      <c r="Y51" s="192"/>
      <c r="Z51" s="192"/>
      <c r="AA51" s="7"/>
      <c r="AB51" s="7"/>
      <c r="AC51" s="7"/>
      <c r="AD51" s="7"/>
      <c r="AE51" s="7"/>
    </row>
    <row r="52" spans="1:31" ht="12.75" customHeight="1">
      <c r="A52" s="7"/>
      <c r="B52" s="7"/>
      <c r="C52" s="7"/>
      <c r="D52" s="7"/>
      <c r="E52" s="7"/>
      <c r="F52" s="7"/>
      <c r="G52" s="7"/>
      <c r="H52" s="7"/>
      <c r="I52" s="7"/>
      <c r="J52" s="7"/>
      <c r="K52" s="7"/>
      <c r="L52" s="7"/>
      <c r="M52" s="7"/>
      <c r="N52" s="7"/>
      <c r="O52" s="7"/>
      <c r="P52" s="7"/>
      <c r="Q52" s="7"/>
      <c r="R52" s="7"/>
      <c r="S52" s="7"/>
      <c r="T52" s="7"/>
      <c r="U52" s="7"/>
      <c r="V52" s="8"/>
      <c r="W52" s="7"/>
      <c r="X52" s="7"/>
      <c r="Y52" s="228"/>
      <c r="Z52" s="228"/>
      <c r="AA52" s="7"/>
      <c r="AB52" s="7"/>
      <c r="AC52" s="7"/>
      <c r="AD52" s="7"/>
      <c r="AE52" s="7"/>
    </row>
    <row r="53" spans="1:31" ht="12.75" customHeight="1">
      <c r="A53" s="7"/>
      <c r="B53" s="7"/>
      <c r="C53" s="7"/>
      <c r="D53" s="7"/>
      <c r="E53" s="7"/>
      <c r="F53" s="7"/>
      <c r="G53" s="7"/>
      <c r="H53" s="7"/>
      <c r="I53" s="7"/>
      <c r="J53" s="7"/>
      <c r="K53" s="7"/>
      <c r="L53" s="7"/>
      <c r="M53" s="7"/>
      <c r="N53" s="7"/>
      <c r="O53" s="7"/>
      <c r="P53" s="7"/>
      <c r="Q53" s="7"/>
      <c r="R53" s="7"/>
      <c r="S53" s="7"/>
      <c r="T53" s="7"/>
      <c r="U53" s="7"/>
      <c r="V53" s="8"/>
      <c r="W53" s="7"/>
      <c r="X53" s="7"/>
      <c r="Y53" s="228"/>
      <c r="Z53" s="228"/>
      <c r="AA53" s="7"/>
      <c r="AB53" s="7"/>
      <c r="AC53" s="7"/>
      <c r="AD53" s="7"/>
      <c r="AE53" s="7"/>
    </row>
    <row r="54" spans="1:31" ht="12.75" customHeight="1">
      <c r="A54" s="7"/>
      <c r="B54" s="7"/>
      <c r="C54" s="7"/>
      <c r="D54" s="7"/>
      <c r="E54" s="7"/>
      <c r="F54" s="7"/>
      <c r="G54" s="7"/>
      <c r="H54" s="7"/>
      <c r="I54" s="7"/>
      <c r="J54" s="7"/>
      <c r="K54" s="7"/>
      <c r="L54" s="7"/>
      <c r="M54" s="7"/>
      <c r="N54" s="7"/>
      <c r="O54" s="7"/>
      <c r="P54" s="7"/>
      <c r="Q54" s="490"/>
      <c r="R54" s="7"/>
      <c r="S54" s="7"/>
      <c r="T54" s="7"/>
      <c r="U54" s="7"/>
      <c r="V54" s="7"/>
      <c r="W54" s="7"/>
      <c r="X54" s="7"/>
      <c r="Y54" s="7"/>
      <c r="Z54" s="7"/>
      <c r="AA54" s="7"/>
      <c r="AB54" s="7"/>
      <c r="AC54" s="7"/>
      <c r="AD54" s="7"/>
      <c r="AE54" s="7"/>
    </row>
    <row r="55" spans="1:31" ht="12.75" customHeight="1">
      <c r="A55" s="7"/>
      <c r="B55" s="7"/>
      <c r="C55" s="7"/>
      <c r="D55" s="7"/>
      <c r="E55" s="7"/>
      <c r="F55" s="7"/>
      <c r="G55" s="7"/>
      <c r="H55" s="7"/>
      <c r="I55" s="7"/>
      <c r="J55" s="7"/>
      <c r="K55" s="7"/>
      <c r="L55" s="7"/>
      <c r="M55" s="7"/>
      <c r="N55" s="7"/>
      <c r="O55" s="7"/>
      <c r="P55" s="7"/>
      <c r="Q55" s="489"/>
      <c r="R55" s="489"/>
      <c r="S55" s="489"/>
      <c r="T55" s="220"/>
      <c r="U55" s="220"/>
      <c r="V55" s="222"/>
      <c r="W55" s="220"/>
      <c r="X55" s="220"/>
      <c r="Y55" s="223"/>
      <c r="Z55" s="223"/>
      <c r="AA55" s="7"/>
      <c r="AB55" s="7"/>
      <c r="AC55" s="7"/>
      <c r="AD55" s="7"/>
      <c r="AE55" s="7"/>
    </row>
    <row r="56" spans="1:31" ht="12.75" customHeight="1">
      <c r="A56" s="7"/>
      <c r="B56" s="7"/>
      <c r="C56" s="7"/>
      <c r="D56" s="7"/>
      <c r="E56" s="7"/>
      <c r="F56" s="7"/>
      <c r="G56" s="7"/>
      <c r="H56" s="7"/>
      <c r="I56" s="7"/>
      <c r="J56" s="7"/>
      <c r="K56" s="7"/>
      <c r="L56" s="7"/>
      <c r="M56" s="7"/>
      <c r="N56" s="7"/>
      <c r="O56" s="7"/>
      <c r="P56" s="7"/>
      <c r="Q56" s="442"/>
      <c r="R56" s="442"/>
      <c r="S56" s="442"/>
      <c r="T56" s="442"/>
      <c r="U56" s="2395"/>
      <c r="V56" s="1760"/>
      <c r="W56" s="1759"/>
      <c r="X56" s="1760"/>
      <c r="Y56" s="254"/>
      <c r="Z56" s="253"/>
      <c r="AA56" s="442"/>
      <c r="AB56" s="7"/>
      <c r="AC56" s="7"/>
      <c r="AD56" s="7"/>
      <c r="AE56" s="7"/>
    </row>
    <row r="57" spans="1:31" ht="12.75" customHeight="1">
      <c r="A57" s="7"/>
      <c r="B57" s="7"/>
      <c r="C57" s="7"/>
      <c r="D57" s="7"/>
      <c r="E57" s="7"/>
      <c r="F57" s="7"/>
      <c r="G57" s="7"/>
      <c r="H57" s="7"/>
      <c r="I57" s="7"/>
      <c r="J57" s="7"/>
      <c r="K57" s="7"/>
      <c r="L57" s="7"/>
      <c r="M57" s="7"/>
      <c r="N57" s="7"/>
      <c r="O57" s="7"/>
      <c r="P57" s="7"/>
      <c r="Q57" s="257"/>
      <c r="R57" s="206"/>
      <c r="S57" s="206"/>
      <c r="T57" s="1973"/>
      <c r="U57" s="1974"/>
      <c r="V57" s="1758"/>
      <c r="W57" s="1975"/>
      <c r="X57" s="1976"/>
      <c r="Y57" s="253"/>
      <c r="Z57" s="253"/>
      <c r="AA57" s="442"/>
      <c r="AB57" s="7"/>
      <c r="AC57" s="7"/>
      <c r="AD57" s="7"/>
      <c r="AE57" s="7"/>
    </row>
    <row r="58" spans="1:31" ht="12.75" customHeight="1">
      <c r="A58" s="7"/>
      <c r="B58" s="7"/>
      <c r="C58" s="7"/>
      <c r="D58" s="7"/>
      <c r="E58" s="7"/>
      <c r="F58" s="7"/>
      <c r="G58" s="7"/>
      <c r="H58" s="7"/>
      <c r="I58" s="7"/>
      <c r="J58" s="7"/>
      <c r="K58" s="7"/>
      <c r="L58" s="7"/>
      <c r="M58" s="7"/>
      <c r="N58" s="7"/>
      <c r="O58" s="7"/>
      <c r="P58" s="7"/>
      <c r="Q58" s="442"/>
      <c r="R58" s="456"/>
      <c r="S58" s="456"/>
      <c r="T58" s="456"/>
      <c r="U58" s="1974"/>
      <c r="V58" s="1976"/>
      <c r="W58" s="442"/>
      <c r="X58" s="1976"/>
      <c r="Y58" s="254"/>
      <c r="Z58" s="254"/>
      <c r="AA58" s="442"/>
      <c r="AB58" s="7"/>
      <c r="AC58" s="7"/>
      <c r="AD58" s="7"/>
      <c r="AE58" s="7"/>
    </row>
    <row r="59" spans="1:31" ht="12.75" customHeight="1">
      <c r="A59" s="7"/>
      <c r="B59" s="7"/>
      <c r="C59" s="7"/>
      <c r="D59" s="7"/>
      <c r="E59" s="7"/>
      <c r="F59" s="7"/>
      <c r="G59" s="7"/>
      <c r="H59" s="7"/>
      <c r="I59" s="7"/>
      <c r="J59" s="7"/>
      <c r="K59" s="7"/>
      <c r="L59" s="7"/>
      <c r="M59" s="7"/>
      <c r="N59" s="7"/>
      <c r="O59" s="7"/>
      <c r="P59" s="7"/>
      <c r="Q59" s="442"/>
      <c r="R59" s="456"/>
      <c r="S59" s="456"/>
      <c r="T59" s="456"/>
      <c r="U59" s="1974"/>
      <c r="V59" s="1976"/>
      <c r="W59" s="442"/>
      <c r="X59" s="1976"/>
      <c r="Y59" s="442"/>
      <c r="Z59" s="442"/>
      <c r="AA59" s="442"/>
      <c r="AB59" s="7"/>
      <c r="AC59" s="7"/>
      <c r="AD59" s="7"/>
      <c r="AE59" s="7"/>
    </row>
    <row r="60" spans="1:31" ht="12.75" customHeight="1">
      <c r="A60" s="7"/>
      <c r="B60" s="7"/>
      <c r="C60" s="7"/>
      <c r="D60" s="7"/>
      <c r="E60" s="7"/>
      <c r="F60" s="7"/>
      <c r="G60" s="7"/>
      <c r="H60" s="7"/>
      <c r="I60" s="7"/>
      <c r="J60" s="7"/>
      <c r="K60" s="1907"/>
      <c r="L60" s="1907"/>
      <c r="M60" s="7"/>
      <c r="N60" s="7"/>
      <c r="O60" s="7"/>
      <c r="P60" s="7"/>
      <c r="Q60" s="2396"/>
      <c r="R60" s="442"/>
      <c r="S60" s="442"/>
      <c r="T60" s="442"/>
      <c r="U60" s="442"/>
      <c r="V60" s="442"/>
      <c r="W60" s="442"/>
      <c r="X60" s="442"/>
      <c r="Y60" s="442"/>
      <c r="Z60" s="442"/>
      <c r="AA60" s="442"/>
      <c r="AB60" s="7"/>
      <c r="AC60" s="7"/>
      <c r="AD60" s="7"/>
      <c r="AE60" s="7"/>
    </row>
    <row r="61" spans="1:31" ht="12.75" customHeight="1">
      <c r="A61" s="7"/>
      <c r="B61" s="7"/>
      <c r="C61" s="7"/>
      <c r="D61" s="7"/>
      <c r="E61" s="7"/>
      <c r="F61" s="7"/>
      <c r="G61" s="7"/>
      <c r="H61" s="7"/>
      <c r="I61" s="7"/>
      <c r="J61" s="7"/>
      <c r="K61" s="1907"/>
      <c r="L61" s="1907"/>
      <c r="M61" s="7"/>
      <c r="N61" s="7"/>
      <c r="O61" s="7"/>
      <c r="P61" s="7"/>
      <c r="Q61" s="2397"/>
      <c r="R61" s="2397"/>
      <c r="S61" s="2397"/>
      <c r="T61" s="2398"/>
      <c r="U61" s="2398"/>
      <c r="V61" s="2399"/>
      <c r="W61" s="2398"/>
      <c r="X61" s="2398"/>
      <c r="Y61" s="2400"/>
      <c r="Z61" s="2400"/>
      <c r="AA61" s="442"/>
      <c r="AB61" s="7"/>
      <c r="AC61" s="7"/>
      <c r="AD61" s="7"/>
      <c r="AE61" s="7"/>
    </row>
    <row r="62" spans="1:31" ht="12.75" customHeight="1">
      <c r="A62" s="7"/>
      <c r="B62" s="7"/>
      <c r="C62" s="7"/>
      <c r="D62" s="7"/>
      <c r="E62" s="7"/>
      <c r="F62" s="7"/>
      <c r="G62" s="7"/>
      <c r="H62" s="7"/>
      <c r="I62" s="7"/>
      <c r="J62" s="7"/>
      <c r="K62" s="1907"/>
      <c r="L62" s="1907"/>
      <c r="M62" s="7"/>
      <c r="N62" s="7"/>
      <c r="O62" s="7"/>
      <c r="P62" s="7"/>
      <c r="Q62" s="442"/>
      <c r="R62" s="442"/>
      <c r="S62" s="442"/>
      <c r="T62" s="442"/>
      <c r="U62" s="2395"/>
      <c r="V62" s="1760"/>
      <c r="W62" s="1759"/>
      <c r="X62" s="1760"/>
      <c r="Y62" s="254"/>
      <c r="Z62" s="253"/>
      <c r="AA62" s="442"/>
      <c r="AB62" s="7"/>
      <c r="AC62" s="7"/>
      <c r="AD62" s="7"/>
      <c r="AE62" s="7"/>
    </row>
    <row r="63" spans="1:31" ht="12.75" customHeight="1">
      <c r="A63" s="7"/>
      <c r="B63" s="7"/>
      <c r="C63" s="7"/>
      <c r="D63" s="7"/>
      <c r="E63" s="7"/>
      <c r="F63" s="7"/>
      <c r="G63" s="7"/>
      <c r="H63" s="7"/>
      <c r="I63" s="7"/>
      <c r="J63" s="7"/>
      <c r="K63" s="1907"/>
      <c r="L63" s="1907"/>
      <c r="M63" s="7"/>
      <c r="N63" s="7"/>
      <c r="O63" s="7"/>
      <c r="P63" s="7"/>
      <c r="Q63" s="257"/>
      <c r="R63" s="206"/>
      <c r="S63" s="206"/>
      <c r="T63" s="1973"/>
      <c r="U63" s="1974"/>
      <c r="V63" s="1758"/>
      <c r="W63" s="1975"/>
      <c r="X63" s="1976"/>
      <c r="Y63" s="253"/>
      <c r="Z63" s="253"/>
      <c r="AA63" s="442"/>
      <c r="AB63" s="7"/>
      <c r="AC63" s="7"/>
      <c r="AD63" s="7"/>
      <c r="AE63" s="7"/>
    </row>
    <row r="64" spans="1:31" ht="12.75" customHeight="1">
      <c r="A64" s="7"/>
      <c r="B64" s="7"/>
      <c r="C64" s="7"/>
      <c r="D64" s="7"/>
      <c r="E64" s="7"/>
      <c r="F64" s="7"/>
      <c r="G64" s="7"/>
      <c r="H64" s="7"/>
      <c r="I64" s="7"/>
      <c r="J64" s="7"/>
      <c r="K64" s="1907"/>
      <c r="L64" s="1907"/>
      <c r="M64" s="7"/>
      <c r="N64" s="7"/>
      <c r="O64" s="7"/>
      <c r="P64" s="7"/>
      <c r="Q64" s="442"/>
      <c r="R64" s="456"/>
      <c r="S64" s="456"/>
      <c r="T64" s="456"/>
      <c r="U64" s="1974"/>
      <c r="V64" s="1976"/>
      <c r="W64" s="442"/>
      <c r="X64" s="1976"/>
      <c r="Y64" s="254"/>
      <c r="Z64" s="254"/>
      <c r="AA64" s="442"/>
      <c r="AB64" s="7"/>
      <c r="AC64" s="7"/>
      <c r="AD64" s="7"/>
      <c r="AE64" s="7"/>
    </row>
    <row r="65" spans="1:31" ht="12.75" customHeight="1">
      <c r="A65" s="7"/>
      <c r="B65" s="7"/>
      <c r="C65" s="7"/>
      <c r="D65" s="7"/>
      <c r="E65" s="7"/>
      <c r="F65" s="7"/>
      <c r="G65" s="7"/>
      <c r="H65" s="7"/>
      <c r="I65" s="7"/>
      <c r="J65" s="7"/>
      <c r="K65" s="7"/>
      <c r="L65" s="7"/>
      <c r="M65" s="7"/>
      <c r="N65" s="7"/>
      <c r="O65" s="7"/>
      <c r="P65" s="7"/>
      <c r="Q65" s="2397"/>
      <c r="R65" s="2397"/>
      <c r="S65" s="2397"/>
      <c r="T65" s="2398"/>
      <c r="U65" s="2398"/>
      <c r="V65" s="2399"/>
      <c r="W65" s="2398"/>
      <c r="X65" s="2398"/>
      <c r="Y65" s="2400"/>
      <c r="Z65" s="2400"/>
      <c r="AA65" s="442"/>
      <c r="AB65" s="7"/>
      <c r="AC65" s="7"/>
      <c r="AD65" s="7"/>
      <c r="AE65" s="7"/>
    </row>
    <row r="66" spans="1:31" ht="12.75" customHeight="1">
      <c r="A66" s="7"/>
      <c r="B66" s="7"/>
      <c r="C66" s="7"/>
      <c r="D66" s="7"/>
      <c r="E66" s="7"/>
      <c r="F66" s="7"/>
      <c r="G66" s="7"/>
      <c r="H66" s="7"/>
      <c r="I66" s="7"/>
      <c r="J66" s="7"/>
      <c r="K66" s="7"/>
      <c r="L66" s="7"/>
      <c r="M66" s="7"/>
      <c r="N66" s="7"/>
      <c r="O66" s="7"/>
      <c r="P66" s="7"/>
      <c r="Q66" s="2401"/>
      <c r="R66" s="2401"/>
      <c r="S66" s="2401"/>
      <c r="T66" s="2401"/>
      <c r="U66" s="263"/>
      <c r="V66" s="255"/>
      <c r="W66" s="2105"/>
      <c r="X66" s="2106"/>
      <c r="Y66" s="253"/>
      <c r="Z66" s="253"/>
      <c r="AA66" s="442"/>
      <c r="AB66" s="7"/>
      <c r="AC66" s="7"/>
      <c r="AD66" s="7"/>
      <c r="AE66" s="7"/>
    </row>
    <row r="67" spans="1:31" ht="12.75" customHeight="1">
      <c r="A67" s="7"/>
      <c r="B67" s="7"/>
      <c r="C67" s="7"/>
      <c r="D67" s="7"/>
      <c r="E67" s="7"/>
      <c r="F67" s="7"/>
      <c r="G67" s="7"/>
      <c r="H67" s="7"/>
      <c r="I67" s="7"/>
      <c r="J67" s="7"/>
      <c r="K67" s="7"/>
      <c r="L67" s="7"/>
      <c r="M67" s="7"/>
      <c r="N67" s="7"/>
      <c r="O67" s="7"/>
      <c r="P67" s="7"/>
      <c r="Q67" s="2397"/>
      <c r="R67" s="2397"/>
      <c r="S67" s="2397"/>
      <c r="T67" s="2398"/>
      <c r="U67" s="2398"/>
      <c r="V67" s="2399"/>
      <c r="W67" s="2398"/>
      <c r="X67" s="2398"/>
      <c r="Y67" s="2400"/>
      <c r="Z67" s="2400"/>
      <c r="AA67" s="442"/>
      <c r="AB67" s="7"/>
      <c r="AC67" s="7"/>
      <c r="AD67" s="7"/>
      <c r="AE67" s="7"/>
    </row>
    <row r="68" spans="1:31" ht="12.75" customHeight="1">
      <c r="A68" s="7"/>
      <c r="B68" s="7"/>
      <c r="C68" s="7"/>
      <c r="D68" s="7"/>
      <c r="E68" s="7"/>
      <c r="F68" s="7"/>
      <c r="G68" s="7"/>
      <c r="H68" s="7"/>
      <c r="I68" s="7"/>
      <c r="J68" s="7"/>
      <c r="K68" s="7"/>
      <c r="L68" s="7"/>
      <c r="M68" s="7"/>
      <c r="N68" s="7"/>
      <c r="O68" s="7"/>
      <c r="P68" s="7"/>
      <c r="Q68" s="442"/>
      <c r="R68" s="442"/>
      <c r="S68" s="442"/>
      <c r="T68" s="442"/>
      <c r="U68" s="2395"/>
      <c r="V68" s="1760"/>
      <c r="W68" s="1759"/>
      <c r="X68" s="1760"/>
      <c r="Y68" s="254"/>
      <c r="Z68" s="253"/>
      <c r="AA68" s="442"/>
      <c r="AB68" s="7"/>
      <c r="AC68" s="7"/>
      <c r="AD68" s="7"/>
      <c r="AE68" s="7"/>
    </row>
    <row r="69" spans="1:31" ht="12.75" customHeight="1">
      <c r="A69" s="7"/>
      <c r="B69" s="7"/>
      <c r="C69" s="7"/>
      <c r="D69" s="7"/>
      <c r="E69" s="7"/>
      <c r="F69" s="7"/>
      <c r="G69" s="7"/>
      <c r="H69" s="7"/>
      <c r="I69" s="7"/>
      <c r="J69" s="7"/>
      <c r="K69" s="7"/>
      <c r="L69" s="7"/>
      <c r="M69" s="7"/>
      <c r="N69" s="7"/>
      <c r="O69" s="7"/>
      <c r="P69" s="7"/>
      <c r="Q69" s="257"/>
      <c r="R69" s="206"/>
      <c r="S69" s="206"/>
      <c r="T69" s="1973"/>
      <c r="U69" s="1974"/>
      <c r="V69" s="1758"/>
      <c r="W69" s="1975"/>
      <c r="X69" s="1976"/>
      <c r="Y69" s="253"/>
      <c r="Z69" s="253"/>
      <c r="AA69" s="442"/>
      <c r="AB69" s="7"/>
      <c r="AC69" s="7"/>
      <c r="AD69" s="7"/>
      <c r="AE69" s="7"/>
    </row>
    <row r="70" spans="1:31" ht="12.75" customHeight="1">
      <c r="A70" s="7"/>
      <c r="B70" s="7"/>
      <c r="C70" s="7"/>
      <c r="D70" s="7"/>
      <c r="E70" s="7"/>
      <c r="F70" s="7"/>
      <c r="G70" s="7"/>
      <c r="H70" s="7"/>
      <c r="I70" s="7"/>
      <c r="J70" s="7"/>
      <c r="K70" s="7"/>
      <c r="L70" s="7"/>
      <c r="M70" s="7"/>
      <c r="N70" s="7"/>
      <c r="O70" s="7"/>
      <c r="P70" s="7"/>
      <c r="Q70" s="442"/>
      <c r="R70" s="456"/>
      <c r="S70" s="456"/>
      <c r="T70" s="456"/>
      <c r="U70" s="1974"/>
      <c r="V70" s="1976"/>
      <c r="W70" s="442"/>
      <c r="X70" s="1976"/>
      <c r="Y70" s="254"/>
      <c r="Z70" s="254"/>
      <c r="AA70" s="442"/>
      <c r="AB70" s="7"/>
      <c r="AC70" s="7"/>
      <c r="AD70" s="7"/>
      <c r="AE70" s="7"/>
    </row>
    <row r="71" spans="1:31" ht="12.75" customHeight="1">
      <c r="A71" s="7"/>
      <c r="B71" s="7"/>
      <c r="C71" s="7"/>
      <c r="D71" s="7"/>
      <c r="E71" s="7"/>
      <c r="F71" s="7"/>
      <c r="G71" s="7"/>
      <c r="H71" s="7"/>
      <c r="I71" s="7"/>
      <c r="J71" s="7"/>
      <c r="K71" s="7"/>
      <c r="L71" s="7"/>
      <c r="M71" s="7"/>
      <c r="N71" s="7"/>
      <c r="O71" s="7"/>
      <c r="P71" s="7"/>
      <c r="Q71" s="442"/>
      <c r="R71" s="442"/>
      <c r="S71" s="442"/>
      <c r="T71" s="442"/>
      <c r="U71" s="2116"/>
      <c r="V71" s="255"/>
      <c r="W71" s="2117"/>
      <c r="X71" s="255"/>
      <c r="Y71" s="254"/>
      <c r="Z71" s="255"/>
      <c r="AA71" s="442"/>
      <c r="AB71" s="7"/>
      <c r="AC71" s="7"/>
      <c r="AD71" s="7"/>
      <c r="AE71" s="7"/>
    </row>
    <row r="72" spans="1:31" ht="12.75" customHeight="1">
      <c r="A72" s="7"/>
      <c r="B72" s="7"/>
      <c r="C72" s="7"/>
      <c r="D72" s="7"/>
      <c r="E72" s="7"/>
      <c r="F72" s="7"/>
      <c r="G72" s="7"/>
      <c r="H72" s="7"/>
      <c r="I72" s="7"/>
      <c r="J72" s="7"/>
      <c r="K72" s="7"/>
      <c r="L72" s="7"/>
      <c r="M72" s="7"/>
      <c r="N72" s="7"/>
      <c r="O72" s="7"/>
      <c r="P72" s="7"/>
      <c r="Q72" s="442"/>
      <c r="R72" s="442"/>
      <c r="S72" s="442"/>
      <c r="T72" s="442"/>
      <c r="U72" s="442"/>
      <c r="V72" s="255"/>
      <c r="W72" s="442"/>
      <c r="X72" s="255"/>
      <c r="Y72" s="255"/>
      <c r="Z72" s="255"/>
      <c r="AA72" s="442"/>
      <c r="AB72" s="7"/>
      <c r="AC72" s="7"/>
      <c r="AD72" s="7"/>
      <c r="AE72" s="7"/>
    </row>
    <row r="73" spans="1:31" ht="12.75" customHeight="1">
      <c r="A73" s="7"/>
      <c r="B73" s="7"/>
      <c r="C73" s="7"/>
      <c r="D73" s="7"/>
      <c r="E73" s="7"/>
      <c r="F73" s="7"/>
      <c r="G73" s="7"/>
      <c r="H73" s="7"/>
      <c r="I73" s="7"/>
      <c r="J73" s="7"/>
      <c r="K73" s="1907"/>
      <c r="L73" s="1907"/>
      <c r="M73" s="7"/>
      <c r="N73" s="7"/>
      <c r="O73" s="7"/>
      <c r="P73" s="7"/>
      <c r="Q73" s="442"/>
      <c r="R73" s="442"/>
      <c r="S73" s="442"/>
      <c r="T73" s="442"/>
      <c r="U73" s="442"/>
      <c r="V73" s="442"/>
      <c r="W73" s="442"/>
      <c r="X73" s="442"/>
      <c r="Y73" s="442"/>
      <c r="Z73" s="442"/>
      <c r="AA73" s="442"/>
      <c r="AB73" s="7"/>
      <c r="AC73" s="7"/>
      <c r="AD73" s="7"/>
      <c r="AE73" s="7"/>
    </row>
    <row r="74" spans="1:31" ht="12.75" customHeight="1">
      <c r="A74" s="7"/>
      <c r="B74" s="7"/>
      <c r="C74" s="7"/>
      <c r="D74" s="7"/>
      <c r="E74" s="7"/>
      <c r="F74" s="7"/>
      <c r="G74" s="7"/>
      <c r="H74" s="7"/>
      <c r="I74" s="7"/>
      <c r="J74" s="7"/>
      <c r="K74" s="7"/>
      <c r="L74" s="7"/>
      <c r="M74" s="7"/>
      <c r="N74" s="7"/>
      <c r="O74" s="7"/>
      <c r="P74" s="7"/>
      <c r="Q74" s="2402"/>
      <c r="R74" s="2402"/>
      <c r="S74" s="2402"/>
      <c r="T74" s="2402"/>
      <c r="U74" s="2402"/>
      <c r="V74" s="442"/>
      <c r="W74" s="442"/>
      <c r="X74" s="442"/>
      <c r="Y74" s="442"/>
      <c r="Z74" s="442"/>
      <c r="AA74" s="442"/>
      <c r="AB74" s="7"/>
      <c r="AC74" s="7"/>
      <c r="AD74" s="7"/>
      <c r="AE74" s="7"/>
    </row>
    <row r="75" spans="1:31" ht="12.75" customHeight="1">
      <c r="A75" s="7"/>
      <c r="B75" s="7"/>
      <c r="C75" s="7"/>
      <c r="D75" s="7"/>
      <c r="E75" s="7"/>
      <c r="F75" s="7"/>
      <c r="G75" s="7"/>
      <c r="H75" s="7"/>
      <c r="I75" s="7"/>
      <c r="J75" s="7"/>
      <c r="K75" s="7"/>
      <c r="L75" s="7"/>
      <c r="M75" s="7"/>
      <c r="N75" s="7"/>
      <c r="O75" s="7"/>
      <c r="P75" s="7"/>
      <c r="Q75" s="2396"/>
      <c r="R75" s="442"/>
      <c r="S75" s="442"/>
      <c r="T75" s="442"/>
      <c r="U75" s="442"/>
      <c r="V75" s="442"/>
      <c r="W75" s="442"/>
      <c r="X75" s="442"/>
      <c r="Y75" s="442"/>
      <c r="Z75" s="442"/>
      <c r="AA75" s="442"/>
      <c r="AB75" s="7"/>
      <c r="AC75" s="7"/>
      <c r="AD75" s="7"/>
      <c r="AE75" s="7"/>
    </row>
    <row r="76" spans="1:31" ht="12.75" customHeight="1">
      <c r="A76" s="7"/>
      <c r="B76" s="7"/>
      <c r="C76" s="7"/>
      <c r="D76" s="7"/>
      <c r="E76" s="7"/>
      <c r="F76" s="7"/>
      <c r="G76" s="7"/>
      <c r="H76" s="7"/>
      <c r="I76" s="7"/>
      <c r="J76" s="7"/>
      <c r="K76" s="7"/>
      <c r="L76" s="7"/>
      <c r="M76" s="7"/>
      <c r="N76" s="7"/>
      <c r="O76" s="7"/>
      <c r="P76" s="7"/>
      <c r="Q76" s="2397"/>
      <c r="R76" s="2397"/>
      <c r="S76" s="2397"/>
      <c r="T76" s="2398"/>
      <c r="U76" s="2398"/>
      <c r="V76" s="2399"/>
      <c r="W76" s="2398"/>
      <c r="X76" s="2398"/>
      <c r="Y76" s="2400"/>
      <c r="Z76" s="2400"/>
      <c r="AA76" s="442"/>
      <c r="AB76" s="7"/>
      <c r="AC76" s="7"/>
      <c r="AD76" s="7"/>
      <c r="AE76" s="7"/>
    </row>
    <row r="77" spans="1:31" ht="12.75" customHeight="1">
      <c r="A77" s="7"/>
      <c r="B77" s="7"/>
      <c r="C77" s="7"/>
      <c r="D77" s="7"/>
      <c r="E77" s="7"/>
      <c r="F77" s="7"/>
      <c r="G77" s="7"/>
      <c r="H77" s="7"/>
      <c r="I77" s="7"/>
      <c r="J77" s="7"/>
      <c r="K77" s="7"/>
      <c r="L77" s="7"/>
      <c r="M77" s="7"/>
      <c r="N77" s="7"/>
      <c r="O77" s="7"/>
      <c r="P77" s="7"/>
      <c r="Q77" s="442"/>
      <c r="R77" s="442"/>
      <c r="S77" s="442"/>
      <c r="T77" s="442"/>
      <c r="U77" s="2116"/>
      <c r="V77" s="255"/>
      <c r="W77" s="2117"/>
      <c r="X77" s="255"/>
      <c r="Y77" s="254"/>
      <c r="Z77" s="255"/>
      <c r="AA77" s="442"/>
      <c r="AB77" s="7"/>
      <c r="AC77" s="7"/>
      <c r="AD77" s="7"/>
      <c r="AE77" s="7"/>
    </row>
    <row r="78" spans="1:31" ht="12.75" customHeight="1">
      <c r="A78" s="7"/>
      <c r="B78" s="7"/>
      <c r="C78" s="7"/>
      <c r="D78" s="7"/>
      <c r="E78" s="7"/>
      <c r="F78" s="7"/>
      <c r="G78" s="7"/>
      <c r="H78" s="7"/>
      <c r="I78" s="7"/>
      <c r="J78" s="7"/>
      <c r="K78" s="7"/>
      <c r="L78" s="7"/>
      <c r="M78" s="7"/>
      <c r="N78" s="7"/>
      <c r="O78" s="7"/>
      <c r="P78" s="7"/>
      <c r="Q78" s="442"/>
      <c r="R78" s="442"/>
      <c r="S78" s="442"/>
      <c r="T78" s="442"/>
      <c r="U78" s="442"/>
      <c r="V78" s="255"/>
      <c r="W78" s="442"/>
      <c r="X78" s="255"/>
      <c r="Y78" s="255"/>
      <c r="Z78" s="255"/>
      <c r="AA78" s="442"/>
      <c r="AB78" s="7"/>
      <c r="AC78" s="7"/>
      <c r="AD78" s="7"/>
      <c r="AE78" s="7"/>
    </row>
    <row r="79" spans="1:31" ht="12.75" customHeight="1">
      <c r="A79" s="7"/>
      <c r="B79" s="7"/>
      <c r="C79" s="7"/>
      <c r="D79" s="7"/>
      <c r="E79" s="7"/>
      <c r="F79" s="7"/>
      <c r="G79" s="7"/>
      <c r="H79" s="7"/>
      <c r="I79" s="7"/>
      <c r="J79" s="7"/>
      <c r="K79" s="1907"/>
      <c r="L79" s="1907"/>
      <c r="M79" s="7"/>
      <c r="N79" s="7"/>
      <c r="O79" s="7"/>
      <c r="P79" s="7"/>
      <c r="Q79" s="442"/>
      <c r="R79" s="442"/>
      <c r="S79" s="442"/>
      <c r="T79" s="442"/>
      <c r="U79" s="442"/>
      <c r="V79" s="442"/>
      <c r="W79" s="442"/>
      <c r="X79" s="442"/>
      <c r="Y79" s="442"/>
      <c r="Z79" s="442"/>
      <c r="AA79" s="442"/>
      <c r="AB79" s="7"/>
      <c r="AC79" s="7"/>
      <c r="AD79" s="7"/>
      <c r="AE79" s="7"/>
    </row>
    <row r="80" spans="1:31" ht="12.75" customHeight="1">
      <c r="A80" s="7"/>
      <c r="B80" s="7"/>
      <c r="C80" s="7"/>
      <c r="D80" s="7"/>
      <c r="E80" s="7"/>
      <c r="F80" s="7"/>
      <c r="G80" s="7"/>
      <c r="H80" s="7"/>
      <c r="I80" s="7"/>
      <c r="J80" s="7"/>
      <c r="K80" s="1907"/>
      <c r="L80" s="1907"/>
      <c r="M80" s="7"/>
      <c r="N80" s="7"/>
      <c r="O80" s="7"/>
      <c r="P80" s="7"/>
      <c r="Q80" s="442"/>
      <c r="R80" s="442"/>
      <c r="S80" s="442"/>
      <c r="T80" s="442"/>
      <c r="U80" s="442"/>
      <c r="V80" s="442"/>
      <c r="W80" s="442"/>
      <c r="X80" s="442"/>
      <c r="Y80" s="442"/>
      <c r="Z80" s="442"/>
      <c r="AA80" s="442"/>
      <c r="AB80" s="7"/>
      <c r="AC80" s="7"/>
      <c r="AD80" s="7"/>
      <c r="AE80" s="7"/>
    </row>
    <row r="81" spans="1:31" ht="12.75" customHeight="1">
      <c r="A81" s="7"/>
      <c r="B81" s="7"/>
      <c r="C81" s="7"/>
      <c r="D81" s="7"/>
      <c r="E81" s="7"/>
      <c r="F81" s="7"/>
      <c r="G81" s="7"/>
      <c r="H81" s="7"/>
      <c r="I81" s="7"/>
      <c r="J81" s="7"/>
      <c r="K81" s="1907"/>
      <c r="L81" s="1907"/>
      <c r="M81" s="7"/>
      <c r="N81" s="7"/>
      <c r="O81" s="7"/>
      <c r="P81" s="7"/>
      <c r="Q81" s="442"/>
      <c r="R81" s="442"/>
      <c r="S81" s="442"/>
      <c r="T81" s="442"/>
      <c r="U81" s="442"/>
      <c r="V81" s="442"/>
      <c r="W81" s="442"/>
      <c r="X81" s="442"/>
      <c r="Y81" s="442"/>
      <c r="Z81" s="442"/>
      <c r="AA81" s="442"/>
      <c r="AB81" s="7"/>
      <c r="AC81" s="7"/>
      <c r="AD81" s="7"/>
      <c r="AE81" s="7"/>
    </row>
    <row r="82" spans="1:31" ht="12.75" customHeight="1">
      <c r="A82" s="7"/>
      <c r="B82" s="7"/>
      <c r="C82" s="7"/>
      <c r="D82" s="7"/>
      <c r="E82" s="7"/>
      <c r="F82" s="7"/>
      <c r="G82" s="7"/>
      <c r="H82" s="7"/>
      <c r="I82" s="7"/>
      <c r="J82" s="7"/>
      <c r="K82" s="1907"/>
      <c r="L82" s="1907"/>
      <c r="M82" s="7"/>
      <c r="N82" s="7"/>
      <c r="O82" s="7"/>
      <c r="P82" s="7"/>
      <c r="Q82" s="442"/>
      <c r="R82" s="442"/>
      <c r="S82" s="442"/>
      <c r="T82" s="442"/>
      <c r="U82" s="442"/>
      <c r="V82" s="442"/>
      <c r="W82" s="442"/>
      <c r="X82" s="442"/>
      <c r="Y82" s="442"/>
      <c r="Z82" s="442"/>
      <c r="AA82" s="442"/>
      <c r="AB82" s="7"/>
      <c r="AC82" s="7"/>
      <c r="AD82" s="7"/>
      <c r="AE82" s="7"/>
    </row>
    <row r="83" spans="1:31" ht="12.75" customHeight="1">
      <c r="A83" s="7"/>
      <c r="B83" s="7"/>
      <c r="C83" s="7"/>
      <c r="D83" s="7"/>
      <c r="E83" s="7"/>
      <c r="F83" s="7"/>
      <c r="G83" s="7"/>
      <c r="H83" s="7"/>
      <c r="I83" s="7"/>
      <c r="J83" s="7"/>
      <c r="K83" s="1907"/>
      <c r="L83" s="1907"/>
      <c r="M83" s="7"/>
      <c r="N83" s="7"/>
      <c r="O83" s="7"/>
      <c r="P83" s="7"/>
      <c r="Q83" s="442"/>
      <c r="R83" s="442"/>
      <c r="S83" s="442"/>
      <c r="T83" s="442"/>
      <c r="U83" s="442"/>
      <c r="V83" s="442"/>
      <c r="W83" s="442"/>
      <c r="X83" s="442"/>
      <c r="Y83" s="442"/>
      <c r="Z83" s="442"/>
      <c r="AA83" s="442"/>
      <c r="AB83" s="7"/>
      <c r="AC83" s="7"/>
      <c r="AD83" s="7"/>
      <c r="AE83" s="7"/>
    </row>
    <row r="84" spans="1:31" ht="12.75" customHeight="1">
      <c r="A84" s="7"/>
      <c r="B84" s="7"/>
      <c r="C84" s="7"/>
      <c r="D84" s="7"/>
      <c r="E84" s="7"/>
      <c r="F84" s="7"/>
      <c r="G84" s="7"/>
      <c r="H84" s="7"/>
      <c r="I84" s="7"/>
      <c r="J84" s="7"/>
      <c r="K84" s="1907"/>
      <c r="L84" s="1907"/>
      <c r="M84" s="7"/>
      <c r="N84" s="7"/>
      <c r="O84" s="7"/>
      <c r="P84" s="7"/>
      <c r="Q84" s="442"/>
      <c r="R84" s="442"/>
      <c r="S84" s="442"/>
      <c r="T84" s="442"/>
      <c r="U84" s="442"/>
      <c r="V84" s="442"/>
      <c r="W84" s="442"/>
      <c r="X84" s="442"/>
      <c r="Y84" s="442"/>
      <c r="Z84" s="442"/>
      <c r="AA84" s="442"/>
      <c r="AB84" s="7"/>
      <c r="AC84" s="7"/>
      <c r="AD84" s="7"/>
      <c r="AE84" s="7"/>
    </row>
    <row r="85" spans="1:31" ht="12.75" customHeight="1">
      <c r="A85" s="7"/>
      <c r="B85" s="7"/>
      <c r="C85" s="7"/>
      <c r="D85" s="7"/>
      <c r="E85" s="7"/>
      <c r="F85" s="7"/>
      <c r="G85" s="7"/>
      <c r="H85" s="7"/>
      <c r="I85" s="7"/>
      <c r="J85" s="7"/>
      <c r="K85" s="1907"/>
      <c r="L85" s="1907"/>
      <c r="M85" s="7"/>
      <c r="N85" s="7"/>
      <c r="O85" s="7"/>
      <c r="P85" s="7"/>
      <c r="Q85" s="7"/>
      <c r="R85" s="7"/>
      <c r="S85" s="7"/>
      <c r="T85" s="7"/>
      <c r="U85" s="7"/>
      <c r="V85" s="7"/>
      <c r="W85" s="7"/>
      <c r="X85" s="7"/>
      <c r="Y85" s="7"/>
      <c r="Z85" s="7"/>
      <c r="AA85" s="7"/>
      <c r="AB85" s="7"/>
      <c r="AC85" s="7"/>
      <c r="AD85" s="7"/>
      <c r="AE85" s="7"/>
    </row>
    <row r="86" spans="1:31" ht="12.75" customHeight="1">
      <c r="A86" s="7"/>
      <c r="B86" s="7"/>
      <c r="C86" s="7"/>
      <c r="D86" s="7"/>
      <c r="E86" s="7"/>
      <c r="F86" s="7"/>
      <c r="G86" s="7"/>
      <c r="H86" s="7"/>
      <c r="I86" s="7"/>
      <c r="J86" s="7"/>
      <c r="K86" s="1907"/>
      <c r="L86" s="1907"/>
      <c r="M86" s="7"/>
      <c r="N86" s="7"/>
      <c r="O86" s="7"/>
      <c r="P86" s="7"/>
      <c r="Q86" s="7"/>
      <c r="R86" s="7"/>
      <c r="S86" s="7"/>
      <c r="T86" s="7"/>
      <c r="U86" s="7"/>
      <c r="V86" s="7"/>
      <c r="W86" s="7"/>
      <c r="X86" s="7"/>
      <c r="Y86" s="7"/>
      <c r="Z86" s="7"/>
      <c r="AA86" s="7"/>
      <c r="AB86" s="7"/>
      <c r="AC86" s="7"/>
      <c r="AD86" s="7"/>
      <c r="AE86" s="7"/>
    </row>
    <row r="87" spans="1:31" ht="12.75" customHeight="1">
      <c r="A87" s="7"/>
      <c r="B87" s="7"/>
      <c r="C87" s="7"/>
      <c r="D87" s="7"/>
      <c r="E87" s="7"/>
      <c r="F87" s="7"/>
      <c r="G87" s="7"/>
      <c r="H87" s="7"/>
      <c r="I87" s="7"/>
      <c r="J87" s="7"/>
      <c r="K87" s="1907"/>
      <c r="L87" s="1907"/>
      <c r="M87" s="7"/>
      <c r="N87" s="7"/>
      <c r="O87" s="7"/>
      <c r="P87" s="7"/>
      <c r="Q87" s="7"/>
      <c r="R87" s="7"/>
      <c r="S87" s="7"/>
      <c r="T87" s="7"/>
      <c r="U87" s="7"/>
      <c r="V87" s="7"/>
      <c r="W87" s="7"/>
      <c r="X87" s="7"/>
      <c r="Y87" s="7"/>
      <c r="Z87" s="7"/>
      <c r="AA87" s="7"/>
      <c r="AB87" s="7"/>
      <c r="AC87" s="7"/>
      <c r="AD87" s="7"/>
      <c r="AE87" s="7"/>
    </row>
    <row r="88" spans="1:31" ht="12.75" customHeight="1">
      <c r="A88" s="7"/>
      <c r="B88" s="7"/>
      <c r="C88" s="7"/>
      <c r="D88" s="7"/>
      <c r="E88" s="7"/>
      <c r="F88" s="7"/>
      <c r="G88" s="7"/>
      <c r="H88" s="7"/>
      <c r="I88" s="7"/>
      <c r="J88" s="7"/>
      <c r="K88" s="1907"/>
      <c r="L88" s="1907"/>
      <c r="M88" s="7"/>
      <c r="N88" s="7"/>
      <c r="O88" s="7"/>
      <c r="P88" s="7"/>
      <c r="Q88" s="7"/>
      <c r="R88" s="7"/>
      <c r="S88" s="7"/>
      <c r="T88" s="7"/>
      <c r="U88" s="7"/>
      <c r="V88" s="7"/>
      <c r="W88" s="7"/>
      <c r="X88" s="7"/>
      <c r="Y88" s="7"/>
      <c r="Z88" s="7"/>
      <c r="AA88" s="7"/>
      <c r="AB88" s="7"/>
      <c r="AC88" s="7"/>
      <c r="AD88" s="7"/>
      <c r="AE88" s="7"/>
    </row>
    <row r="89" spans="1:31" ht="12.75" customHeight="1">
      <c r="A89" s="7"/>
      <c r="B89" s="7"/>
      <c r="C89" s="7"/>
      <c r="D89" s="7"/>
      <c r="E89" s="7"/>
      <c r="F89" s="7"/>
      <c r="G89" s="7"/>
      <c r="H89" s="7"/>
      <c r="I89" s="7"/>
      <c r="J89" s="7"/>
      <c r="K89" s="1907"/>
      <c r="L89" s="1907"/>
      <c r="M89" s="7"/>
      <c r="N89" s="7"/>
      <c r="O89" s="7"/>
      <c r="P89" s="7"/>
      <c r="Q89" s="7"/>
      <c r="R89" s="7"/>
      <c r="S89" s="7"/>
      <c r="T89" s="7"/>
      <c r="U89" s="7"/>
      <c r="V89" s="7"/>
      <c r="W89" s="7"/>
      <c r="X89" s="7"/>
      <c r="Y89" s="7"/>
      <c r="Z89" s="7"/>
      <c r="AA89" s="7"/>
      <c r="AB89" s="7"/>
      <c r="AC89" s="7"/>
      <c r="AD89" s="7"/>
      <c r="AE89" s="7"/>
    </row>
    <row r="90" spans="1:31" ht="12.75" customHeight="1">
      <c r="A90" s="7"/>
      <c r="B90" s="7"/>
      <c r="C90" s="7"/>
      <c r="D90" s="7"/>
      <c r="E90" s="7"/>
      <c r="F90" s="7"/>
      <c r="G90" s="7"/>
      <c r="H90" s="7"/>
      <c r="I90" s="7"/>
      <c r="J90" s="7"/>
      <c r="K90" s="1907"/>
      <c r="L90" s="1907"/>
      <c r="M90" s="7"/>
      <c r="N90" s="7"/>
      <c r="O90" s="7"/>
      <c r="P90" s="7"/>
      <c r="Q90" s="7"/>
      <c r="R90" s="7"/>
      <c r="S90" s="7"/>
      <c r="T90" s="7"/>
      <c r="U90" s="7"/>
      <c r="V90" s="7"/>
      <c r="W90" s="7"/>
      <c r="X90" s="7"/>
      <c r="Y90" s="7"/>
      <c r="Z90" s="7"/>
      <c r="AA90" s="7"/>
      <c r="AB90" s="7"/>
      <c r="AC90" s="7"/>
      <c r="AD90" s="7"/>
      <c r="AE90" s="7"/>
    </row>
    <row r="91" spans="1:31" ht="12.75" customHeight="1">
      <c r="A91" s="7"/>
      <c r="B91" s="7"/>
      <c r="C91" s="7"/>
      <c r="D91" s="7"/>
      <c r="E91" s="7"/>
      <c r="F91" s="7"/>
      <c r="G91" s="7"/>
      <c r="H91" s="7"/>
      <c r="I91" s="7"/>
      <c r="J91" s="7"/>
      <c r="K91" s="1907"/>
      <c r="L91" s="1907"/>
      <c r="M91" s="7"/>
      <c r="N91" s="7"/>
      <c r="O91" s="7"/>
      <c r="P91" s="7"/>
      <c r="Q91" s="7"/>
      <c r="R91" s="7"/>
      <c r="S91" s="7"/>
      <c r="T91" s="7"/>
      <c r="U91" s="7"/>
      <c r="V91" s="7"/>
      <c r="W91" s="7"/>
      <c r="X91" s="7"/>
      <c r="Y91" s="7"/>
      <c r="Z91" s="7"/>
      <c r="AA91" s="7"/>
      <c r="AB91" s="7"/>
      <c r="AC91" s="7"/>
      <c r="AD91" s="7"/>
      <c r="AE91" s="7"/>
    </row>
    <row r="92" spans="1:31" ht="12.75" customHeight="1">
      <c r="A92" s="7"/>
      <c r="B92" s="7"/>
      <c r="C92" s="7"/>
      <c r="D92" s="7"/>
      <c r="E92" s="7"/>
      <c r="F92" s="7"/>
      <c r="G92" s="7"/>
      <c r="H92" s="7"/>
      <c r="I92" s="7"/>
      <c r="J92" s="7"/>
      <c r="K92" s="1907"/>
      <c r="L92" s="1907"/>
      <c r="M92" s="7"/>
      <c r="N92" s="7"/>
      <c r="O92" s="7"/>
      <c r="P92" s="7"/>
      <c r="Q92" s="7"/>
      <c r="R92" s="7"/>
      <c r="S92" s="7"/>
      <c r="T92" s="7"/>
      <c r="U92" s="7"/>
      <c r="V92" s="7"/>
      <c r="W92" s="7"/>
      <c r="X92" s="7"/>
      <c r="Y92" s="7"/>
      <c r="Z92" s="7"/>
      <c r="AA92" s="7"/>
      <c r="AB92" s="7"/>
      <c r="AC92" s="7"/>
      <c r="AD92" s="7"/>
      <c r="AE92" s="7"/>
    </row>
    <row r="93" spans="1:31" ht="12.7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row>
    <row r="94" spans="1:31" ht="12.75" customHeigh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row>
    <row r="95" spans="1:31" ht="12.7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row>
    <row r="96" spans="1:31" ht="12.75"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row>
    <row r="97" spans="1:31" ht="12.7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row>
    <row r="98" spans="1:31" ht="12.7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row>
    <row r="99" spans="1:31" ht="12.7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row>
    <row r="100" spans="1:31" ht="12.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row>
    <row r="101" spans="1:31" ht="12.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row>
    <row r="102" spans="1:31" ht="12.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row>
    <row r="103" spans="1:31" ht="12.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row>
    <row r="104" spans="1:31" ht="12.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row>
    <row r="105" spans="1:31" ht="12.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row>
    <row r="106" spans="1:31" ht="12.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row>
    <row r="107" spans="1:31" ht="12.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row>
    <row r="108" spans="1:31" ht="12.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row>
    <row r="109" spans="1:31" ht="12.75" customHeight="1"/>
    <row r="110" spans="1:31" ht="12.75" customHeight="1"/>
  </sheetData>
  <mergeCells count="74">
    <mergeCell ref="K31:O32"/>
    <mergeCell ref="Q66:T66"/>
    <mergeCell ref="Q74:U74"/>
    <mergeCell ref="C8:G8"/>
    <mergeCell ref="C9:G9"/>
    <mergeCell ref="C10:G10"/>
    <mergeCell ref="C11:G11"/>
    <mergeCell ref="C27:E28"/>
    <mergeCell ref="F27:H28"/>
    <mergeCell ref="K27:O27"/>
    <mergeCell ref="K28:O28"/>
    <mergeCell ref="B29:J30"/>
    <mergeCell ref="K29:O30"/>
    <mergeCell ref="C22:E22"/>
    <mergeCell ref="F22:I22"/>
    <mergeCell ref="K22:O22"/>
    <mergeCell ref="B23:B28"/>
    <mergeCell ref="C23:E24"/>
    <mergeCell ref="F23:H24"/>
    <mergeCell ref="K23:O24"/>
    <mergeCell ref="C25:E26"/>
    <mergeCell ref="F25:H26"/>
    <mergeCell ref="K25:O26"/>
    <mergeCell ref="B19:B20"/>
    <mergeCell ref="D19:D20"/>
    <mergeCell ref="M19:M20"/>
    <mergeCell ref="N19:N20"/>
    <mergeCell ref="O19:O20"/>
    <mergeCell ref="C21:E21"/>
    <mergeCell ref="L17:L18"/>
    <mergeCell ref="M17:M18"/>
    <mergeCell ref="N17:N18"/>
    <mergeCell ref="O17:O18"/>
    <mergeCell ref="B17:B18"/>
    <mergeCell ref="D17:D18"/>
    <mergeCell ref="K17:K18"/>
    <mergeCell ref="K14:L15"/>
    <mergeCell ref="M14:O14"/>
    <mergeCell ref="B14:B16"/>
    <mergeCell ref="C14:C16"/>
    <mergeCell ref="D14:D16"/>
    <mergeCell ref="E14:E16"/>
    <mergeCell ref="F14:F16"/>
    <mergeCell ref="G14:J15"/>
    <mergeCell ref="S14:T14"/>
    <mergeCell ref="M15:M16"/>
    <mergeCell ref="N15:N16"/>
    <mergeCell ref="O15:O16"/>
    <mergeCell ref="S15:T15"/>
    <mergeCell ref="S16:T16"/>
    <mergeCell ref="C12:G12"/>
    <mergeCell ref="L12:N12"/>
    <mergeCell ref="S12:U12"/>
    <mergeCell ref="B5:O5"/>
    <mergeCell ref="B6:O6"/>
    <mergeCell ref="C7:G7"/>
    <mergeCell ref="H7:O7"/>
    <mergeCell ref="H8:J13"/>
    <mergeCell ref="K8:O8"/>
    <mergeCell ref="C13:G13"/>
    <mergeCell ref="L13:N13"/>
    <mergeCell ref="R8:V8"/>
    <mergeCell ref="L9:N9"/>
    <mergeCell ref="L10:N10"/>
    <mergeCell ref="S10:U10"/>
    <mergeCell ref="L11:N11"/>
    <mergeCell ref="B1:B4"/>
    <mergeCell ref="C1:I2"/>
    <mergeCell ref="J1:M1"/>
    <mergeCell ref="N1:O4"/>
    <mergeCell ref="J2:M2"/>
    <mergeCell ref="C3:I4"/>
    <mergeCell ref="J3:M3"/>
    <mergeCell ref="J4:M4"/>
  </mergeCells>
  <pageMargins left="0.7" right="0.7" top="0.75" bottom="0.75" header="0.3" footer="0.3"/>
  <drawing r:id="rId1"/>
  <legacyDrawing r:id="rId2"/>
  <oleObjects>
    <mc:AlternateContent xmlns:mc="http://schemas.openxmlformats.org/markup-compatibility/2006">
      <mc:Choice Requires="x14">
        <oleObject shapeId="28673" r:id="rId3">
          <objectPr defaultSize="0" autoPict="0" r:id="rId4">
            <anchor moveWithCells="1" sizeWithCells="1">
              <from>
                <xdr:col>1</xdr:col>
                <xdr:colOff>219075</xdr:colOff>
                <xdr:row>0</xdr:row>
                <xdr:rowOff>95250</xdr:rowOff>
              </from>
              <to>
                <xdr:col>1</xdr:col>
                <xdr:colOff>3971925</xdr:colOff>
                <xdr:row>3</xdr:row>
                <xdr:rowOff>161925</xdr:rowOff>
              </to>
            </anchor>
          </objectPr>
        </oleObject>
      </mc:Choice>
      <mc:Fallback>
        <oleObject shapeId="28673" r:id="rId3"/>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N20"/>
  <sheetViews>
    <sheetView workbookViewId="0">
      <selection activeCell="B3" sqref="B3:D3"/>
    </sheetView>
  </sheetViews>
  <sheetFormatPr baseColWidth="10" defaultRowHeight="15"/>
  <cols>
    <col min="2" max="2" width="17" style="305" customWidth="1"/>
    <col min="3" max="3" width="45.140625" style="306" customWidth="1"/>
    <col min="4" max="4" width="14.85546875" style="305" customWidth="1"/>
    <col min="7" max="7" width="6.7109375" customWidth="1"/>
    <col min="8" max="8" width="14.85546875" customWidth="1"/>
    <col min="9" max="10" width="15.28515625" customWidth="1"/>
    <col min="11" max="11" width="16.5703125" customWidth="1"/>
    <col min="12" max="12" width="14.28515625" customWidth="1"/>
    <col min="13" max="13" width="14" customWidth="1"/>
    <col min="14" max="14" width="14.140625" customWidth="1"/>
  </cols>
  <sheetData>
    <row r="1" spans="2:14" ht="15.75" thickBot="1"/>
    <row r="2" spans="2:14" s="118" customFormat="1" ht="32.25" thickBot="1">
      <c r="B2" s="307" t="s">
        <v>366</v>
      </c>
      <c r="C2" s="308" t="s">
        <v>367</v>
      </c>
      <c r="D2" s="309" t="s">
        <v>368</v>
      </c>
      <c r="E2" s="310"/>
      <c r="F2" s="310"/>
      <c r="G2" s="311"/>
      <c r="H2" s="312" t="s">
        <v>369</v>
      </c>
      <c r="I2" s="312" t="s">
        <v>370</v>
      </c>
      <c r="J2" s="312" t="s">
        <v>371</v>
      </c>
      <c r="K2" s="312" t="s">
        <v>372</v>
      </c>
      <c r="L2" s="312" t="s">
        <v>373</v>
      </c>
      <c r="M2" s="312" t="s">
        <v>374</v>
      </c>
      <c r="N2" s="313" t="s">
        <v>375</v>
      </c>
    </row>
    <row r="3" spans="2:14" s="119" customFormat="1" ht="86.25" thickBot="1">
      <c r="B3" s="314" t="s">
        <v>376</v>
      </c>
      <c r="C3" s="315" t="s">
        <v>377</v>
      </c>
      <c r="D3" s="316">
        <v>300000000</v>
      </c>
      <c r="F3" s="317"/>
      <c r="H3" s="318">
        <f>D4+D5+D6+D9+D10+D12+D15+D18</f>
        <v>245350000</v>
      </c>
      <c r="I3" s="319">
        <v>0</v>
      </c>
      <c r="J3" s="319">
        <v>0</v>
      </c>
      <c r="K3" s="318">
        <f>D13+D19</f>
        <v>79450000</v>
      </c>
      <c r="L3" s="320">
        <f>D3+D7+D8+D11+D14+D16+D17</f>
        <v>440000000</v>
      </c>
      <c r="M3" s="319">
        <v>0</v>
      </c>
      <c r="N3" s="321">
        <v>0</v>
      </c>
    </row>
    <row r="4" spans="2:14" ht="114">
      <c r="B4" s="322" t="s">
        <v>378</v>
      </c>
      <c r="C4" s="323" t="s">
        <v>379</v>
      </c>
      <c r="D4" s="324">
        <v>44450000</v>
      </c>
      <c r="F4" s="317"/>
      <c r="J4" s="282"/>
    </row>
    <row r="5" spans="2:14" ht="142.5">
      <c r="B5" s="322" t="s">
        <v>380</v>
      </c>
      <c r="C5" s="323" t="s">
        <v>381</v>
      </c>
      <c r="D5" s="324">
        <v>33600000</v>
      </c>
      <c r="F5" s="317"/>
    </row>
    <row r="6" spans="2:14" ht="114">
      <c r="B6" s="322" t="s">
        <v>382</v>
      </c>
      <c r="C6" s="323" t="s">
        <v>383</v>
      </c>
      <c r="D6" s="324">
        <v>35000000</v>
      </c>
      <c r="H6" s="317"/>
    </row>
    <row r="7" spans="2:14" ht="99.75">
      <c r="B7" s="322" t="s">
        <v>384</v>
      </c>
      <c r="C7" s="323" t="s">
        <v>385</v>
      </c>
      <c r="D7" s="324">
        <v>29400000</v>
      </c>
      <c r="H7" s="317"/>
    </row>
    <row r="8" spans="2:14" ht="128.25">
      <c r="B8" s="322" t="s">
        <v>386</v>
      </c>
      <c r="C8" s="323" t="s">
        <v>387</v>
      </c>
      <c r="D8" s="324">
        <v>21000000</v>
      </c>
      <c r="H8" s="317"/>
    </row>
    <row r="9" spans="2:14" ht="128.25">
      <c r="B9" s="322" t="s">
        <v>388</v>
      </c>
      <c r="C9" s="323" t="s">
        <v>389</v>
      </c>
      <c r="D9" s="324">
        <v>22400000</v>
      </c>
      <c r="H9" s="317"/>
    </row>
    <row r="10" spans="2:14" ht="142.5">
      <c r="B10" s="322" t="s">
        <v>390</v>
      </c>
      <c r="C10" s="323" t="s">
        <v>391</v>
      </c>
      <c r="D10" s="324">
        <v>22400000</v>
      </c>
      <c r="H10" s="317"/>
    </row>
    <row r="11" spans="2:14" ht="85.5">
      <c r="B11" s="322" t="s">
        <v>392</v>
      </c>
      <c r="C11" s="323" t="s">
        <v>393</v>
      </c>
      <c r="D11" s="324">
        <v>15400000</v>
      </c>
    </row>
    <row r="12" spans="2:14" ht="171">
      <c r="B12" s="322" t="s">
        <v>394</v>
      </c>
      <c r="C12" s="323" t="s">
        <v>395</v>
      </c>
      <c r="D12" s="324">
        <v>35000000</v>
      </c>
    </row>
    <row r="13" spans="2:14" ht="156.75">
      <c r="B13" s="322" t="s">
        <v>396</v>
      </c>
      <c r="C13" s="323" t="s">
        <v>397</v>
      </c>
      <c r="D13" s="324">
        <v>44450000</v>
      </c>
    </row>
    <row r="14" spans="2:14" ht="142.5">
      <c r="B14" s="322" t="s">
        <v>398</v>
      </c>
      <c r="C14" s="323" t="s">
        <v>399</v>
      </c>
      <c r="D14" s="324">
        <v>15400000</v>
      </c>
    </row>
    <row r="15" spans="2:14" ht="185.25">
      <c r="B15" s="322" t="s">
        <v>400</v>
      </c>
      <c r="C15" s="323" t="s">
        <v>401</v>
      </c>
      <c r="D15" s="324">
        <v>31500000</v>
      </c>
    </row>
    <row r="16" spans="2:14" ht="142.5">
      <c r="B16" s="322" t="s">
        <v>402</v>
      </c>
      <c r="C16" s="323" t="s">
        <v>403</v>
      </c>
      <c r="D16" s="324">
        <v>23100000</v>
      </c>
    </row>
    <row r="17" spans="2:4" ht="171">
      <c r="B17" s="322" t="s">
        <v>404</v>
      </c>
      <c r="C17" s="323" t="s">
        <v>405</v>
      </c>
      <c r="D17" s="324">
        <v>35700000</v>
      </c>
    </row>
    <row r="18" spans="2:4" ht="142.5">
      <c r="B18" s="322" t="s">
        <v>406</v>
      </c>
      <c r="C18" s="323" t="s">
        <v>407</v>
      </c>
      <c r="D18" s="324">
        <v>21000000</v>
      </c>
    </row>
    <row r="19" spans="2:4" ht="143.25" thickBot="1">
      <c r="B19" s="325" t="s">
        <v>408</v>
      </c>
      <c r="C19" s="326" t="s">
        <v>409</v>
      </c>
      <c r="D19" s="327">
        <v>35000000</v>
      </c>
    </row>
    <row r="20" spans="2:4" ht="15.75" thickBot="1">
      <c r="C20" s="328" t="s">
        <v>57</v>
      </c>
      <c r="D20" s="329">
        <f>SUM(D3:D19)</f>
        <v>764800000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N30"/>
  <sheetViews>
    <sheetView workbookViewId="0">
      <selection sqref="A1:XFD1048576"/>
    </sheetView>
  </sheetViews>
  <sheetFormatPr baseColWidth="10" defaultColWidth="11.42578125" defaultRowHeight="15"/>
  <cols>
    <col min="1" max="1" width="44.28515625" style="65" customWidth="1"/>
    <col min="2" max="2" width="17.140625" style="65" customWidth="1"/>
    <col min="3" max="4" width="11.42578125" style="65"/>
    <col min="5" max="5" width="17.85546875" style="65" customWidth="1"/>
    <col min="6" max="6" width="18.7109375" style="65" customWidth="1"/>
    <col min="7" max="9" width="11.42578125" style="65"/>
    <col min="10" max="10" width="15.42578125" style="65" customWidth="1"/>
    <col min="11" max="11" width="14.28515625" style="65" customWidth="1"/>
    <col min="12" max="12" width="13" style="65" customWidth="1"/>
    <col min="13" max="13" width="13.42578125" style="65" customWidth="1"/>
    <col min="14" max="14" width="15" style="65" customWidth="1"/>
    <col min="15" max="16384" width="11.42578125" style="65"/>
  </cols>
  <sheetData>
    <row r="1" spans="1:14" ht="15.75">
      <c r="A1" s="993"/>
      <c r="B1" s="994" t="s">
        <v>208</v>
      </c>
      <c r="C1" s="995"/>
      <c r="D1" s="995"/>
      <c r="E1" s="995"/>
      <c r="F1" s="995"/>
      <c r="G1" s="995"/>
      <c r="H1" s="996"/>
      <c r="I1" s="997" t="s">
        <v>209</v>
      </c>
      <c r="J1" s="998"/>
      <c r="K1" s="998"/>
      <c r="L1" s="999"/>
      <c r="M1" s="1000"/>
      <c r="N1" s="1001"/>
    </row>
    <row r="2" spans="1:14" ht="15.75">
      <c r="A2" s="1002"/>
      <c r="B2" s="1003"/>
      <c r="C2" s="1004"/>
      <c r="D2" s="1004"/>
      <c r="E2" s="1004"/>
      <c r="F2" s="1004"/>
      <c r="G2" s="1004"/>
      <c r="H2" s="1005"/>
      <c r="I2" s="1006" t="s">
        <v>210</v>
      </c>
      <c r="J2" s="1007"/>
      <c r="K2" s="1007"/>
      <c r="L2" s="1008"/>
      <c r="M2" s="1009"/>
      <c r="N2" s="1010"/>
    </row>
    <row r="3" spans="1:14" ht="15.75">
      <c r="A3" s="1002"/>
      <c r="B3" s="1011" t="s">
        <v>211</v>
      </c>
      <c r="C3" s="1012"/>
      <c r="D3" s="1012"/>
      <c r="E3" s="1012"/>
      <c r="F3" s="1012"/>
      <c r="G3" s="1012"/>
      <c r="H3" s="1013"/>
      <c r="I3" s="1006" t="s">
        <v>212</v>
      </c>
      <c r="J3" s="1007"/>
      <c r="K3" s="1007"/>
      <c r="L3" s="1008"/>
      <c r="M3" s="1009"/>
      <c r="N3" s="1010"/>
    </row>
    <row r="4" spans="1:14" ht="15.75">
      <c r="A4" s="1014"/>
      <c r="B4" s="1003"/>
      <c r="C4" s="1004"/>
      <c r="D4" s="1004"/>
      <c r="E4" s="1004"/>
      <c r="F4" s="1004"/>
      <c r="G4" s="1004"/>
      <c r="H4" s="1005"/>
      <c r="I4" s="1006" t="s">
        <v>213</v>
      </c>
      <c r="J4" s="1007"/>
      <c r="K4" s="1007"/>
      <c r="L4" s="1008"/>
      <c r="M4" s="1015"/>
      <c r="N4" s="1016"/>
    </row>
    <row r="5" spans="1:14" ht="15.75">
      <c r="A5" s="1017" t="s">
        <v>6</v>
      </c>
      <c r="B5" s="1018"/>
      <c r="C5" s="1018"/>
      <c r="D5" s="1018"/>
      <c r="E5" s="1018"/>
      <c r="F5" s="1018"/>
      <c r="G5" s="1018"/>
      <c r="H5" s="1018"/>
      <c r="I5" s="1018"/>
      <c r="J5" s="1018"/>
      <c r="K5" s="1018"/>
      <c r="L5" s="1018"/>
      <c r="M5" s="1018"/>
      <c r="N5" s="1019"/>
    </row>
    <row r="6" spans="1:14" ht="16.5" thickBot="1">
      <c r="A6" s="1020" t="s">
        <v>95</v>
      </c>
      <c r="B6" s="1018" t="s">
        <v>361</v>
      </c>
      <c r="C6" s="1018"/>
      <c r="D6" s="1018"/>
      <c r="E6" s="1018"/>
      <c r="F6" s="1018"/>
      <c r="G6" s="766"/>
      <c r="H6" s="766"/>
      <c r="I6" s="766"/>
      <c r="J6" s="766"/>
      <c r="K6" s="766"/>
      <c r="L6" s="766"/>
      <c r="M6" s="766"/>
      <c r="N6" s="1021"/>
    </row>
    <row r="7" spans="1:14" ht="15.75">
      <c r="A7" s="1022" t="s">
        <v>7</v>
      </c>
      <c r="B7" s="1023"/>
      <c r="C7" s="1023"/>
      <c r="D7" s="1023"/>
      <c r="E7" s="1023"/>
      <c r="F7" s="1024"/>
      <c r="G7" s="1025" t="s">
        <v>8</v>
      </c>
      <c r="H7" s="1026"/>
      <c r="I7" s="1026"/>
      <c r="J7" s="1027" t="s">
        <v>9</v>
      </c>
      <c r="K7" s="1027"/>
      <c r="L7" s="1027"/>
      <c r="M7" s="1027"/>
      <c r="N7" s="1028"/>
    </row>
    <row r="8" spans="1:14" ht="15.75">
      <c r="A8" s="1029" t="s">
        <v>10</v>
      </c>
      <c r="B8" s="1030"/>
      <c r="C8" s="1030"/>
      <c r="D8" s="1030"/>
      <c r="E8" s="1030"/>
      <c r="F8" s="1031"/>
      <c r="G8" s="1032"/>
      <c r="H8" s="1033"/>
      <c r="I8" s="1033"/>
      <c r="J8" s="802" t="s">
        <v>11</v>
      </c>
      <c r="K8" s="803" t="s">
        <v>12</v>
      </c>
      <c r="L8" s="803"/>
      <c r="M8" s="803"/>
      <c r="N8" s="1034" t="s">
        <v>13</v>
      </c>
    </row>
    <row r="9" spans="1:14" ht="15.75">
      <c r="A9" s="807" t="s">
        <v>14</v>
      </c>
      <c r="B9" s="808"/>
      <c r="C9" s="808"/>
      <c r="D9" s="808"/>
      <c r="E9" s="808"/>
      <c r="F9" s="809"/>
      <c r="G9" s="1032"/>
      <c r="H9" s="1033"/>
      <c r="I9" s="1033"/>
      <c r="J9" s="764"/>
      <c r="K9" s="1035"/>
      <c r="L9" s="1035"/>
      <c r="M9" s="1035"/>
      <c r="N9" s="1036"/>
    </row>
    <row r="10" spans="1:14" ht="15.75">
      <c r="A10" s="807" t="s">
        <v>16</v>
      </c>
      <c r="B10" s="808"/>
      <c r="C10" s="808"/>
      <c r="D10" s="808"/>
      <c r="E10" s="808"/>
      <c r="F10" s="809"/>
      <c r="G10" s="1032"/>
      <c r="H10" s="1033"/>
      <c r="I10" s="1033"/>
      <c r="J10" s="763"/>
      <c r="K10" s="1037"/>
      <c r="L10" s="1037"/>
      <c r="M10" s="1037"/>
      <c r="N10" s="1038"/>
    </row>
    <row r="11" spans="1:14" ht="15.75">
      <c r="A11" s="1039" t="s">
        <v>17</v>
      </c>
      <c r="B11" s="1040"/>
      <c r="C11" s="1041"/>
      <c r="D11" s="1041"/>
      <c r="E11" s="1041"/>
      <c r="F11" s="1042"/>
      <c r="G11" s="1032"/>
      <c r="H11" s="1033"/>
      <c r="I11" s="1033"/>
      <c r="J11" s="763"/>
      <c r="K11" s="818"/>
      <c r="L11" s="818"/>
      <c r="M11" s="818"/>
      <c r="N11" s="1038"/>
    </row>
    <row r="12" spans="1:14">
      <c r="A12" s="1043" t="s">
        <v>746</v>
      </c>
      <c r="B12" s="841"/>
      <c r="C12" s="841"/>
      <c r="D12" s="841"/>
      <c r="E12" s="841"/>
      <c r="F12" s="1044"/>
      <c r="G12" s="1032"/>
      <c r="H12" s="1033"/>
      <c r="I12" s="1033"/>
      <c r="J12" s="763"/>
      <c r="K12" s="818"/>
      <c r="L12" s="818"/>
      <c r="M12" s="818"/>
      <c r="N12" s="1038"/>
    </row>
    <row r="13" spans="1:14" ht="15.75" thickBot="1">
      <c r="A13" s="1045"/>
      <c r="B13" s="1046"/>
      <c r="C13" s="1046"/>
      <c r="D13" s="1046"/>
      <c r="E13" s="1046"/>
      <c r="F13" s="1047"/>
      <c r="G13" s="1048"/>
      <c r="H13" s="1049"/>
      <c r="I13" s="1049"/>
      <c r="J13" s="1050"/>
      <c r="K13" s="1051"/>
      <c r="L13" s="1051"/>
      <c r="M13" s="1051"/>
      <c r="N13" s="1052"/>
    </row>
    <row r="14" spans="1:14" ht="15.75">
      <c r="A14" s="1053" t="s">
        <v>18</v>
      </c>
      <c r="B14" s="831" t="s">
        <v>444</v>
      </c>
      <c r="C14" s="832" t="s">
        <v>19</v>
      </c>
      <c r="D14" s="832" t="s">
        <v>58</v>
      </c>
      <c r="E14" s="832" t="s">
        <v>59</v>
      </c>
      <c r="F14" s="1054" t="s">
        <v>60</v>
      </c>
      <c r="G14" s="1055"/>
      <c r="H14" s="1055"/>
      <c r="I14" s="1056"/>
      <c r="J14" s="832" t="s">
        <v>23</v>
      </c>
      <c r="K14" s="832"/>
      <c r="L14" s="1057" t="s">
        <v>24</v>
      </c>
      <c r="M14" s="1058"/>
      <c r="N14" s="1059"/>
    </row>
    <row r="15" spans="1:14">
      <c r="A15" s="1060"/>
      <c r="B15" s="834"/>
      <c r="C15" s="834"/>
      <c r="D15" s="834"/>
      <c r="E15" s="834"/>
      <c r="F15" s="1061"/>
      <c r="G15" s="1062"/>
      <c r="H15" s="1062"/>
      <c r="I15" s="1063"/>
      <c r="J15" s="834"/>
      <c r="K15" s="834"/>
      <c r="L15" s="834" t="s">
        <v>25</v>
      </c>
      <c r="M15" s="834" t="s">
        <v>26</v>
      </c>
      <c r="N15" s="1064" t="s">
        <v>27</v>
      </c>
    </row>
    <row r="16" spans="1:14" ht="32.25" thickBot="1">
      <c r="A16" s="1065"/>
      <c r="B16" s="843"/>
      <c r="C16" s="843"/>
      <c r="D16" s="843"/>
      <c r="E16" s="843"/>
      <c r="F16" s="846" t="s">
        <v>28</v>
      </c>
      <c r="G16" s="846" t="s">
        <v>29</v>
      </c>
      <c r="H16" s="846" t="s">
        <v>30</v>
      </c>
      <c r="I16" s="848" t="s">
        <v>31</v>
      </c>
      <c r="J16" s="846" t="s">
        <v>32</v>
      </c>
      <c r="K16" s="847" t="s">
        <v>33</v>
      </c>
      <c r="L16" s="843"/>
      <c r="M16" s="843"/>
      <c r="N16" s="1066"/>
    </row>
    <row r="17" spans="1:14" ht="15.75">
      <c r="A17" s="1067" t="s">
        <v>61</v>
      </c>
      <c r="B17" s="932" t="s">
        <v>35</v>
      </c>
      <c r="C17" s="1068" t="s">
        <v>62</v>
      </c>
      <c r="D17" s="1069">
        <v>1</v>
      </c>
      <c r="E17" s="1070">
        <v>160000000</v>
      </c>
      <c r="F17" s="1070">
        <f>E17</f>
        <v>160000000</v>
      </c>
      <c r="G17" s="897"/>
      <c r="H17" s="1071"/>
      <c r="I17" s="897"/>
      <c r="J17" s="859">
        <v>45293</v>
      </c>
      <c r="K17" s="859">
        <v>45628</v>
      </c>
      <c r="L17" s="1072">
        <f>D18/D17</f>
        <v>0</v>
      </c>
      <c r="M17" s="1072">
        <f>+E18/E17</f>
        <v>0</v>
      </c>
      <c r="N17" s="1073">
        <v>0</v>
      </c>
    </row>
    <row r="18" spans="1:14" ht="16.5" thickBot="1">
      <c r="A18" s="1074"/>
      <c r="B18" s="900" t="s">
        <v>37</v>
      </c>
      <c r="C18" s="1075"/>
      <c r="D18" s="1076">
        <v>0</v>
      </c>
      <c r="E18" s="1077">
        <v>0</v>
      </c>
      <c r="F18" s="1077">
        <f>E18</f>
        <v>0</v>
      </c>
      <c r="G18" s="904"/>
      <c r="H18" s="1078"/>
      <c r="I18" s="904"/>
      <c r="J18" s="872"/>
      <c r="K18" s="872"/>
      <c r="L18" s="1079"/>
      <c r="M18" s="1079"/>
      <c r="N18" s="1080"/>
    </row>
    <row r="19" spans="1:14" ht="15.75">
      <c r="A19" s="1081" t="s">
        <v>45</v>
      </c>
      <c r="B19" s="1082"/>
      <c r="C19" s="1083" t="s">
        <v>57</v>
      </c>
      <c r="D19" s="852"/>
      <c r="E19" s="1084">
        <f>+E17</f>
        <v>160000000</v>
      </c>
      <c r="F19" s="1084">
        <f>+F17</f>
        <v>160000000</v>
      </c>
      <c r="G19" s="897"/>
      <c r="H19" s="897"/>
      <c r="I19" s="897"/>
      <c r="J19" s="897"/>
      <c r="K19" s="1085"/>
      <c r="L19" s="937"/>
      <c r="M19" s="937"/>
      <c r="N19" s="1086"/>
    </row>
    <row r="20" spans="1:14" ht="15.75" customHeight="1" thickBot="1">
      <c r="A20" s="1087"/>
      <c r="B20" s="1088"/>
      <c r="C20" s="1089"/>
      <c r="D20" s="870"/>
      <c r="E20" s="1090">
        <f>E18</f>
        <v>0</v>
      </c>
      <c r="F20" s="1090">
        <f>F18</f>
        <v>0</v>
      </c>
      <c r="G20" s="904"/>
      <c r="H20" s="1091"/>
      <c r="I20" s="904"/>
      <c r="J20" s="904"/>
      <c r="K20" s="1092"/>
      <c r="L20" s="946"/>
      <c r="M20" s="946"/>
      <c r="N20" s="1093"/>
    </row>
    <row r="21" spans="1:14" ht="16.5" thickBot="1">
      <c r="A21" s="766"/>
      <c r="B21" s="766"/>
      <c r="C21" s="766"/>
      <c r="D21" s="766"/>
      <c r="E21" s="1094"/>
      <c r="F21" s="1095"/>
      <c r="G21" s="837"/>
      <c r="H21" s="837"/>
      <c r="I21" s="837"/>
      <c r="J21" s="1096"/>
      <c r="K21" s="1096"/>
      <c r="L21" s="1095"/>
      <c r="M21" s="1097"/>
      <c r="N21" s="1097"/>
    </row>
    <row r="22" spans="1:14" ht="16.5" thickBot="1">
      <c r="A22" s="1098" t="s">
        <v>46</v>
      </c>
      <c r="B22" s="1099" t="s">
        <v>47</v>
      </c>
      <c r="C22" s="1100"/>
      <c r="D22" s="1101"/>
      <c r="E22" s="1102" t="s">
        <v>48</v>
      </c>
      <c r="F22" s="1103"/>
      <c r="G22" s="1103"/>
      <c r="H22" s="1103"/>
      <c r="I22" s="1104"/>
      <c r="J22" s="1105" t="s">
        <v>49</v>
      </c>
      <c r="K22" s="1106"/>
      <c r="L22" s="1106"/>
      <c r="M22" s="1106"/>
      <c r="N22" s="1107"/>
    </row>
    <row r="23" spans="1:14">
      <c r="A23" s="1108" t="s">
        <v>63</v>
      </c>
      <c r="B23" s="1109" t="s">
        <v>64</v>
      </c>
      <c r="C23" s="1110"/>
      <c r="D23" s="1111"/>
      <c r="E23" s="1112" t="s">
        <v>65</v>
      </c>
      <c r="F23" s="1113"/>
      <c r="G23" s="1114"/>
      <c r="H23" s="1115" t="s">
        <v>35</v>
      </c>
      <c r="I23" s="1116">
        <v>1</v>
      </c>
      <c r="J23" s="1117" t="s">
        <v>51</v>
      </c>
      <c r="K23" s="1118"/>
      <c r="L23" s="1118"/>
      <c r="M23" s="1118"/>
      <c r="N23" s="1119"/>
    </row>
    <row r="24" spans="1:14">
      <c r="A24" s="1120"/>
      <c r="B24" s="1121"/>
      <c r="C24" s="1122"/>
      <c r="D24" s="794"/>
      <c r="E24" s="1123"/>
      <c r="F24" s="1124"/>
      <c r="G24" s="1125"/>
      <c r="H24" s="763" t="s">
        <v>37</v>
      </c>
      <c r="I24" s="963">
        <v>1</v>
      </c>
      <c r="J24" s="1126"/>
      <c r="K24" s="1127"/>
      <c r="L24" s="1127"/>
      <c r="M24" s="1127"/>
      <c r="N24" s="1128"/>
    </row>
    <row r="25" spans="1:14">
      <c r="A25" s="1129"/>
      <c r="B25" s="1130"/>
      <c r="C25" s="1131"/>
      <c r="D25" s="1132"/>
      <c r="E25" s="1133"/>
      <c r="F25" s="1134"/>
      <c r="G25" s="1135"/>
      <c r="H25" s="763" t="s">
        <v>35</v>
      </c>
      <c r="I25" s="967"/>
      <c r="J25" s="1136" t="s">
        <v>52</v>
      </c>
      <c r="K25" s="1137"/>
      <c r="L25" s="1137"/>
      <c r="M25" s="1137"/>
      <c r="N25" s="1138"/>
    </row>
    <row r="26" spans="1:14">
      <c r="A26" s="1129"/>
      <c r="B26" s="1139"/>
      <c r="C26" s="1140"/>
      <c r="D26" s="1141"/>
      <c r="E26" s="1139"/>
      <c r="F26" s="1140"/>
      <c r="G26" s="1141"/>
      <c r="H26" s="763" t="s">
        <v>37</v>
      </c>
      <c r="I26" s="958"/>
      <c r="J26" s="1142"/>
      <c r="K26" s="1143"/>
      <c r="L26" s="1143"/>
      <c r="M26" s="1143"/>
      <c r="N26" s="1144"/>
    </row>
    <row r="27" spans="1:14">
      <c r="A27" s="1129"/>
      <c r="B27" s="1130"/>
      <c r="C27" s="1131"/>
      <c r="D27" s="1132"/>
      <c r="E27" s="1133"/>
      <c r="F27" s="1134"/>
      <c r="G27" s="1135"/>
      <c r="H27" s="763" t="s">
        <v>35</v>
      </c>
      <c r="I27" s="958"/>
      <c r="J27" s="1117" t="s">
        <v>360</v>
      </c>
      <c r="K27" s="1118"/>
      <c r="L27" s="1118"/>
      <c r="M27" s="1118"/>
      <c r="N27" s="1119"/>
    </row>
    <row r="28" spans="1:14">
      <c r="A28" s="1129"/>
      <c r="B28" s="1139"/>
      <c r="C28" s="1140"/>
      <c r="D28" s="1141"/>
      <c r="E28" s="1139"/>
      <c r="F28" s="1140"/>
      <c r="G28" s="1141"/>
      <c r="H28" s="763" t="s">
        <v>37</v>
      </c>
      <c r="I28" s="958"/>
      <c r="J28" s="1126"/>
      <c r="K28" s="1127"/>
      <c r="L28" s="1127"/>
      <c r="M28" s="1127"/>
      <c r="N28" s="1128"/>
    </row>
    <row r="29" spans="1:14">
      <c r="A29" s="1145" t="s">
        <v>66</v>
      </c>
      <c r="B29" s="970"/>
      <c r="C29" s="970"/>
      <c r="D29" s="970"/>
      <c r="E29" s="970"/>
      <c r="F29" s="970"/>
      <c r="G29" s="970"/>
      <c r="H29" s="970"/>
      <c r="I29" s="971"/>
      <c r="J29" s="1136" t="s">
        <v>54</v>
      </c>
      <c r="K29" s="1137"/>
      <c r="L29" s="1137"/>
      <c r="M29" s="1137"/>
      <c r="N29" s="1138"/>
    </row>
    <row r="30" spans="1:14" ht="15.75" thickBot="1">
      <c r="A30" s="1146"/>
      <c r="B30" s="1147"/>
      <c r="C30" s="1147"/>
      <c r="D30" s="1147"/>
      <c r="E30" s="1147"/>
      <c r="F30" s="1147"/>
      <c r="G30" s="1147"/>
      <c r="H30" s="1147"/>
      <c r="I30" s="1148"/>
      <c r="J30" s="1149"/>
      <c r="K30" s="1150"/>
      <c r="L30" s="1150"/>
      <c r="M30" s="1150"/>
      <c r="N30" s="1151"/>
    </row>
  </sheetData>
  <mergeCells count="62">
    <mergeCell ref="A1:A4"/>
    <mergeCell ref="B1:H2"/>
    <mergeCell ref="I1:L1"/>
    <mergeCell ref="M1:N4"/>
    <mergeCell ref="I2:L2"/>
    <mergeCell ref="B3:H4"/>
    <mergeCell ref="I3:L3"/>
    <mergeCell ref="I4:L4"/>
    <mergeCell ref="A5:N5"/>
    <mergeCell ref="B6:F6"/>
    <mergeCell ref="A7:F7"/>
    <mergeCell ref="G7:I13"/>
    <mergeCell ref="J7:N7"/>
    <mergeCell ref="A8:F8"/>
    <mergeCell ref="K8:M8"/>
    <mergeCell ref="A9:F9"/>
    <mergeCell ref="K9:M9"/>
    <mergeCell ref="A10:F10"/>
    <mergeCell ref="K10:M10"/>
    <mergeCell ref="B11:F11"/>
    <mergeCell ref="A12:F13"/>
    <mergeCell ref="K13:M13"/>
    <mergeCell ref="A14:A16"/>
    <mergeCell ref="B14:B16"/>
    <mergeCell ref="C14:C16"/>
    <mergeCell ref="D14:D16"/>
    <mergeCell ref="E14:E16"/>
    <mergeCell ref="F14:I15"/>
    <mergeCell ref="J14:K15"/>
    <mergeCell ref="L14:N14"/>
    <mergeCell ref="L15:L16"/>
    <mergeCell ref="M15:M16"/>
    <mergeCell ref="N15:N16"/>
    <mergeCell ref="M17:M18"/>
    <mergeCell ref="N17:N18"/>
    <mergeCell ref="A19:A20"/>
    <mergeCell ref="L19:L20"/>
    <mergeCell ref="M19:M20"/>
    <mergeCell ref="N19:N20"/>
    <mergeCell ref="A17:A18"/>
    <mergeCell ref="C17:C18"/>
    <mergeCell ref="J17:J18"/>
    <mergeCell ref="K17:K18"/>
    <mergeCell ref="L17:L18"/>
    <mergeCell ref="C19:C20"/>
    <mergeCell ref="B22:D22"/>
    <mergeCell ref="E22:H22"/>
    <mergeCell ref="J22:N22"/>
    <mergeCell ref="A23:A24"/>
    <mergeCell ref="B23:D24"/>
    <mergeCell ref="E23:G24"/>
    <mergeCell ref="J23:N24"/>
    <mergeCell ref="A29:I30"/>
    <mergeCell ref="J29:N30"/>
    <mergeCell ref="A25:A26"/>
    <mergeCell ref="B25:D26"/>
    <mergeCell ref="E25:G26"/>
    <mergeCell ref="J25:N26"/>
    <mergeCell ref="A27:A28"/>
    <mergeCell ref="B27:D28"/>
    <mergeCell ref="E27:G28"/>
    <mergeCell ref="J27:N28"/>
  </mergeCells>
  <pageMargins left="0.7" right="0.7" top="0.75" bottom="0.75" header="0.3" footer="0.3"/>
  <drawing r:id="rId1"/>
  <legacyDrawing r:id="rId2"/>
  <oleObjects>
    <mc:AlternateContent xmlns:mc="http://schemas.openxmlformats.org/markup-compatibility/2006">
      <mc:Choice Requires="x14">
        <oleObject shapeId="3073" r:id="rId3">
          <objectPr defaultSize="0" autoPict="0" r:id="rId4">
            <anchor moveWithCells="1" sizeWithCells="1">
              <from>
                <xdr:col>0</xdr:col>
                <xdr:colOff>419100</xdr:colOff>
                <xdr:row>0</xdr:row>
                <xdr:rowOff>76200</xdr:rowOff>
              </from>
              <to>
                <xdr:col>1</xdr:col>
                <xdr:colOff>0</xdr:colOff>
                <xdr:row>4</xdr:row>
                <xdr:rowOff>0</xdr:rowOff>
              </to>
            </anchor>
          </objectPr>
        </oleObject>
      </mc:Choice>
      <mc:Fallback>
        <oleObject shapeId="3073"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B1:IO70"/>
  <sheetViews>
    <sheetView workbookViewId="0">
      <selection sqref="A1:XFD1048576"/>
    </sheetView>
  </sheetViews>
  <sheetFormatPr baseColWidth="10" defaultColWidth="12.42578125" defaultRowHeight="18"/>
  <cols>
    <col min="1" max="1" width="4.42578125" style="5" customWidth="1"/>
    <col min="2" max="2" width="69.5703125" style="5" customWidth="1"/>
    <col min="3" max="3" width="9.42578125" style="5" customWidth="1"/>
    <col min="4" max="4" width="15.42578125" style="5" customWidth="1"/>
    <col min="5" max="5" width="9.85546875" style="5" customWidth="1"/>
    <col min="6" max="6" width="17" style="5" customWidth="1"/>
    <col min="7" max="7" width="16.42578125" style="5" customWidth="1"/>
    <col min="8" max="8" width="6.85546875" style="87" customWidth="1"/>
    <col min="9" max="9" width="11.42578125" style="5" customWidth="1"/>
    <col min="10" max="10" width="9" style="5" customWidth="1"/>
    <col min="11" max="11" width="10.85546875" style="88" bestFit="1" customWidth="1"/>
    <col min="12" max="12" width="15.42578125" style="88" customWidth="1"/>
    <col min="13" max="13" width="15.85546875" style="5" customWidth="1"/>
    <col min="14" max="14" width="19.42578125" style="5" customWidth="1"/>
    <col min="15" max="15" width="15.85546875" style="5" customWidth="1"/>
    <col min="16" max="16" width="23.42578125" style="5" bestFit="1" customWidth="1"/>
    <col min="17" max="17" width="12.42578125" style="65"/>
    <col min="18" max="18" width="14.42578125" style="65" customWidth="1"/>
    <col min="19" max="19" width="18.42578125" style="65" customWidth="1"/>
    <col min="20" max="20" width="18.85546875" style="65" customWidth="1"/>
    <col min="21" max="21" width="12.42578125" style="65" hidden="1" customWidth="1"/>
    <col min="22" max="22" width="24.42578125" style="65" customWidth="1"/>
    <col min="23" max="23" width="22.42578125" style="65" customWidth="1"/>
    <col min="24" max="25" width="12.42578125" style="65"/>
    <col min="26" max="26" width="16.85546875" style="65" customWidth="1"/>
    <col min="27" max="27" width="12.42578125" style="65"/>
    <col min="28" max="28" width="30.140625" style="5" customWidth="1"/>
    <col min="29" max="29" width="15.42578125" style="5" customWidth="1"/>
    <col min="30" max="30" width="15.85546875" style="5" customWidth="1"/>
    <col min="31" max="31" width="24.42578125" style="5" customWidth="1"/>
    <col min="32" max="32" width="17.140625" style="5" customWidth="1"/>
    <col min="33" max="16384" width="12.42578125" style="5"/>
  </cols>
  <sheetData>
    <row r="1" spans="2:16" s="65" customFormat="1" ht="15.75">
      <c r="B1" s="1"/>
      <c r="C1" s="1"/>
      <c r="D1" s="1"/>
      <c r="E1" s="1"/>
      <c r="F1" s="4"/>
      <c r="G1" s="1"/>
      <c r="H1" s="1"/>
      <c r="I1" s="1"/>
      <c r="J1" s="1"/>
      <c r="K1" s="2"/>
      <c r="L1" s="2"/>
      <c r="M1" s="1"/>
      <c r="N1" s="1"/>
      <c r="O1" s="3"/>
      <c r="P1" s="64"/>
    </row>
    <row r="2" spans="2:16" s="65" customFormat="1" ht="15.75">
      <c r="B2" s="540"/>
      <c r="C2" s="542" t="s">
        <v>0</v>
      </c>
      <c r="D2" s="542"/>
      <c r="E2" s="542"/>
      <c r="F2" s="542"/>
      <c r="G2" s="542"/>
      <c r="H2" s="542"/>
      <c r="I2" s="542"/>
      <c r="J2" s="543" t="s">
        <v>1</v>
      </c>
      <c r="K2" s="543"/>
      <c r="L2" s="543"/>
      <c r="M2" s="543"/>
      <c r="N2" s="540"/>
      <c r="O2" s="540"/>
      <c r="P2" s="64"/>
    </row>
    <row r="3" spans="2:16" s="65" customFormat="1" ht="15.75">
      <c r="B3" s="540"/>
      <c r="C3" s="542"/>
      <c r="D3" s="542"/>
      <c r="E3" s="542"/>
      <c r="F3" s="542"/>
      <c r="G3" s="542"/>
      <c r="H3" s="542"/>
      <c r="I3" s="542"/>
      <c r="J3" s="543" t="s">
        <v>2</v>
      </c>
      <c r="K3" s="543"/>
      <c r="L3" s="543"/>
      <c r="M3" s="543"/>
      <c r="N3" s="540"/>
      <c r="O3" s="540"/>
      <c r="P3" s="64"/>
    </row>
    <row r="4" spans="2:16" s="65" customFormat="1" ht="15.75">
      <c r="B4" s="540"/>
      <c r="C4" s="542" t="s">
        <v>3</v>
      </c>
      <c r="D4" s="542"/>
      <c r="E4" s="542"/>
      <c r="F4" s="542"/>
      <c r="G4" s="542"/>
      <c r="H4" s="542"/>
      <c r="I4" s="542"/>
      <c r="J4" s="543" t="s">
        <v>4</v>
      </c>
      <c r="K4" s="543"/>
      <c r="L4" s="543"/>
      <c r="M4" s="543"/>
      <c r="N4" s="540"/>
      <c r="O4" s="540"/>
      <c r="P4" s="64"/>
    </row>
    <row r="5" spans="2:16" s="65" customFormat="1" ht="15.75">
      <c r="B5" s="541"/>
      <c r="C5" s="544"/>
      <c r="D5" s="544"/>
      <c r="E5" s="544"/>
      <c r="F5" s="544"/>
      <c r="G5" s="544"/>
      <c r="H5" s="544"/>
      <c r="I5" s="544"/>
      <c r="J5" s="463"/>
      <c r="K5" s="463"/>
      <c r="L5" s="463"/>
      <c r="M5" s="463"/>
      <c r="N5" s="541"/>
      <c r="O5" s="541"/>
      <c r="P5" s="64"/>
    </row>
    <row r="6" spans="2:16" s="65" customFormat="1" ht="15">
      <c r="B6" s="541"/>
      <c r="C6" s="544"/>
      <c r="D6" s="544"/>
      <c r="E6" s="544"/>
      <c r="F6" s="544"/>
      <c r="G6" s="544"/>
      <c r="H6" s="544"/>
      <c r="I6" s="544"/>
      <c r="J6" s="543" t="s">
        <v>5</v>
      </c>
      <c r="K6" s="543"/>
      <c r="L6" s="543"/>
      <c r="M6" s="543"/>
      <c r="N6" s="541"/>
      <c r="O6" s="541"/>
    </row>
    <row r="7" spans="2:16" ht="15.75" customHeight="1">
      <c r="B7" s="548" t="s">
        <v>96</v>
      </c>
      <c r="C7" s="548"/>
      <c r="D7" s="548"/>
      <c r="E7" s="548"/>
      <c r="F7" s="548"/>
      <c r="G7" s="548"/>
      <c r="H7" s="557" t="s">
        <v>97</v>
      </c>
      <c r="I7" s="558"/>
      <c r="J7" s="559"/>
      <c r="K7" s="549" t="s">
        <v>98</v>
      </c>
      <c r="L7" s="549"/>
      <c r="M7" s="549"/>
      <c r="N7" s="549"/>
      <c r="O7" s="549"/>
      <c r="P7" s="67"/>
    </row>
    <row r="8" spans="2:16" ht="15.75">
      <c r="B8" s="66" t="s">
        <v>99</v>
      </c>
      <c r="C8" s="550"/>
      <c r="D8" s="550"/>
      <c r="E8" s="550"/>
      <c r="F8" s="550"/>
      <c r="G8" s="551"/>
      <c r="H8" s="560"/>
      <c r="I8" s="561"/>
      <c r="J8" s="562"/>
      <c r="K8" s="68" t="s">
        <v>11</v>
      </c>
      <c r="L8" s="552" t="s">
        <v>12</v>
      </c>
      <c r="M8" s="552"/>
      <c r="N8" s="552"/>
      <c r="O8" s="69" t="s">
        <v>13</v>
      </c>
      <c r="P8" s="67"/>
    </row>
    <row r="9" spans="2:16" ht="15.75">
      <c r="B9" s="553" t="s">
        <v>100</v>
      </c>
      <c r="C9" s="554"/>
      <c r="D9" s="554"/>
      <c r="E9" s="554"/>
      <c r="F9" s="554"/>
      <c r="G9" s="555"/>
      <c r="H9" s="560"/>
      <c r="I9" s="561"/>
      <c r="J9" s="562"/>
      <c r="K9" s="70"/>
      <c r="L9" s="556"/>
      <c r="M9" s="546"/>
      <c r="N9" s="547"/>
      <c r="O9" s="71"/>
      <c r="P9" s="72"/>
    </row>
    <row r="10" spans="2:16" ht="15.75" customHeight="1">
      <c r="B10" s="566" t="s">
        <v>101</v>
      </c>
      <c r="C10" s="567"/>
      <c r="D10" s="567"/>
      <c r="E10" s="567"/>
      <c r="F10" s="567"/>
      <c r="G10" s="568"/>
      <c r="H10" s="560"/>
      <c r="I10" s="561"/>
      <c r="J10" s="562"/>
      <c r="K10" s="70"/>
      <c r="L10" s="359"/>
      <c r="M10" s="359"/>
      <c r="N10" s="359"/>
      <c r="O10" s="71"/>
      <c r="P10" s="72"/>
    </row>
    <row r="11" spans="2:16" ht="15.6" customHeight="1">
      <c r="B11" s="569"/>
      <c r="C11" s="570"/>
      <c r="D11" s="570"/>
      <c r="E11" s="570"/>
      <c r="F11" s="570"/>
      <c r="G11" s="571"/>
      <c r="H11" s="560"/>
      <c r="I11" s="561"/>
      <c r="J11" s="562"/>
      <c r="K11" s="70"/>
      <c r="L11" s="359"/>
      <c r="M11" s="359"/>
      <c r="N11" s="359"/>
      <c r="O11" s="71"/>
      <c r="P11" s="72"/>
    </row>
    <row r="12" spans="2:16" ht="15.75" customHeight="1">
      <c r="B12" s="566" t="s">
        <v>102</v>
      </c>
      <c r="C12" s="567"/>
      <c r="D12" s="567"/>
      <c r="E12" s="567"/>
      <c r="F12" s="567"/>
      <c r="G12" s="568"/>
      <c r="H12" s="560"/>
      <c r="I12" s="561"/>
      <c r="J12" s="562"/>
      <c r="K12" s="70"/>
      <c r="L12" s="359"/>
      <c r="M12" s="359"/>
      <c r="N12" s="359"/>
      <c r="O12" s="71"/>
      <c r="P12" s="72"/>
    </row>
    <row r="13" spans="2:16" ht="15.75" customHeight="1">
      <c r="B13" s="569"/>
      <c r="C13" s="570"/>
      <c r="D13" s="570"/>
      <c r="E13" s="570"/>
      <c r="F13" s="570"/>
      <c r="G13" s="571"/>
      <c r="H13" s="560"/>
      <c r="I13" s="561"/>
      <c r="J13" s="562"/>
      <c r="K13" s="70"/>
      <c r="L13" s="359"/>
      <c r="M13" s="359"/>
      <c r="N13" s="359"/>
      <c r="O13" s="71"/>
      <c r="P13" s="72"/>
    </row>
    <row r="14" spans="2:16" ht="15.75" customHeight="1">
      <c r="B14" s="572" t="s">
        <v>362</v>
      </c>
      <c r="C14" s="573"/>
      <c r="D14" s="573"/>
      <c r="E14" s="573"/>
      <c r="F14" s="573"/>
      <c r="G14" s="574"/>
      <c r="H14" s="560"/>
      <c r="I14" s="561"/>
      <c r="J14" s="562"/>
      <c r="K14" s="70"/>
      <c r="L14" s="356"/>
      <c r="M14" s="357"/>
      <c r="N14" s="358"/>
      <c r="O14" s="71"/>
      <c r="P14" s="72"/>
    </row>
    <row r="15" spans="2:16" ht="15.75" customHeight="1" thickBot="1">
      <c r="B15" s="575"/>
      <c r="C15" s="576"/>
      <c r="D15" s="576"/>
      <c r="E15" s="576"/>
      <c r="F15" s="576"/>
      <c r="G15" s="577"/>
      <c r="H15" s="563"/>
      <c r="I15" s="564"/>
      <c r="J15" s="565"/>
      <c r="K15" s="70"/>
      <c r="L15" s="545"/>
      <c r="M15" s="546"/>
      <c r="N15" s="547"/>
      <c r="O15" s="71"/>
      <c r="P15" s="72"/>
    </row>
    <row r="16" spans="2:16" ht="15.75" customHeight="1">
      <c r="B16" s="632" t="s">
        <v>18</v>
      </c>
      <c r="C16" s="635" t="s">
        <v>103</v>
      </c>
      <c r="D16" s="637" t="s">
        <v>19</v>
      </c>
      <c r="E16" s="637" t="s">
        <v>58</v>
      </c>
      <c r="F16" s="637" t="s">
        <v>104</v>
      </c>
      <c r="G16" s="638" t="s">
        <v>105</v>
      </c>
      <c r="H16" s="639"/>
      <c r="I16" s="639"/>
      <c r="J16" s="640"/>
      <c r="K16" s="637" t="s">
        <v>106</v>
      </c>
      <c r="L16" s="637"/>
      <c r="M16" s="644" t="s">
        <v>107</v>
      </c>
      <c r="N16" s="644"/>
      <c r="O16" s="645"/>
      <c r="P16" s="72"/>
    </row>
    <row r="17" spans="2:249" ht="15">
      <c r="B17" s="633"/>
      <c r="C17" s="613"/>
      <c r="D17" s="613"/>
      <c r="E17" s="613"/>
      <c r="F17" s="613"/>
      <c r="G17" s="641"/>
      <c r="H17" s="642"/>
      <c r="I17" s="642"/>
      <c r="J17" s="643"/>
      <c r="K17" s="613"/>
      <c r="L17" s="613"/>
      <c r="M17" s="613" t="s">
        <v>108</v>
      </c>
      <c r="N17" s="613" t="s">
        <v>109</v>
      </c>
      <c r="O17" s="646" t="s">
        <v>27</v>
      </c>
      <c r="P17" s="72"/>
    </row>
    <row r="18" spans="2:249" ht="15.75" customHeight="1" thickBot="1">
      <c r="B18" s="634"/>
      <c r="C18" s="636"/>
      <c r="D18" s="636"/>
      <c r="E18" s="636"/>
      <c r="F18" s="636"/>
      <c r="G18" s="78" t="s">
        <v>28</v>
      </c>
      <c r="H18" s="78" t="s">
        <v>29</v>
      </c>
      <c r="I18" s="78" t="s">
        <v>110</v>
      </c>
      <c r="J18" s="283" t="s">
        <v>31</v>
      </c>
      <c r="K18" s="78" t="s">
        <v>32</v>
      </c>
      <c r="L18" s="77" t="s">
        <v>111</v>
      </c>
      <c r="M18" s="636"/>
      <c r="N18" s="636"/>
      <c r="O18" s="647"/>
      <c r="P18" s="72"/>
    </row>
    <row r="19" spans="2:249" ht="15.75" customHeight="1" thickBot="1">
      <c r="B19" s="580" t="s">
        <v>112</v>
      </c>
      <c r="C19" s="284" t="s">
        <v>35</v>
      </c>
      <c r="D19" s="582" t="s">
        <v>113</v>
      </c>
      <c r="E19" s="363">
        <v>4</v>
      </c>
      <c r="F19" s="285">
        <v>125000000</v>
      </c>
      <c r="G19" s="285">
        <f>F19</f>
        <v>125000000</v>
      </c>
      <c r="H19" s="286"/>
      <c r="I19" s="287"/>
      <c r="J19" s="286"/>
      <c r="K19" s="584">
        <v>45293</v>
      </c>
      <c r="L19" s="586">
        <v>45657</v>
      </c>
      <c r="M19" s="578">
        <f>E20/E19</f>
        <v>0</v>
      </c>
      <c r="N19" s="578">
        <f>F20/F19</f>
        <v>0</v>
      </c>
      <c r="O19" s="596">
        <v>0</v>
      </c>
      <c r="P19" s="72"/>
    </row>
    <row r="20" spans="2:249" ht="28.9" customHeight="1" thickBot="1">
      <c r="B20" s="581"/>
      <c r="C20" s="288" t="s">
        <v>37</v>
      </c>
      <c r="D20" s="583"/>
      <c r="E20" s="360">
        <v>0</v>
      </c>
      <c r="F20" s="289">
        <v>0</v>
      </c>
      <c r="G20" s="290">
        <f t="shared" ref="G20:G32" si="0">F20</f>
        <v>0</v>
      </c>
      <c r="H20" s="291"/>
      <c r="I20" s="292"/>
      <c r="J20" s="291"/>
      <c r="K20" s="585"/>
      <c r="L20" s="587"/>
      <c r="M20" s="579"/>
      <c r="N20" s="579"/>
      <c r="O20" s="597"/>
      <c r="P20" s="72"/>
    </row>
    <row r="21" spans="2:249" ht="16.5" customHeight="1" thickBot="1">
      <c r="B21" s="580" t="s">
        <v>114</v>
      </c>
      <c r="C21" s="284" t="s">
        <v>35</v>
      </c>
      <c r="D21" s="582" t="s">
        <v>115</v>
      </c>
      <c r="E21" s="364">
        <v>1</v>
      </c>
      <c r="F21" s="285">
        <v>115000000</v>
      </c>
      <c r="G21" s="285">
        <f t="shared" si="0"/>
        <v>115000000</v>
      </c>
      <c r="H21" s="293"/>
      <c r="I21" s="287"/>
      <c r="J21" s="293"/>
      <c r="K21" s="584">
        <v>45293</v>
      </c>
      <c r="L21" s="586">
        <v>45657</v>
      </c>
      <c r="M21" s="578">
        <f t="shared" ref="M21:N21" si="1">E22/E21</f>
        <v>0</v>
      </c>
      <c r="N21" s="578">
        <f t="shared" si="1"/>
        <v>0</v>
      </c>
      <c r="O21" s="596">
        <v>0</v>
      </c>
      <c r="P21" s="72"/>
    </row>
    <row r="22" spans="2:249" ht="21" customHeight="1" thickBot="1">
      <c r="B22" s="581"/>
      <c r="C22" s="288" t="s">
        <v>37</v>
      </c>
      <c r="D22" s="583"/>
      <c r="E22" s="361">
        <v>0</v>
      </c>
      <c r="F22" s="289">
        <v>0</v>
      </c>
      <c r="G22" s="290">
        <f t="shared" si="0"/>
        <v>0</v>
      </c>
      <c r="H22" s="294"/>
      <c r="I22" s="292"/>
      <c r="J22" s="294"/>
      <c r="K22" s="585"/>
      <c r="L22" s="587"/>
      <c r="M22" s="579"/>
      <c r="N22" s="579"/>
      <c r="O22" s="597"/>
      <c r="P22" s="72"/>
    </row>
    <row r="23" spans="2:249" ht="16.5" customHeight="1" thickBot="1">
      <c r="B23" s="580" t="s">
        <v>116</v>
      </c>
      <c r="C23" s="284" t="s">
        <v>35</v>
      </c>
      <c r="D23" s="582" t="s">
        <v>117</v>
      </c>
      <c r="E23" s="364">
        <v>30</v>
      </c>
      <c r="F23" s="285">
        <v>95000000</v>
      </c>
      <c r="G23" s="285">
        <f t="shared" si="0"/>
        <v>95000000</v>
      </c>
      <c r="H23" s="293"/>
      <c r="I23" s="287"/>
      <c r="J23" s="293"/>
      <c r="K23" s="584">
        <v>45293</v>
      </c>
      <c r="L23" s="586">
        <v>45657</v>
      </c>
      <c r="M23" s="578">
        <f t="shared" ref="M23:N23" si="2">E24/E23</f>
        <v>0</v>
      </c>
      <c r="N23" s="578">
        <f t="shared" si="2"/>
        <v>0</v>
      </c>
      <c r="O23" s="596">
        <v>0</v>
      </c>
      <c r="P23" s="72"/>
    </row>
    <row r="24" spans="2:249" ht="21" customHeight="1" thickBot="1">
      <c r="B24" s="581"/>
      <c r="C24" s="288" t="s">
        <v>37</v>
      </c>
      <c r="D24" s="583"/>
      <c r="E24" s="361">
        <v>0</v>
      </c>
      <c r="F24" s="289">
        <v>0</v>
      </c>
      <c r="G24" s="290">
        <f t="shared" si="0"/>
        <v>0</v>
      </c>
      <c r="H24" s="294"/>
      <c r="I24" s="292"/>
      <c r="J24" s="294"/>
      <c r="K24" s="585"/>
      <c r="L24" s="587"/>
      <c r="M24" s="579"/>
      <c r="N24" s="579"/>
      <c r="O24" s="597"/>
      <c r="P24" s="72"/>
    </row>
    <row r="25" spans="2:249" ht="16.5" customHeight="1" thickBot="1">
      <c r="B25" s="580" t="s">
        <v>118</v>
      </c>
      <c r="C25" s="284" t="s">
        <v>35</v>
      </c>
      <c r="D25" s="582" t="s">
        <v>119</v>
      </c>
      <c r="E25" s="364">
        <v>6</v>
      </c>
      <c r="F25" s="285">
        <v>60000000</v>
      </c>
      <c r="G25" s="285">
        <f t="shared" si="0"/>
        <v>60000000</v>
      </c>
      <c r="H25" s="295"/>
      <c r="I25" s="287"/>
      <c r="J25" s="296"/>
      <c r="K25" s="584">
        <v>45293</v>
      </c>
      <c r="L25" s="586">
        <v>45657</v>
      </c>
      <c r="M25" s="578">
        <f t="shared" ref="M25:N25" si="3">E26/E25</f>
        <v>0</v>
      </c>
      <c r="N25" s="578">
        <f t="shared" si="3"/>
        <v>0</v>
      </c>
      <c r="O25" s="596">
        <v>0</v>
      </c>
      <c r="P25" s="73"/>
    </row>
    <row r="26" spans="2:249" ht="22.15" customHeight="1" thickBot="1">
      <c r="B26" s="581"/>
      <c r="C26" s="288" t="s">
        <v>37</v>
      </c>
      <c r="D26" s="583"/>
      <c r="E26" s="362">
        <v>0</v>
      </c>
      <c r="F26" s="289">
        <v>0</v>
      </c>
      <c r="G26" s="290">
        <f t="shared" si="0"/>
        <v>0</v>
      </c>
      <c r="H26" s="291"/>
      <c r="I26" s="292"/>
      <c r="J26" s="294"/>
      <c r="K26" s="585"/>
      <c r="L26" s="587"/>
      <c r="M26" s="579"/>
      <c r="N26" s="579"/>
      <c r="O26" s="597"/>
      <c r="P26" s="73"/>
    </row>
    <row r="27" spans="2:249" ht="15.75" thickBot="1">
      <c r="B27" s="580" t="s">
        <v>120</v>
      </c>
      <c r="C27" s="284" t="s">
        <v>35</v>
      </c>
      <c r="D27" s="582" t="s">
        <v>121</v>
      </c>
      <c r="E27" s="364">
        <v>9</v>
      </c>
      <c r="F27" s="285">
        <v>100000000</v>
      </c>
      <c r="G27" s="285">
        <f t="shared" si="0"/>
        <v>100000000</v>
      </c>
      <c r="H27" s="293"/>
      <c r="I27" s="287"/>
      <c r="J27" s="293"/>
      <c r="K27" s="584">
        <v>45293</v>
      </c>
      <c r="L27" s="586">
        <v>45657</v>
      </c>
      <c r="M27" s="578">
        <f t="shared" ref="M27:N27" si="4">E28/E27</f>
        <v>0</v>
      </c>
      <c r="N27" s="578">
        <f t="shared" si="4"/>
        <v>0</v>
      </c>
      <c r="O27" s="596">
        <v>0</v>
      </c>
      <c r="P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row>
    <row r="28" spans="2:249" ht="25.9" customHeight="1" thickBot="1">
      <c r="B28" s="581"/>
      <c r="C28" s="288" t="s">
        <v>37</v>
      </c>
      <c r="D28" s="583"/>
      <c r="E28" s="361">
        <v>0</v>
      </c>
      <c r="F28" s="289">
        <v>0</v>
      </c>
      <c r="G28" s="290">
        <f t="shared" si="0"/>
        <v>0</v>
      </c>
      <c r="H28" s="291"/>
      <c r="I28" s="292"/>
      <c r="J28" s="291"/>
      <c r="K28" s="585"/>
      <c r="L28" s="587"/>
      <c r="M28" s="579"/>
      <c r="N28" s="579"/>
      <c r="O28" s="597"/>
      <c r="P28" s="75"/>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c r="EO28" s="76"/>
      <c r="EP28" s="76"/>
      <c r="EQ28" s="76"/>
      <c r="ER28" s="76"/>
      <c r="ES28" s="76"/>
      <c r="ET28" s="76"/>
      <c r="EU28" s="76"/>
      <c r="EV28" s="76"/>
      <c r="EW28" s="76"/>
      <c r="EX28" s="76"/>
      <c r="EY28" s="76"/>
      <c r="EZ28" s="76"/>
      <c r="FA28" s="76"/>
      <c r="FB28" s="76"/>
      <c r="FC28" s="76"/>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c r="HJ28" s="76"/>
      <c r="HK28" s="76"/>
      <c r="HL28" s="76"/>
      <c r="HM28" s="76"/>
      <c r="HN28" s="76"/>
      <c r="HO28" s="76"/>
      <c r="HP28" s="76"/>
      <c r="HQ28" s="76"/>
      <c r="HR28" s="76"/>
      <c r="HS28" s="76"/>
      <c r="HT28" s="76"/>
      <c r="HU28" s="76"/>
      <c r="HV28" s="76"/>
      <c r="HW28" s="76"/>
      <c r="HX28" s="76"/>
      <c r="HY28" s="76"/>
      <c r="HZ28" s="76"/>
      <c r="IA28" s="76"/>
      <c r="IB28" s="76"/>
      <c r="IC28" s="76"/>
      <c r="ID28" s="76"/>
      <c r="IE28" s="76"/>
      <c r="IF28" s="76"/>
      <c r="IG28" s="76"/>
      <c r="IH28" s="76"/>
      <c r="II28" s="76"/>
      <c r="IJ28" s="76"/>
      <c r="IK28" s="76"/>
      <c r="IL28" s="76"/>
      <c r="IM28" s="76"/>
      <c r="IN28" s="76"/>
      <c r="IO28" s="76"/>
    </row>
    <row r="29" spans="2:249" ht="15.75" thickBot="1">
      <c r="B29" s="580" t="s">
        <v>122</v>
      </c>
      <c r="C29" s="284" t="s">
        <v>35</v>
      </c>
      <c r="D29" s="582" t="s">
        <v>123</v>
      </c>
      <c r="E29" s="364">
        <v>1</v>
      </c>
      <c r="F29" s="285">
        <v>105000000</v>
      </c>
      <c r="G29" s="285">
        <f t="shared" si="0"/>
        <v>105000000</v>
      </c>
      <c r="H29" s="286"/>
      <c r="I29" s="287"/>
      <c r="J29" s="286"/>
      <c r="K29" s="584">
        <v>45293</v>
      </c>
      <c r="L29" s="586">
        <v>45657</v>
      </c>
      <c r="M29" s="578">
        <f t="shared" ref="M29:N29" si="5">E30/E29</f>
        <v>1</v>
      </c>
      <c r="N29" s="578">
        <f t="shared" si="5"/>
        <v>0</v>
      </c>
      <c r="O29" s="596">
        <v>0</v>
      </c>
      <c r="P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c r="EO29" s="76"/>
      <c r="EP29" s="76"/>
      <c r="EQ29" s="76"/>
      <c r="ER29" s="76"/>
      <c r="ES29" s="76"/>
      <c r="ET29" s="76"/>
      <c r="EU29" s="76"/>
      <c r="EV29" s="76"/>
      <c r="EW29" s="76"/>
      <c r="EX29" s="76"/>
      <c r="EY29" s="76"/>
      <c r="EZ29" s="76"/>
      <c r="FA29" s="76"/>
      <c r="FB29" s="76"/>
      <c r="FC29" s="76"/>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c r="HJ29" s="76"/>
      <c r="HK29" s="76"/>
      <c r="HL29" s="76"/>
      <c r="HM29" s="76"/>
      <c r="HN29" s="76"/>
      <c r="HO29" s="76"/>
      <c r="HP29" s="76"/>
      <c r="HQ29" s="76"/>
      <c r="HR29" s="76"/>
      <c r="HS29" s="76"/>
      <c r="HT29" s="76"/>
      <c r="HU29" s="76"/>
      <c r="HV29" s="76"/>
      <c r="HW29" s="76"/>
      <c r="HX29" s="76"/>
      <c r="HY29" s="76"/>
      <c r="HZ29" s="76"/>
      <c r="IA29" s="76"/>
      <c r="IB29" s="76"/>
      <c r="IC29" s="76"/>
      <c r="ID29" s="76"/>
      <c r="IE29" s="76"/>
      <c r="IF29" s="76"/>
      <c r="IG29" s="76"/>
      <c r="IH29" s="76"/>
      <c r="II29" s="76"/>
      <c r="IJ29" s="76"/>
      <c r="IK29" s="76"/>
      <c r="IL29" s="76"/>
      <c r="IM29" s="76"/>
      <c r="IN29" s="76"/>
      <c r="IO29" s="76"/>
    </row>
    <row r="30" spans="2:249" ht="22.9" customHeight="1" thickBot="1">
      <c r="B30" s="581"/>
      <c r="C30" s="288" t="s">
        <v>37</v>
      </c>
      <c r="D30" s="583"/>
      <c r="E30" s="361">
        <v>1</v>
      </c>
      <c r="F30" s="289">
        <v>0</v>
      </c>
      <c r="G30" s="290">
        <f t="shared" si="0"/>
        <v>0</v>
      </c>
      <c r="H30" s="291"/>
      <c r="I30" s="292"/>
      <c r="J30" s="291"/>
      <c r="K30" s="585"/>
      <c r="L30" s="587"/>
      <c r="M30" s="579"/>
      <c r="N30" s="579"/>
      <c r="O30" s="597"/>
      <c r="P30" s="79"/>
    </row>
    <row r="31" spans="2:249" ht="17.25" customHeight="1" thickBot="1">
      <c r="B31" s="588" t="s">
        <v>124</v>
      </c>
      <c r="C31" s="284" t="s">
        <v>35</v>
      </c>
      <c r="D31" s="297"/>
      <c r="E31" s="297"/>
      <c r="F31" s="298">
        <f>F19+F21+F23+F25+F27+F29</f>
        <v>600000000</v>
      </c>
      <c r="G31" s="285">
        <f t="shared" si="0"/>
        <v>600000000</v>
      </c>
      <c r="H31" s="293"/>
      <c r="I31" s="293"/>
      <c r="J31" s="293"/>
      <c r="K31" s="293"/>
      <c r="L31" s="299"/>
      <c r="M31" s="590"/>
      <c r="N31" s="592"/>
      <c r="O31" s="594"/>
      <c r="P31" s="79"/>
    </row>
    <row r="32" spans="2:249" ht="14.25" customHeight="1" thickBot="1">
      <c r="B32" s="589"/>
      <c r="C32" s="288" t="s">
        <v>37</v>
      </c>
      <c r="D32" s="300"/>
      <c r="E32" s="300"/>
      <c r="F32" s="301">
        <v>0</v>
      </c>
      <c r="G32" s="290">
        <f t="shared" si="0"/>
        <v>0</v>
      </c>
      <c r="H32" s="291"/>
      <c r="I32" s="302"/>
      <c r="J32" s="291"/>
      <c r="K32" s="291"/>
      <c r="L32" s="303"/>
      <c r="M32" s="591"/>
      <c r="N32" s="593"/>
      <c r="O32" s="595"/>
      <c r="P32" s="79"/>
    </row>
    <row r="33" spans="2:16" ht="15" customHeight="1" thickBot="1">
      <c r="B33" s="80" t="s">
        <v>46</v>
      </c>
      <c r="C33" s="598" t="s">
        <v>47</v>
      </c>
      <c r="D33" s="599"/>
      <c r="E33" s="600"/>
      <c r="F33" s="601" t="s">
        <v>48</v>
      </c>
      <c r="G33" s="602"/>
      <c r="H33" s="602"/>
      <c r="I33" s="602"/>
      <c r="J33" s="81"/>
      <c r="K33" s="625" t="s">
        <v>49</v>
      </c>
      <c r="L33" s="626"/>
      <c r="M33" s="626"/>
      <c r="N33" s="626"/>
      <c r="O33" s="627"/>
      <c r="P33" s="79"/>
    </row>
    <row r="34" spans="2:16" ht="21" customHeight="1">
      <c r="B34" s="624" t="s">
        <v>125</v>
      </c>
      <c r="C34" s="613" t="s">
        <v>126</v>
      </c>
      <c r="D34" s="613"/>
      <c r="E34" s="613"/>
      <c r="F34" s="614" t="s">
        <v>127</v>
      </c>
      <c r="G34" s="614"/>
      <c r="H34" s="614"/>
      <c r="I34" s="615" t="s">
        <v>35</v>
      </c>
      <c r="J34" s="616">
        <v>1</v>
      </c>
      <c r="K34" s="617" t="s">
        <v>363</v>
      </c>
      <c r="L34" s="618"/>
      <c r="M34" s="618"/>
      <c r="N34" s="618"/>
      <c r="O34" s="619"/>
      <c r="P34" s="79"/>
    </row>
    <row r="35" spans="2:16" ht="20.25" customHeight="1">
      <c r="B35" s="624"/>
      <c r="C35" s="613"/>
      <c r="D35" s="613"/>
      <c r="E35" s="613"/>
      <c r="F35" s="614"/>
      <c r="G35" s="614"/>
      <c r="H35" s="614"/>
      <c r="I35" s="615"/>
      <c r="J35" s="616"/>
      <c r="K35" s="620"/>
      <c r="L35" s="620"/>
      <c r="M35" s="620"/>
      <c r="N35" s="620"/>
      <c r="O35" s="621"/>
      <c r="P35" s="79"/>
    </row>
    <row r="36" spans="2:16" ht="14.25" customHeight="1">
      <c r="B36" s="622"/>
      <c r="C36" s="613"/>
      <c r="D36" s="613"/>
      <c r="E36" s="613"/>
      <c r="F36" s="614"/>
      <c r="G36" s="614"/>
      <c r="H36" s="614"/>
      <c r="I36" s="615" t="s">
        <v>37</v>
      </c>
      <c r="J36" s="623"/>
      <c r="K36" s="609" t="s">
        <v>52</v>
      </c>
      <c r="L36" s="609"/>
      <c r="M36" s="609"/>
      <c r="N36" s="609"/>
      <c r="O36" s="610"/>
      <c r="P36" s="79"/>
    </row>
    <row r="37" spans="2:16" ht="16.149999999999999" customHeight="1">
      <c r="B37" s="622"/>
      <c r="C37" s="613"/>
      <c r="D37" s="613"/>
      <c r="E37" s="613"/>
      <c r="F37" s="614"/>
      <c r="G37" s="614"/>
      <c r="H37" s="614"/>
      <c r="I37" s="615"/>
      <c r="J37" s="623"/>
      <c r="K37" s="609"/>
      <c r="L37" s="609"/>
      <c r="M37" s="609"/>
      <c r="N37" s="609"/>
      <c r="O37" s="610"/>
      <c r="P37" s="79"/>
    </row>
    <row r="38" spans="2:16" ht="14.25" customHeight="1">
      <c r="B38" s="622"/>
      <c r="C38" s="613"/>
      <c r="D38" s="613"/>
      <c r="E38" s="613"/>
      <c r="F38" s="614"/>
      <c r="G38" s="614"/>
      <c r="H38" s="614"/>
      <c r="I38" s="82"/>
      <c r="J38" s="83"/>
      <c r="K38" s="624" t="s">
        <v>364</v>
      </c>
      <c r="L38" s="620"/>
      <c r="M38" s="620"/>
      <c r="N38" s="620"/>
      <c r="O38" s="621"/>
      <c r="P38" s="79"/>
    </row>
    <row r="39" spans="2:16" ht="14.25" customHeight="1">
      <c r="B39" s="603" t="s">
        <v>365</v>
      </c>
      <c r="C39" s="604"/>
      <c r="D39" s="604"/>
      <c r="E39" s="604"/>
      <c r="F39" s="604"/>
      <c r="G39" s="604"/>
      <c r="H39" s="604"/>
      <c r="I39" s="604"/>
      <c r="J39" s="605"/>
      <c r="K39" s="620"/>
      <c r="L39" s="620"/>
      <c r="M39" s="620"/>
      <c r="N39" s="620"/>
      <c r="O39" s="621"/>
      <c r="P39" s="79"/>
    </row>
    <row r="40" spans="2:16" ht="15" customHeight="1">
      <c r="B40" s="603"/>
      <c r="C40" s="604"/>
      <c r="D40" s="604"/>
      <c r="E40" s="604"/>
      <c r="F40" s="604"/>
      <c r="G40" s="604"/>
      <c r="H40" s="604"/>
      <c r="I40" s="604"/>
      <c r="J40" s="605"/>
      <c r="K40" s="609" t="s">
        <v>52</v>
      </c>
      <c r="L40" s="609"/>
      <c r="M40" s="609"/>
      <c r="N40" s="609"/>
      <c r="O40" s="610"/>
    </row>
    <row r="41" spans="2:16" ht="16.149999999999999" customHeight="1" thickBot="1">
      <c r="B41" s="606"/>
      <c r="C41" s="607"/>
      <c r="D41" s="607"/>
      <c r="E41" s="607"/>
      <c r="F41" s="607"/>
      <c r="G41" s="607"/>
      <c r="H41" s="607"/>
      <c r="I41" s="607"/>
      <c r="J41" s="608"/>
      <c r="K41" s="611"/>
      <c r="L41" s="611"/>
      <c r="M41" s="611"/>
      <c r="N41" s="611"/>
      <c r="O41" s="612"/>
    </row>
    <row r="42" spans="2:16" ht="15">
      <c r="H42" s="5"/>
      <c r="K42" s="86"/>
      <c r="L42" s="86"/>
      <c r="P42" s="79"/>
    </row>
    <row r="43" spans="2:16">
      <c r="F43" s="304"/>
      <c r="L43" s="89"/>
      <c r="P43" s="79"/>
    </row>
    <row r="44" spans="2:16">
      <c r="D44" s="90"/>
    </row>
    <row r="45" spans="2:16">
      <c r="K45" s="91"/>
      <c r="L45" s="91"/>
    </row>
    <row r="46" spans="2:16">
      <c r="K46" s="91"/>
      <c r="L46" s="91"/>
    </row>
    <row r="47" spans="2:16" ht="18.75">
      <c r="K47" s="91"/>
      <c r="L47" s="98"/>
      <c r="M47" s="629"/>
      <c r="N47" s="629"/>
      <c r="O47" s="629"/>
    </row>
    <row r="48" spans="2:16" ht="18.75">
      <c r="K48" s="91"/>
      <c r="L48" s="98"/>
      <c r="M48" s="629"/>
      <c r="N48" s="629"/>
      <c r="O48" s="629"/>
    </row>
    <row r="49" spans="2:37" ht="18.75">
      <c r="K49" s="91"/>
      <c r="L49" s="98"/>
      <c r="M49" s="629"/>
      <c r="N49" s="629"/>
      <c r="O49" s="629"/>
    </row>
    <row r="50" spans="2:37" ht="18.75">
      <c r="K50" s="91"/>
      <c r="L50" s="98"/>
      <c r="M50" s="628"/>
      <c r="N50" s="629"/>
      <c r="O50" s="629"/>
    </row>
    <row r="51" spans="2:37" ht="18.75">
      <c r="K51" s="91"/>
      <c r="L51" s="98"/>
      <c r="M51" s="629"/>
      <c r="N51" s="629"/>
      <c r="O51" s="629"/>
    </row>
    <row r="52" spans="2:37" s="84" customFormat="1" ht="18.75">
      <c r="B52" s="5"/>
      <c r="C52" s="5"/>
      <c r="D52" s="5"/>
      <c r="E52" s="5"/>
      <c r="F52" s="5"/>
      <c r="G52" s="5"/>
      <c r="H52" s="87"/>
      <c r="I52" s="5"/>
      <c r="J52" s="5"/>
      <c r="K52" s="91"/>
      <c r="L52" s="98"/>
      <c r="M52" s="629"/>
      <c r="N52" s="629"/>
      <c r="O52" s="629"/>
      <c r="Q52" s="85"/>
      <c r="R52" s="85"/>
      <c r="S52" s="85"/>
      <c r="T52" s="85"/>
      <c r="U52" s="85"/>
      <c r="V52" s="85"/>
      <c r="W52" s="85"/>
      <c r="X52" s="85"/>
      <c r="Y52" s="85"/>
      <c r="Z52" s="85"/>
      <c r="AA52" s="85"/>
    </row>
    <row r="53" spans="2:37" ht="18.75">
      <c r="K53" s="91"/>
      <c r="L53" s="98"/>
      <c r="M53" s="629"/>
      <c r="N53" s="629"/>
      <c r="O53" s="629"/>
    </row>
    <row r="54" spans="2:37" ht="18.75">
      <c r="K54" s="91"/>
      <c r="L54" s="98"/>
      <c r="M54" s="630"/>
      <c r="N54" s="631"/>
      <c r="O54" s="631"/>
    </row>
    <row r="55" spans="2:37" ht="18.75">
      <c r="K55" s="91"/>
      <c r="L55" s="98"/>
      <c r="M55" s="628"/>
      <c r="N55" s="629"/>
      <c r="O55" s="629"/>
    </row>
    <row r="56" spans="2:37" ht="18.75">
      <c r="K56" s="91"/>
      <c r="L56" s="98"/>
      <c r="M56" s="628"/>
      <c r="N56" s="629"/>
      <c r="O56" s="629"/>
      <c r="AB56" s="92"/>
      <c r="AC56" s="93"/>
      <c r="AD56" s="92"/>
      <c r="AE56" s="93"/>
    </row>
    <row r="57" spans="2:37" ht="18.75">
      <c r="K57" s="91"/>
      <c r="L57" s="98"/>
      <c r="M57" s="628"/>
      <c r="N57" s="629"/>
      <c r="O57" s="629"/>
      <c r="AB57" s="94"/>
      <c r="AC57" s="95"/>
      <c r="AD57" s="94"/>
      <c r="AE57" s="96"/>
      <c r="AF57" s="96"/>
      <c r="AG57" s="97"/>
      <c r="AH57" s="97"/>
      <c r="AI57" s="97"/>
      <c r="AJ57" s="97"/>
      <c r="AK57" s="97"/>
    </row>
    <row r="58" spans="2:37" ht="18.75">
      <c r="K58" s="91"/>
      <c r="L58" s="98"/>
      <c r="M58" s="628"/>
      <c r="N58" s="629"/>
      <c r="O58" s="629"/>
      <c r="P58" s="99"/>
      <c r="AB58" s="94"/>
      <c r="AC58" s="95"/>
      <c r="AD58" s="100"/>
      <c r="AE58" s="101"/>
      <c r="AF58" s="95"/>
      <c r="AG58" s="100"/>
      <c r="AH58" s="101"/>
      <c r="AI58" s="97"/>
      <c r="AJ58" s="97"/>
      <c r="AK58" s="97"/>
    </row>
    <row r="59" spans="2:37">
      <c r="P59" s="99"/>
      <c r="AB59" s="94"/>
      <c r="AC59" s="95"/>
      <c r="AD59" s="100"/>
      <c r="AE59" s="101"/>
      <c r="AF59" s="101"/>
      <c r="AG59" s="97"/>
      <c r="AH59" s="100"/>
    </row>
    <row r="60" spans="2:37">
      <c r="P60" s="99"/>
      <c r="AB60" s="102"/>
      <c r="AC60" s="102"/>
      <c r="AD60" s="102"/>
    </row>
    <row r="61" spans="2:37" ht="16.5" customHeight="1">
      <c r="P61" s="99"/>
      <c r="AB61" s="103"/>
      <c r="AC61" s="102"/>
      <c r="AD61" s="103"/>
    </row>
    <row r="62" spans="2:37">
      <c r="P62" s="99"/>
      <c r="AB62" s="104"/>
      <c r="AC62" s="102"/>
      <c r="AD62" s="103"/>
    </row>
    <row r="63" spans="2:37">
      <c r="P63" s="99"/>
      <c r="AB63" s="102"/>
      <c r="AC63" s="102"/>
      <c r="AD63" s="102"/>
    </row>
    <row r="64" spans="2:37">
      <c r="P64" s="99"/>
      <c r="AB64" s="102"/>
      <c r="AC64" s="102"/>
      <c r="AD64" s="102"/>
    </row>
    <row r="65" spans="16:30" ht="35.65" customHeight="1">
      <c r="P65" s="99"/>
      <c r="AB65" s="105"/>
      <c r="AC65" s="102"/>
      <c r="AD65" s="102"/>
    </row>
    <row r="66" spans="16:30" ht="72.400000000000006" customHeight="1">
      <c r="P66" s="99"/>
      <c r="AB66" s="105"/>
      <c r="AC66" s="102"/>
      <c r="AD66" s="102"/>
    </row>
    <row r="67" spans="16:30" ht="82.9" customHeight="1">
      <c r="P67" s="99"/>
      <c r="AB67" s="105"/>
      <c r="AC67" s="102"/>
      <c r="AD67" s="102"/>
    </row>
    <row r="68" spans="16:30" ht="61.15" customHeight="1">
      <c r="P68" s="99"/>
      <c r="AB68" s="105"/>
      <c r="AC68" s="102"/>
      <c r="AD68" s="102"/>
    </row>
    <row r="69" spans="16:30" ht="38.450000000000003" customHeight="1">
      <c r="P69" s="99"/>
      <c r="AB69" s="105"/>
      <c r="AC69" s="102"/>
      <c r="AD69" s="102"/>
    </row>
    <row r="70" spans="16:30">
      <c r="AB70" s="105"/>
      <c r="AC70" s="102"/>
      <c r="AD70" s="102"/>
    </row>
  </sheetData>
  <mergeCells count="104">
    <mergeCell ref="B16:B18"/>
    <mergeCell ref="C16:C18"/>
    <mergeCell ref="D16:D18"/>
    <mergeCell ref="E16:E18"/>
    <mergeCell ref="F16:F18"/>
    <mergeCell ref="G16:J17"/>
    <mergeCell ref="O19:O20"/>
    <mergeCell ref="B21:B22"/>
    <mergeCell ref="D21:D22"/>
    <mergeCell ref="K21:K22"/>
    <mergeCell ref="L21:L22"/>
    <mergeCell ref="M21:M22"/>
    <mergeCell ref="N21:N22"/>
    <mergeCell ref="O21:O22"/>
    <mergeCell ref="K16:L17"/>
    <mergeCell ref="M16:O16"/>
    <mergeCell ref="M17:M18"/>
    <mergeCell ref="N17:N18"/>
    <mergeCell ref="O17:O18"/>
    <mergeCell ref="B19:B20"/>
    <mergeCell ref="D19:D20"/>
    <mergeCell ref="K19:K20"/>
    <mergeCell ref="L19:L20"/>
    <mergeCell ref="M19:M20"/>
    <mergeCell ref="M58:O58"/>
    <mergeCell ref="M51:O51"/>
    <mergeCell ref="M52:O52"/>
    <mergeCell ref="M53:O53"/>
    <mergeCell ref="M54:O54"/>
    <mergeCell ref="M55:O55"/>
    <mergeCell ref="M56:O56"/>
    <mergeCell ref="M57:O57"/>
    <mergeCell ref="M47:O47"/>
    <mergeCell ref="M48:O48"/>
    <mergeCell ref="M49:O49"/>
    <mergeCell ref="M50:O50"/>
    <mergeCell ref="O23:O24"/>
    <mergeCell ref="O25:O26"/>
    <mergeCell ref="K33:O33"/>
    <mergeCell ref="K27:K28"/>
    <mergeCell ref="K29:K30"/>
    <mergeCell ref="L29:L30"/>
    <mergeCell ref="M29:M30"/>
    <mergeCell ref="N29:N30"/>
    <mergeCell ref="O29:O30"/>
    <mergeCell ref="B39:J41"/>
    <mergeCell ref="K40:O41"/>
    <mergeCell ref="C34:E38"/>
    <mergeCell ref="F34:H38"/>
    <mergeCell ref="I34:I35"/>
    <mergeCell ref="J34:J35"/>
    <mergeCell ref="K34:O35"/>
    <mergeCell ref="B36:B38"/>
    <mergeCell ref="I36:I37"/>
    <mergeCell ref="J36:J37"/>
    <mergeCell ref="K36:O37"/>
    <mergeCell ref="K38:O39"/>
    <mergeCell ref="B34:B35"/>
    <mergeCell ref="B31:B32"/>
    <mergeCell ref="M31:M32"/>
    <mergeCell ref="N31:N32"/>
    <mergeCell ref="O31:O32"/>
    <mergeCell ref="M27:M28"/>
    <mergeCell ref="N27:N28"/>
    <mergeCell ref="O27:O28"/>
    <mergeCell ref="B29:B30"/>
    <mergeCell ref="C33:E33"/>
    <mergeCell ref="F33:I33"/>
    <mergeCell ref="B27:B28"/>
    <mergeCell ref="D27:D28"/>
    <mergeCell ref="L27:L28"/>
    <mergeCell ref="D29:D30"/>
    <mergeCell ref="N19:N20"/>
    <mergeCell ref="B25:B26"/>
    <mergeCell ref="D25:D26"/>
    <mergeCell ref="K25:K26"/>
    <mergeCell ref="L25:L26"/>
    <mergeCell ref="M25:M26"/>
    <mergeCell ref="N25:N26"/>
    <mergeCell ref="B23:B24"/>
    <mergeCell ref="D23:D24"/>
    <mergeCell ref="K23:K24"/>
    <mergeCell ref="L23:L24"/>
    <mergeCell ref="M23:M24"/>
    <mergeCell ref="N23:N24"/>
    <mergeCell ref="J6:M6"/>
    <mergeCell ref="L15:N15"/>
    <mergeCell ref="B7:G7"/>
    <mergeCell ref="K7:O7"/>
    <mergeCell ref="C8:G8"/>
    <mergeCell ref="L8:N8"/>
    <mergeCell ref="B9:G9"/>
    <mergeCell ref="L9:N9"/>
    <mergeCell ref="H7:J15"/>
    <mergeCell ref="B10:G11"/>
    <mergeCell ref="B12:G13"/>
    <mergeCell ref="B14:G15"/>
    <mergeCell ref="B2:B6"/>
    <mergeCell ref="C2:I3"/>
    <mergeCell ref="J2:M2"/>
    <mergeCell ref="N2:O6"/>
    <mergeCell ref="J3:M3"/>
    <mergeCell ref="C4:I6"/>
    <mergeCell ref="J4:M4"/>
  </mergeCells>
  <pageMargins left="0.7" right="0.7" top="0.75" bottom="0.75" header="0.3" footer="0.3"/>
  <drawing r:id="rId1"/>
  <legacyDrawing r:id="rId2"/>
  <oleObjects>
    <mc:AlternateContent xmlns:mc="http://schemas.openxmlformats.org/markup-compatibility/2006">
      <mc:Choice Requires="x14">
        <oleObject shapeId="31745" r:id="rId3">
          <objectPr defaultSize="0" autoPict="0" r:id="rId4">
            <anchor moveWithCells="1" sizeWithCells="1">
              <from>
                <xdr:col>1</xdr:col>
                <xdr:colOff>419100</xdr:colOff>
                <xdr:row>1</xdr:row>
                <xdr:rowOff>76200</xdr:rowOff>
              </from>
              <to>
                <xdr:col>2</xdr:col>
                <xdr:colOff>0</xdr:colOff>
                <xdr:row>5</xdr:row>
                <xdr:rowOff>238125</xdr:rowOff>
              </to>
            </anchor>
          </objectPr>
        </oleObject>
      </mc:Choice>
      <mc:Fallback>
        <oleObject shapeId="31745" r:id="rId3"/>
      </mc:Fallback>
    </mc:AlternateContent>
    <mc:AlternateContent xmlns:mc="http://schemas.openxmlformats.org/markup-compatibility/2006">
      <mc:Choice Requires="x14">
        <oleObject shapeId="31746" r:id="rId5">
          <objectPr defaultSize="0" autoPict="0" r:id="rId4">
            <anchor moveWithCells="1" sizeWithCells="1">
              <from>
                <xdr:col>1</xdr:col>
                <xdr:colOff>419100</xdr:colOff>
                <xdr:row>1</xdr:row>
                <xdr:rowOff>76200</xdr:rowOff>
              </from>
              <to>
                <xdr:col>2</xdr:col>
                <xdr:colOff>0</xdr:colOff>
                <xdr:row>5</xdr:row>
                <xdr:rowOff>238125</xdr:rowOff>
              </to>
            </anchor>
          </objectPr>
        </oleObject>
      </mc:Choice>
      <mc:Fallback>
        <oleObject shapeId="31746" r:id="rId5"/>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B2:O38"/>
  <sheetViews>
    <sheetView workbookViewId="0">
      <selection sqref="A1:XFD1048576"/>
    </sheetView>
  </sheetViews>
  <sheetFormatPr baseColWidth="10" defaultRowHeight="15"/>
  <cols>
    <col min="1" max="1" width="5.28515625" style="65" customWidth="1"/>
    <col min="2" max="2" width="34.85546875" style="65" customWidth="1"/>
    <col min="3" max="3" width="11.42578125" style="65"/>
    <col min="4" max="4" width="18.140625" style="65" customWidth="1"/>
    <col min="5" max="5" width="15.140625" style="65" customWidth="1"/>
    <col min="6" max="6" width="20.7109375" style="65" customWidth="1"/>
    <col min="7" max="7" width="16.5703125" style="65" customWidth="1"/>
    <col min="8" max="8" width="14.42578125" style="65" customWidth="1"/>
    <col min="9" max="9" width="17.140625" style="65" customWidth="1"/>
    <col min="10" max="11" width="11.42578125" style="65"/>
    <col min="12" max="12" width="14" style="65" customWidth="1"/>
    <col min="13" max="13" width="11.42578125" style="65"/>
    <col min="14" max="14" width="14.5703125" style="65" customWidth="1"/>
    <col min="15" max="15" width="20.140625" style="65" customWidth="1"/>
    <col min="16" max="16384" width="11.42578125" style="65"/>
  </cols>
  <sheetData>
    <row r="2" spans="2:15" ht="15.75">
      <c r="B2" s="1181"/>
      <c r="C2" s="660" t="s">
        <v>208</v>
      </c>
      <c r="D2" s="661"/>
      <c r="E2" s="661"/>
      <c r="F2" s="661"/>
      <c r="G2" s="661"/>
      <c r="H2" s="661"/>
      <c r="I2" s="662"/>
      <c r="J2" s="666" t="s">
        <v>209</v>
      </c>
      <c r="K2" s="667"/>
      <c r="L2" s="667"/>
      <c r="M2" s="668"/>
      <c r="N2" s="669"/>
      <c r="O2" s="670"/>
    </row>
    <row r="3" spans="2:15" ht="15.75">
      <c r="B3" s="1182"/>
      <c r="C3" s="663"/>
      <c r="D3" s="664"/>
      <c r="E3" s="664"/>
      <c r="F3" s="664"/>
      <c r="G3" s="664"/>
      <c r="H3" s="664"/>
      <c r="I3" s="665"/>
      <c r="J3" s="666" t="s">
        <v>210</v>
      </c>
      <c r="K3" s="667"/>
      <c r="L3" s="667"/>
      <c r="M3" s="668"/>
      <c r="N3" s="671"/>
      <c r="O3" s="672"/>
    </row>
    <row r="4" spans="2:15" ht="15.75">
      <c r="B4" s="1182"/>
      <c r="C4" s="660" t="s">
        <v>211</v>
      </c>
      <c r="D4" s="661"/>
      <c r="E4" s="661"/>
      <c r="F4" s="661"/>
      <c r="G4" s="661"/>
      <c r="H4" s="661"/>
      <c r="I4" s="662"/>
      <c r="J4" s="666" t="s">
        <v>212</v>
      </c>
      <c r="K4" s="667"/>
      <c r="L4" s="667"/>
      <c r="M4" s="668"/>
      <c r="N4" s="671"/>
      <c r="O4" s="672"/>
    </row>
    <row r="5" spans="2:15" ht="15.75">
      <c r="B5" s="1183"/>
      <c r="C5" s="663"/>
      <c r="D5" s="664"/>
      <c r="E5" s="664"/>
      <c r="F5" s="664"/>
      <c r="G5" s="664"/>
      <c r="H5" s="664"/>
      <c r="I5" s="665"/>
      <c r="J5" s="666" t="s">
        <v>213</v>
      </c>
      <c r="K5" s="667"/>
      <c r="L5" s="667"/>
      <c r="M5" s="668"/>
      <c r="N5" s="673"/>
      <c r="O5" s="674"/>
    </row>
    <row r="6" spans="2:15">
      <c r="B6" s="675"/>
      <c r="C6" s="675"/>
      <c r="D6" s="675"/>
      <c r="E6" s="675"/>
      <c r="F6" s="675"/>
      <c r="G6" s="675"/>
      <c r="H6" s="675"/>
      <c r="I6" s="675"/>
      <c r="J6" s="675"/>
      <c r="K6" s="675"/>
      <c r="L6" s="675"/>
      <c r="M6" s="675"/>
      <c r="N6" s="675"/>
      <c r="O6" s="675"/>
    </row>
    <row r="7" spans="2:15" ht="15.75">
      <c r="B7" s="1184" t="s">
        <v>128</v>
      </c>
      <c r="C7" s="1185"/>
      <c r="D7" s="1185"/>
      <c r="E7" s="1185"/>
      <c r="F7" s="1185"/>
      <c r="G7" s="1185"/>
      <c r="H7" s="1185"/>
      <c r="I7" s="1185"/>
      <c r="J7" s="1185"/>
      <c r="K7" s="1185"/>
      <c r="L7" s="1185"/>
      <c r="M7" s="1185"/>
      <c r="N7" s="1185"/>
      <c r="O7" s="1186"/>
    </row>
    <row r="8" spans="2:15" ht="15.75">
      <c r="B8" s="496" t="s">
        <v>129</v>
      </c>
      <c r="C8" s="1187">
        <v>45278</v>
      </c>
      <c r="D8" s="1188"/>
      <c r="E8" s="1184" t="s">
        <v>93</v>
      </c>
      <c r="F8" s="1185"/>
      <c r="G8" s="715"/>
      <c r="H8" s="715"/>
      <c r="I8" s="715"/>
      <c r="J8" s="715"/>
      <c r="K8" s="1189"/>
      <c r="L8" s="1189"/>
      <c r="M8" s="1189"/>
      <c r="N8" s="1189"/>
      <c r="O8" s="1189"/>
    </row>
    <row r="9" spans="2:15" ht="15.75">
      <c r="B9" s="1190" t="s">
        <v>130</v>
      </c>
      <c r="C9" s="1191" t="s">
        <v>131</v>
      </c>
      <c r="D9" s="1192"/>
      <c r="E9" s="1192"/>
      <c r="F9" s="1192"/>
      <c r="G9" s="1193"/>
      <c r="H9" s="702" t="s">
        <v>132</v>
      </c>
      <c r="I9" s="703"/>
      <c r="J9" s="704"/>
      <c r="K9" s="690" t="s">
        <v>9</v>
      </c>
      <c r="L9" s="691"/>
      <c r="M9" s="691"/>
      <c r="N9" s="691"/>
      <c r="O9" s="692"/>
    </row>
    <row r="10" spans="2:15" ht="15.75">
      <c r="B10" s="1194" t="s">
        <v>133</v>
      </c>
      <c r="C10" s="1192" t="s">
        <v>134</v>
      </c>
      <c r="D10" s="1192"/>
      <c r="E10" s="1192"/>
      <c r="F10" s="1192"/>
      <c r="G10" s="1193"/>
      <c r="H10" s="1195"/>
      <c r="I10" s="1196"/>
      <c r="J10" s="1197"/>
      <c r="K10" s="1198" t="s">
        <v>11</v>
      </c>
      <c r="L10" s="1199" t="s">
        <v>12</v>
      </c>
      <c r="M10" s="1199"/>
      <c r="N10" s="1199"/>
      <c r="O10" s="1198" t="s">
        <v>13</v>
      </c>
    </row>
    <row r="11" spans="2:15" ht="15.75">
      <c r="B11" s="1200" t="s">
        <v>135</v>
      </c>
      <c r="C11" s="1191" t="s">
        <v>136</v>
      </c>
      <c r="D11" s="1192"/>
      <c r="E11" s="1192"/>
      <c r="F11" s="1192"/>
      <c r="G11" s="1193"/>
      <c r="H11" s="1195"/>
      <c r="I11" s="1196"/>
      <c r="J11" s="1197"/>
      <c r="K11" s="1201"/>
      <c r="L11" s="1202"/>
      <c r="M11" s="1203"/>
      <c r="N11" s="1204"/>
      <c r="O11" s="1205"/>
    </row>
    <row r="12" spans="2:15" ht="31.5">
      <c r="B12" s="1200" t="s">
        <v>137</v>
      </c>
      <c r="C12" s="1191" t="s">
        <v>138</v>
      </c>
      <c r="D12" s="1192"/>
      <c r="E12" s="1192"/>
      <c r="F12" s="1192"/>
      <c r="G12" s="1193"/>
      <c r="H12" s="1195"/>
      <c r="I12" s="1196"/>
      <c r="J12" s="1197"/>
      <c r="K12" s="491"/>
      <c r="L12" s="1206"/>
      <c r="M12" s="1207"/>
      <c r="N12" s="1208"/>
      <c r="O12" s="1209"/>
    </row>
    <row r="13" spans="2:15" ht="15.75">
      <c r="B13" s="1194" t="s">
        <v>139</v>
      </c>
      <c r="C13" s="1210">
        <v>2020730010046</v>
      </c>
      <c r="D13" s="1211"/>
      <c r="E13" s="1211"/>
      <c r="F13" s="1211"/>
      <c r="G13" s="1212"/>
      <c r="H13" s="1195"/>
      <c r="I13" s="1196"/>
      <c r="J13" s="1197"/>
      <c r="K13" s="1213"/>
      <c r="L13" s="1206"/>
      <c r="M13" s="1207"/>
      <c r="N13" s="1208"/>
      <c r="O13" s="1209"/>
    </row>
    <row r="14" spans="2:15" ht="16.5" thickBot="1">
      <c r="B14" s="1214" t="s">
        <v>747</v>
      </c>
      <c r="C14" s="1214"/>
      <c r="D14" s="1214"/>
      <c r="E14" s="1214"/>
      <c r="F14" s="1214"/>
      <c r="G14" s="1214"/>
      <c r="H14" s="1195"/>
      <c r="I14" s="1196"/>
      <c r="J14" s="1197"/>
      <c r="K14" s="495"/>
      <c r="L14" s="1215"/>
      <c r="M14" s="1216"/>
      <c r="N14" s="1217"/>
      <c r="O14" s="1218"/>
    </row>
    <row r="15" spans="2:15" ht="15.75">
      <c r="B15" s="1152" t="s">
        <v>18</v>
      </c>
      <c r="C15" s="1153" t="s">
        <v>444</v>
      </c>
      <c r="D15" s="1154" t="s">
        <v>19</v>
      </c>
      <c r="E15" s="1154" t="s">
        <v>58</v>
      </c>
      <c r="F15" s="1154" t="s">
        <v>59</v>
      </c>
      <c r="G15" s="1155" t="s">
        <v>140</v>
      </c>
      <c r="H15" s="1156"/>
      <c r="I15" s="1156"/>
      <c r="J15" s="1157"/>
      <c r="K15" s="1154" t="s">
        <v>23</v>
      </c>
      <c r="L15" s="1154"/>
      <c r="M15" s="1158" t="s">
        <v>24</v>
      </c>
      <c r="N15" s="1158"/>
      <c r="O15" s="1159"/>
    </row>
    <row r="16" spans="2:15">
      <c r="B16" s="1160"/>
      <c r="C16" s="715"/>
      <c r="D16" s="715"/>
      <c r="E16" s="715"/>
      <c r="F16" s="715"/>
      <c r="G16" s="705"/>
      <c r="H16" s="706"/>
      <c r="I16" s="706"/>
      <c r="J16" s="707"/>
      <c r="K16" s="715"/>
      <c r="L16" s="715"/>
      <c r="M16" s="715" t="s">
        <v>25</v>
      </c>
      <c r="N16" s="715" t="s">
        <v>26</v>
      </c>
      <c r="O16" s="1161" t="s">
        <v>27</v>
      </c>
    </row>
    <row r="17" spans="2:15" ht="31.5">
      <c r="B17" s="1162"/>
      <c r="C17" s="715"/>
      <c r="D17" s="715"/>
      <c r="E17" s="715"/>
      <c r="F17" s="715"/>
      <c r="G17" s="497" t="s">
        <v>28</v>
      </c>
      <c r="H17" s="497" t="s">
        <v>29</v>
      </c>
      <c r="I17" s="497" t="s">
        <v>30</v>
      </c>
      <c r="J17" s="138" t="s">
        <v>31</v>
      </c>
      <c r="K17" s="497" t="s">
        <v>32</v>
      </c>
      <c r="L17" s="496" t="s">
        <v>33</v>
      </c>
      <c r="M17" s="715"/>
      <c r="N17" s="715"/>
      <c r="O17" s="1161"/>
    </row>
    <row r="18" spans="2:15" ht="15.75">
      <c r="B18" s="1219" t="s">
        <v>141</v>
      </c>
      <c r="C18" s="497" t="s">
        <v>35</v>
      </c>
      <c r="D18" s="1220" t="s">
        <v>142</v>
      </c>
      <c r="E18" s="1221">
        <v>10</v>
      </c>
      <c r="F18" s="1222">
        <v>175000000</v>
      </c>
      <c r="G18" s="1223">
        <f>F18</f>
        <v>175000000</v>
      </c>
      <c r="H18" s="1167">
        <v>689361331</v>
      </c>
      <c r="I18" s="1224"/>
      <c r="J18" s="493"/>
      <c r="K18" s="724">
        <v>45293</v>
      </c>
      <c r="L18" s="724">
        <v>45657</v>
      </c>
      <c r="M18" s="721">
        <f>E19/E18</f>
        <v>0</v>
      </c>
      <c r="N18" s="1225">
        <f>F19/F18</f>
        <v>0</v>
      </c>
      <c r="O18" s="1226">
        <v>0</v>
      </c>
    </row>
    <row r="19" spans="2:15" ht="44.25" customHeight="1">
      <c r="B19" s="1227"/>
      <c r="C19" s="497" t="s">
        <v>37</v>
      </c>
      <c r="D19" s="1220"/>
      <c r="E19" s="1228">
        <v>0</v>
      </c>
      <c r="F19" s="1229">
        <v>0</v>
      </c>
      <c r="G19" s="1230"/>
      <c r="H19" s="493"/>
      <c r="I19" s="1231"/>
      <c r="J19" s="493"/>
      <c r="K19" s="725"/>
      <c r="L19" s="725"/>
      <c r="M19" s="721"/>
      <c r="N19" s="1232"/>
      <c r="O19" s="1226"/>
    </row>
    <row r="20" spans="2:15" ht="42" customHeight="1">
      <c r="B20" s="1233" t="s">
        <v>143</v>
      </c>
      <c r="C20" s="497" t="s">
        <v>35</v>
      </c>
      <c r="D20" s="1220" t="s">
        <v>144</v>
      </c>
      <c r="E20" s="1221">
        <v>30</v>
      </c>
      <c r="F20" s="1234">
        <v>175000000</v>
      </c>
      <c r="G20" s="1223">
        <f>F20</f>
        <v>175000000</v>
      </c>
      <c r="H20" s="1235"/>
      <c r="I20" s="1231"/>
      <c r="J20" s="493"/>
      <c r="K20" s="724">
        <v>45293</v>
      </c>
      <c r="L20" s="724">
        <v>45657</v>
      </c>
      <c r="M20" s="721">
        <f t="shared" ref="M20:N20" si="0">E21/E20</f>
        <v>0</v>
      </c>
      <c r="N20" s="1225">
        <f t="shared" si="0"/>
        <v>0</v>
      </c>
      <c r="O20" s="1226">
        <v>0</v>
      </c>
    </row>
    <row r="21" spans="2:15" ht="33.75" customHeight="1">
      <c r="B21" s="1233"/>
      <c r="C21" s="497" t="s">
        <v>37</v>
      </c>
      <c r="D21" s="1220"/>
      <c r="E21" s="1228">
        <v>0</v>
      </c>
      <c r="F21" s="1229">
        <v>0</v>
      </c>
      <c r="G21" s="1230"/>
      <c r="H21" s="493"/>
      <c r="I21" s="1236"/>
      <c r="J21" s="1235"/>
      <c r="K21" s="725"/>
      <c r="L21" s="725"/>
      <c r="M21" s="721"/>
      <c r="N21" s="1232"/>
      <c r="O21" s="1226"/>
    </row>
    <row r="22" spans="2:15" ht="15.75">
      <c r="B22" s="1233" t="s">
        <v>145</v>
      </c>
      <c r="C22" s="497" t="s">
        <v>35</v>
      </c>
      <c r="D22" s="1220" t="s">
        <v>146</v>
      </c>
      <c r="E22" s="1221">
        <v>30</v>
      </c>
      <c r="F22" s="1234">
        <v>175000000</v>
      </c>
      <c r="G22" s="1223">
        <f>F22</f>
        <v>175000000</v>
      </c>
      <c r="H22" s="493"/>
      <c r="I22" s="1236"/>
      <c r="J22" s="493"/>
      <c r="K22" s="724">
        <v>45293</v>
      </c>
      <c r="L22" s="724">
        <v>45657</v>
      </c>
      <c r="M22" s="721">
        <f>E23/E22</f>
        <v>0.2</v>
      </c>
      <c r="N22" s="1225">
        <f>F23/F22</f>
        <v>0.34</v>
      </c>
      <c r="O22" s="1226">
        <v>0</v>
      </c>
    </row>
    <row r="23" spans="2:15" ht="57" customHeight="1">
      <c r="B23" s="1233"/>
      <c r="C23" s="497" t="s">
        <v>37</v>
      </c>
      <c r="D23" s="1220"/>
      <c r="E23" s="1228">
        <v>6</v>
      </c>
      <c r="F23" s="1229">
        <v>59500000</v>
      </c>
      <c r="G23" s="1230"/>
      <c r="H23" s="493"/>
      <c r="I23" s="1237"/>
      <c r="J23" s="493"/>
      <c r="K23" s="725"/>
      <c r="L23" s="725"/>
      <c r="M23" s="721"/>
      <c r="N23" s="1232"/>
      <c r="O23" s="1226"/>
    </row>
    <row r="24" spans="2:15" ht="15.75">
      <c r="B24" s="1219" t="s">
        <v>147</v>
      </c>
      <c r="C24" s="497" t="s">
        <v>35</v>
      </c>
      <c r="D24" s="923" t="s">
        <v>148</v>
      </c>
      <c r="E24" s="1221">
        <v>1</v>
      </c>
      <c r="F24" s="1238">
        <v>175000000</v>
      </c>
      <c r="G24" s="1230">
        <f>F24</f>
        <v>175000000</v>
      </c>
      <c r="H24" s="493"/>
      <c r="I24" s="1237"/>
      <c r="J24" s="493"/>
      <c r="K24" s="724">
        <v>45293</v>
      </c>
      <c r="L24" s="724">
        <v>46022</v>
      </c>
      <c r="M24" s="721">
        <f>E25/E24</f>
        <v>0</v>
      </c>
      <c r="N24" s="1225">
        <f>F25/F24</f>
        <v>0</v>
      </c>
      <c r="O24" s="1226">
        <v>0</v>
      </c>
    </row>
    <row r="25" spans="2:15" ht="49.5" customHeight="1">
      <c r="B25" s="1227"/>
      <c r="C25" s="497" t="s">
        <v>37</v>
      </c>
      <c r="D25" s="1239"/>
      <c r="E25" s="1228">
        <v>0</v>
      </c>
      <c r="F25" s="1229">
        <v>0</v>
      </c>
      <c r="G25" s="1230"/>
      <c r="H25" s="493"/>
      <c r="I25" s="1237"/>
      <c r="J25" s="493"/>
      <c r="K25" s="725"/>
      <c r="L25" s="725"/>
      <c r="M25" s="721"/>
      <c r="N25" s="1232"/>
      <c r="O25" s="1226"/>
    </row>
    <row r="26" spans="2:15" ht="15.75">
      <c r="B26" s="1163" t="s">
        <v>45</v>
      </c>
      <c r="C26" s="497" t="s">
        <v>35</v>
      </c>
      <c r="D26" s="719"/>
      <c r="E26" s="491"/>
      <c r="F26" s="1240">
        <f>F18+F20+F22+F24</f>
        <v>700000000</v>
      </c>
      <c r="G26" s="1241">
        <f>F26</f>
        <v>700000000</v>
      </c>
      <c r="H26" s="1242"/>
      <c r="I26" s="493"/>
      <c r="J26" s="493"/>
      <c r="K26" s="1243"/>
      <c r="L26" s="1243"/>
      <c r="M26" s="735"/>
      <c r="N26" s="735"/>
      <c r="O26" s="1244"/>
    </row>
    <row r="27" spans="2:15" ht="15.75">
      <c r="B27" s="1163"/>
      <c r="C27" s="497" t="s">
        <v>37</v>
      </c>
      <c r="D27" s="720"/>
      <c r="E27" s="491"/>
      <c r="F27" s="1245">
        <f>F23</f>
        <v>59500000</v>
      </c>
      <c r="G27" s="1223"/>
      <c r="H27" s="493"/>
      <c r="I27" s="1246"/>
      <c r="J27" s="493"/>
      <c r="K27" s="493"/>
      <c r="L27" s="494"/>
      <c r="M27" s="735"/>
      <c r="N27" s="735"/>
      <c r="O27" s="1244"/>
    </row>
    <row r="28" spans="2:15" s="1247" customFormat="1">
      <c r="B28" s="1164"/>
      <c r="C28" s="1165"/>
      <c r="D28" s="1165"/>
      <c r="E28" s="1165"/>
      <c r="F28" s="1166">
        <v>631922559</v>
      </c>
      <c r="G28" s="1166">
        <v>631922559</v>
      </c>
      <c r="H28" s="1167"/>
      <c r="I28" s="1167"/>
      <c r="J28" s="1167"/>
      <c r="K28" s="1168"/>
      <c r="L28" s="1168"/>
      <c r="M28" s="1169"/>
      <c r="N28" s="1170"/>
      <c r="O28" s="1171"/>
    </row>
    <row r="29" spans="2:15" ht="15.75">
      <c r="B29" s="1172" t="s">
        <v>46</v>
      </c>
      <c r="C29" s="713" t="s">
        <v>47</v>
      </c>
      <c r="D29" s="713"/>
      <c r="E29" s="713"/>
      <c r="F29" s="1173" t="s">
        <v>48</v>
      </c>
      <c r="G29" s="1173"/>
      <c r="H29" s="1173"/>
      <c r="I29" s="1173"/>
      <c r="J29" s="1174"/>
      <c r="K29" s="743" t="s">
        <v>49</v>
      </c>
      <c r="L29" s="744"/>
      <c r="M29" s="744"/>
      <c r="N29" s="744"/>
      <c r="O29" s="1248"/>
    </row>
    <row r="30" spans="2:15" ht="15.75">
      <c r="B30" s="1175" t="s">
        <v>149</v>
      </c>
      <c r="C30" s="1176" t="s">
        <v>150</v>
      </c>
      <c r="D30" s="1176"/>
      <c r="E30" s="1176"/>
      <c r="F30" s="1177" t="s">
        <v>151</v>
      </c>
      <c r="G30" s="1177"/>
      <c r="H30" s="1177"/>
      <c r="I30" s="497" t="s">
        <v>35</v>
      </c>
      <c r="J30" s="1178"/>
      <c r="K30" s="750" t="s">
        <v>152</v>
      </c>
      <c r="L30" s="750"/>
      <c r="M30" s="750"/>
      <c r="N30" s="750"/>
      <c r="O30" s="1249"/>
    </row>
    <row r="31" spans="2:15" ht="15.75">
      <c r="B31" s="1175"/>
      <c r="C31" s="1176"/>
      <c r="D31" s="1176"/>
      <c r="E31" s="1176"/>
      <c r="F31" s="1177"/>
      <c r="G31" s="1177"/>
      <c r="H31" s="1177"/>
      <c r="I31" s="497" t="s">
        <v>37</v>
      </c>
      <c r="J31" s="1178"/>
      <c r="K31" s="1250"/>
      <c r="L31" s="1250"/>
      <c r="M31" s="1250"/>
      <c r="N31" s="1250"/>
      <c r="O31" s="1251"/>
    </row>
    <row r="32" spans="2:15">
      <c r="B32" s="1175" t="s">
        <v>53</v>
      </c>
      <c r="C32" s="1177"/>
      <c r="D32" s="1177"/>
      <c r="E32" s="1177"/>
      <c r="F32" s="1177"/>
      <c r="G32" s="1177"/>
      <c r="H32" s="1177"/>
      <c r="I32" s="1177"/>
      <c r="J32" s="1177"/>
      <c r="K32" s="1250"/>
      <c r="L32" s="1250"/>
      <c r="M32" s="1250"/>
      <c r="N32" s="1250"/>
      <c r="O32" s="1251"/>
    </row>
    <row r="33" spans="2:15" ht="15" hidden="1" customHeight="1">
      <c r="B33" s="1175"/>
      <c r="C33" s="1177"/>
      <c r="D33" s="1177"/>
      <c r="E33" s="1177"/>
      <c r="F33" s="1177"/>
      <c r="G33" s="1177"/>
      <c r="H33" s="1177"/>
      <c r="I33" s="1177"/>
      <c r="J33" s="1177"/>
      <c r="K33" s="1250"/>
      <c r="L33" s="1250"/>
      <c r="M33" s="1250"/>
      <c r="N33" s="1250"/>
      <c r="O33" s="1251"/>
    </row>
    <row r="34" spans="2:15" ht="15" hidden="1" customHeight="1">
      <c r="B34" s="1175"/>
      <c r="C34" s="1177"/>
      <c r="D34" s="1177"/>
      <c r="E34" s="1177"/>
      <c r="F34" s="1177"/>
      <c r="G34" s="1177"/>
      <c r="H34" s="1177"/>
      <c r="I34" s="1177"/>
      <c r="J34" s="1177"/>
      <c r="K34" s="746"/>
      <c r="L34" s="746"/>
      <c r="M34" s="746"/>
      <c r="N34" s="746"/>
      <c r="O34" s="1252"/>
    </row>
    <row r="35" spans="2:15" ht="15.75">
      <c r="B35" s="1175"/>
      <c r="C35" s="1177"/>
      <c r="D35" s="1177"/>
      <c r="E35" s="1177"/>
      <c r="F35" s="1177"/>
      <c r="G35" s="1177"/>
      <c r="H35" s="1177"/>
      <c r="I35" s="1177"/>
      <c r="J35" s="1177"/>
      <c r="K35" s="1253" t="s">
        <v>52</v>
      </c>
      <c r="L35" s="1253"/>
      <c r="M35" s="1253"/>
      <c r="N35" s="1253"/>
      <c r="O35" s="1254"/>
    </row>
    <row r="36" spans="2:15">
      <c r="B36" s="1175"/>
      <c r="C36" s="1177"/>
      <c r="D36" s="1177"/>
      <c r="E36" s="1177"/>
      <c r="F36" s="1177"/>
      <c r="G36" s="1177"/>
      <c r="H36" s="1177"/>
      <c r="I36" s="1177"/>
      <c r="J36" s="1177"/>
      <c r="K36" s="750" t="s">
        <v>153</v>
      </c>
      <c r="L36" s="750"/>
      <c r="M36" s="750"/>
      <c r="N36" s="750"/>
      <c r="O36" s="1249"/>
    </row>
    <row r="37" spans="2:15">
      <c r="B37" s="1175"/>
      <c r="C37" s="1177"/>
      <c r="D37" s="1177"/>
      <c r="E37" s="1177"/>
      <c r="F37" s="1177"/>
      <c r="G37" s="1177"/>
      <c r="H37" s="1177"/>
      <c r="I37" s="1177"/>
      <c r="J37" s="1177"/>
      <c r="K37" s="1250"/>
      <c r="L37" s="1250"/>
      <c r="M37" s="1250"/>
      <c r="N37" s="1250"/>
      <c r="O37" s="1251"/>
    </row>
    <row r="38" spans="2:15" ht="16.5" thickBot="1">
      <c r="B38" s="1179"/>
      <c r="C38" s="1180"/>
      <c r="D38" s="1180"/>
      <c r="E38" s="1180"/>
      <c r="F38" s="1180"/>
      <c r="G38" s="1180"/>
      <c r="H38" s="1180"/>
      <c r="I38" s="1180"/>
      <c r="J38" s="1180"/>
      <c r="K38" s="1255" t="s">
        <v>54</v>
      </c>
      <c r="L38" s="1256"/>
      <c r="M38" s="1256"/>
      <c r="N38" s="1256"/>
      <c r="O38" s="1257"/>
    </row>
  </sheetData>
  <mergeCells count="81">
    <mergeCell ref="K38:O38"/>
    <mergeCell ref="C29:E29"/>
    <mergeCell ref="F29:I29"/>
    <mergeCell ref="K29:O29"/>
    <mergeCell ref="B30:B31"/>
    <mergeCell ref="C30:E31"/>
    <mergeCell ref="F30:H31"/>
    <mergeCell ref="K30:O34"/>
    <mergeCell ref="B32:J38"/>
    <mergeCell ref="K35:O35"/>
    <mergeCell ref="K36:O37"/>
    <mergeCell ref="O24:O25"/>
    <mergeCell ref="B26:B27"/>
    <mergeCell ref="D26:D27"/>
    <mergeCell ref="M26:M27"/>
    <mergeCell ref="N26:N27"/>
    <mergeCell ref="O26:O27"/>
    <mergeCell ref="B24:B25"/>
    <mergeCell ref="D24:D25"/>
    <mergeCell ref="K24:K25"/>
    <mergeCell ref="L24:L25"/>
    <mergeCell ref="M24:M25"/>
    <mergeCell ref="N24:N25"/>
    <mergeCell ref="N18:N19"/>
    <mergeCell ref="O18:O19"/>
    <mergeCell ref="O20:O21"/>
    <mergeCell ref="B22:B23"/>
    <mergeCell ref="D22:D23"/>
    <mergeCell ref="K22:K23"/>
    <mergeCell ref="L22:L23"/>
    <mergeCell ref="M22:M23"/>
    <mergeCell ref="N22:N23"/>
    <mergeCell ref="O22:O23"/>
    <mergeCell ref="B20:B21"/>
    <mergeCell ref="D20:D21"/>
    <mergeCell ref="K20:K21"/>
    <mergeCell ref="L20:L21"/>
    <mergeCell ref="M20:M21"/>
    <mergeCell ref="N20:N21"/>
    <mergeCell ref="B18:B19"/>
    <mergeCell ref="D18:D19"/>
    <mergeCell ref="K18:K19"/>
    <mergeCell ref="L18:L19"/>
    <mergeCell ref="M18:M19"/>
    <mergeCell ref="G15:J16"/>
    <mergeCell ref="K15:L16"/>
    <mergeCell ref="M15:O15"/>
    <mergeCell ref="M16:M17"/>
    <mergeCell ref="N16:N17"/>
    <mergeCell ref="O16:O17"/>
    <mergeCell ref="B15:B17"/>
    <mergeCell ref="C15:C17"/>
    <mergeCell ref="D15:D17"/>
    <mergeCell ref="E15:E17"/>
    <mergeCell ref="F15:F17"/>
    <mergeCell ref="B6:O6"/>
    <mergeCell ref="B7:O7"/>
    <mergeCell ref="C8:D8"/>
    <mergeCell ref="E8:F8"/>
    <mergeCell ref="G8:J8"/>
    <mergeCell ref="C9:G9"/>
    <mergeCell ref="H9:J14"/>
    <mergeCell ref="K9:O9"/>
    <mergeCell ref="C10:G10"/>
    <mergeCell ref="L10:N10"/>
    <mergeCell ref="C11:G11"/>
    <mergeCell ref="L11:N11"/>
    <mergeCell ref="C12:G12"/>
    <mergeCell ref="L12:N12"/>
    <mergeCell ref="C13:G13"/>
    <mergeCell ref="L13:N13"/>
    <mergeCell ref="B14:G14"/>
    <mergeCell ref="L14:N14"/>
    <mergeCell ref="B2:B5"/>
    <mergeCell ref="C2:I3"/>
    <mergeCell ref="J2:M2"/>
    <mergeCell ref="N2:O5"/>
    <mergeCell ref="J3:M3"/>
    <mergeCell ref="C4:I5"/>
    <mergeCell ref="J4:M4"/>
    <mergeCell ref="J5:M5"/>
  </mergeCells>
  <pageMargins left="0.7" right="0.7" top="0.75" bottom="0.75" header="0.3" footer="0.3"/>
  <drawing r:id="rId1"/>
  <legacyDrawing r:id="rId2"/>
  <oleObjects>
    <mc:AlternateContent xmlns:mc="http://schemas.openxmlformats.org/markup-compatibility/2006">
      <mc:Choice Requires="x14">
        <oleObject shapeId="4099" r:id="rId3">
          <objectPr defaultSize="0" autoPict="0" r:id="rId4">
            <anchor moveWithCells="1" sizeWithCells="1">
              <from>
                <xdr:col>1</xdr:col>
                <xdr:colOff>304800</xdr:colOff>
                <xdr:row>1</xdr:row>
                <xdr:rowOff>76200</xdr:rowOff>
              </from>
              <to>
                <xdr:col>1</xdr:col>
                <xdr:colOff>2257425</xdr:colOff>
                <xdr:row>4</xdr:row>
                <xdr:rowOff>152400</xdr:rowOff>
              </to>
            </anchor>
          </objectPr>
        </oleObject>
      </mc:Choice>
      <mc:Fallback>
        <oleObject shapeId="4099" r:id="rId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O13"/>
  <sheetViews>
    <sheetView workbookViewId="0">
      <selection activeCell="M4" sqref="M4"/>
    </sheetView>
  </sheetViews>
  <sheetFormatPr baseColWidth="10" defaultRowHeight="15"/>
  <cols>
    <col min="2" max="2" width="15.42578125" customWidth="1"/>
    <col min="3" max="3" width="44.5703125" customWidth="1"/>
    <col min="4" max="4" width="16.5703125" customWidth="1"/>
    <col min="7" max="7" width="9.28515625" customWidth="1"/>
    <col min="8" max="8" width="16" customWidth="1"/>
    <col min="9" max="9" width="19.28515625" customWidth="1"/>
    <col min="10" max="10" width="16" customWidth="1"/>
    <col min="11" max="11" width="15" bestFit="1" customWidth="1"/>
  </cols>
  <sheetData>
    <row r="1" spans="2:15">
      <c r="H1" s="506"/>
      <c r="I1" s="506"/>
      <c r="J1" s="506"/>
      <c r="K1" s="506"/>
      <c r="L1" s="506"/>
    </row>
    <row r="2" spans="2:15" ht="15.75" thickBot="1">
      <c r="H2" s="507"/>
      <c r="I2" s="507"/>
      <c r="J2" s="507"/>
      <c r="K2" s="507"/>
      <c r="L2" s="507"/>
    </row>
    <row r="3" spans="2:15" ht="33.75" customHeight="1" thickBot="1">
      <c r="B3" s="307" t="s">
        <v>366</v>
      </c>
      <c r="C3" s="308" t="s">
        <v>367</v>
      </c>
      <c r="D3" s="309" t="s">
        <v>368</v>
      </c>
      <c r="E3" s="310"/>
      <c r="F3" s="310"/>
      <c r="G3" s="311"/>
      <c r="H3" s="508"/>
      <c r="I3" s="508"/>
      <c r="J3" s="508"/>
      <c r="K3" s="508"/>
      <c r="L3" s="507"/>
    </row>
    <row r="4" spans="2:15" ht="74.25" customHeight="1" thickBot="1">
      <c r="B4" s="351" t="s">
        <v>410</v>
      </c>
      <c r="C4" s="352" t="s">
        <v>740</v>
      </c>
      <c r="D4" s="353">
        <v>31500000</v>
      </c>
      <c r="E4" s="343"/>
      <c r="F4" s="343"/>
      <c r="H4" s="509"/>
      <c r="I4" s="509"/>
      <c r="J4" s="509"/>
      <c r="K4" s="509"/>
      <c r="L4" s="510"/>
      <c r="M4" s="340"/>
      <c r="N4" s="340"/>
      <c r="O4" s="340"/>
    </row>
    <row r="5" spans="2:15" ht="43.5" customHeight="1" thickBot="1">
      <c r="B5" s="319" t="s">
        <v>411</v>
      </c>
      <c r="C5" s="354" t="s">
        <v>741</v>
      </c>
      <c r="D5" s="355">
        <v>28000000</v>
      </c>
      <c r="E5" s="343"/>
      <c r="F5" s="343"/>
      <c r="H5" s="511"/>
      <c r="I5" s="511"/>
      <c r="J5" s="511"/>
      <c r="K5" s="511"/>
      <c r="L5" s="511"/>
      <c r="M5" s="330"/>
      <c r="N5" s="330"/>
      <c r="O5" s="330"/>
    </row>
    <row r="6" spans="2:15" ht="16.5" thickBot="1">
      <c r="B6" s="648" t="s">
        <v>57</v>
      </c>
      <c r="C6" s="649"/>
      <c r="D6" s="350">
        <f>SUM(D4:D5)</f>
        <v>59500000</v>
      </c>
      <c r="E6" s="344"/>
      <c r="F6" s="344"/>
      <c r="H6" s="512"/>
      <c r="I6" s="513"/>
      <c r="J6" s="512"/>
      <c r="K6" s="512"/>
      <c r="L6" s="512"/>
      <c r="M6" s="333"/>
      <c r="N6" s="331"/>
      <c r="O6" s="331"/>
    </row>
    <row r="7" spans="2:15">
      <c r="C7" s="345"/>
      <c r="D7" s="346"/>
      <c r="E7" s="347"/>
      <c r="F7" s="347"/>
      <c r="H7" s="331"/>
      <c r="I7" s="332"/>
      <c r="J7" s="331"/>
      <c r="K7" s="331"/>
      <c r="L7" s="331"/>
      <c r="M7" s="333"/>
      <c r="N7" s="331"/>
      <c r="O7" s="331"/>
    </row>
    <row r="8" spans="2:15">
      <c r="C8" s="345"/>
      <c r="D8" s="346"/>
      <c r="E8" s="347"/>
      <c r="F8" s="347"/>
      <c r="H8" s="331"/>
      <c r="I8" s="332"/>
      <c r="J8" s="331"/>
      <c r="K8" s="331"/>
      <c r="L8" s="331"/>
      <c r="M8" s="333"/>
      <c r="N8" s="331"/>
      <c r="O8" s="331"/>
    </row>
    <row r="9" spans="2:15">
      <c r="C9" s="345"/>
      <c r="D9" s="348"/>
      <c r="E9" s="347"/>
      <c r="F9" s="347"/>
      <c r="H9" s="341"/>
      <c r="I9" s="341"/>
      <c r="J9" s="341"/>
      <c r="K9" s="341"/>
      <c r="M9" s="334"/>
      <c r="N9" s="335"/>
      <c r="O9" s="335"/>
    </row>
    <row r="10" spans="2:15">
      <c r="C10" s="650"/>
      <c r="D10" s="651"/>
      <c r="E10" s="652"/>
      <c r="F10" s="652"/>
    </row>
    <row r="11" spans="2:15">
      <c r="C11" s="650"/>
      <c r="D11" s="651"/>
      <c r="E11" s="652"/>
      <c r="F11" s="652"/>
      <c r="H11" s="342"/>
      <c r="I11" s="342"/>
      <c r="J11" s="342"/>
      <c r="K11" s="342"/>
      <c r="L11" s="342"/>
      <c r="M11" s="342"/>
      <c r="N11" s="342"/>
      <c r="O11" s="342"/>
    </row>
    <row r="12" spans="2:15">
      <c r="H12" s="336"/>
      <c r="I12" s="336"/>
      <c r="J12" s="336"/>
      <c r="K12" s="336"/>
      <c r="L12" s="336"/>
      <c r="M12" s="336"/>
      <c r="N12" s="336"/>
      <c r="O12" s="336"/>
    </row>
    <row r="13" spans="2:15">
      <c r="H13" s="337"/>
      <c r="I13" s="338"/>
      <c r="J13" s="337"/>
      <c r="K13" s="337"/>
      <c r="L13" s="337"/>
      <c r="M13" s="339"/>
      <c r="N13" s="337"/>
      <c r="O13" s="337"/>
    </row>
  </sheetData>
  <mergeCells count="5">
    <mergeCell ref="B6:C6"/>
    <mergeCell ref="C10:C11"/>
    <mergeCell ref="D10:D11"/>
    <mergeCell ref="E10:E11"/>
    <mergeCell ref="F10:F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X74"/>
  <sheetViews>
    <sheetView zoomScale="70" zoomScaleNormal="70" workbookViewId="0">
      <selection sqref="A1:XFD1048576"/>
    </sheetView>
  </sheetViews>
  <sheetFormatPr baseColWidth="10" defaultColWidth="12.5703125" defaultRowHeight="15"/>
  <cols>
    <col min="1" max="1" width="92.85546875" style="107" customWidth="1"/>
    <col min="2" max="2" width="11.7109375" style="503" customWidth="1"/>
    <col min="3" max="3" width="17.28515625" style="107" customWidth="1"/>
    <col min="4" max="4" width="14.42578125" style="1336" customWidth="1"/>
    <col min="5" max="5" width="33.7109375" style="1347" customWidth="1"/>
    <col min="6" max="6" width="30.28515625" style="1338" customWidth="1"/>
    <col min="7" max="7" width="11" style="107" customWidth="1"/>
    <col min="8" max="8" width="15.42578125" style="107" customWidth="1"/>
    <col min="9" max="9" width="15.85546875" style="107" customWidth="1"/>
    <col min="10" max="10" width="16.7109375" style="1349" customWidth="1"/>
    <col min="11" max="11" width="20.7109375" style="1349" customWidth="1"/>
    <col min="12" max="12" width="16.85546875" style="107" customWidth="1"/>
    <col min="13" max="13" width="18" style="107" customWidth="1"/>
    <col min="14" max="14" width="17.7109375" style="107" customWidth="1"/>
    <col min="15" max="15" width="16.42578125" style="107" customWidth="1"/>
    <col min="16" max="16" width="12.5703125" style="107"/>
    <col min="17" max="17" width="14.42578125" style="107" customWidth="1"/>
    <col min="18" max="18" width="18.5703125" style="107" customWidth="1"/>
    <col min="19" max="19" width="33.85546875" style="107" customWidth="1"/>
    <col min="20" max="20" width="12.5703125" style="107" hidden="1" customWidth="1"/>
    <col min="21" max="21" width="24.28515625" style="107" customWidth="1"/>
    <col min="22" max="22" width="22.5703125" style="107" customWidth="1"/>
    <col min="23" max="24" width="12.5703125" style="107"/>
    <col min="25" max="25" width="16.85546875" style="107" customWidth="1"/>
    <col min="26" max="26" width="12.5703125" style="107"/>
    <col min="27" max="27" width="30.140625" style="107" customWidth="1"/>
    <col min="28" max="28" width="15.42578125" style="107" customWidth="1"/>
    <col min="29" max="29" width="15.85546875" style="107" customWidth="1"/>
    <col min="30" max="30" width="24.42578125" style="107" customWidth="1"/>
    <col min="31" max="31" width="17.140625" style="107" customWidth="1"/>
    <col min="32" max="16384" width="12.5703125" style="107"/>
  </cols>
  <sheetData>
    <row r="1" spans="1:25" ht="37.5" customHeight="1">
      <c r="A1" s="1181"/>
      <c r="B1" s="660" t="s">
        <v>208</v>
      </c>
      <c r="C1" s="661"/>
      <c r="D1" s="661"/>
      <c r="E1" s="661"/>
      <c r="F1" s="661"/>
      <c r="G1" s="661"/>
      <c r="H1" s="662"/>
      <c r="I1" s="666" t="s">
        <v>209</v>
      </c>
      <c r="J1" s="667"/>
      <c r="K1" s="667"/>
      <c r="L1" s="668"/>
      <c r="M1" s="669"/>
      <c r="N1" s="670"/>
      <c r="O1" s="120"/>
    </row>
    <row r="2" spans="1:25" ht="37.5" customHeight="1">
      <c r="A2" s="1182"/>
      <c r="B2" s="663"/>
      <c r="C2" s="664"/>
      <c r="D2" s="664"/>
      <c r="E2" s="664"/>
      <c r="F2" s="664"/>
      <c r="G2" s="664"/>
      <c r="H2" s="665"/>
      <c r="I2" s="666" t="s">
        <v>210</v>
      </c>
      <c r="J2" s="667"/>
      <c r="K2" s="667"/>
      <c r="L2" s="668"/>
      <c r="M2" s="671"/>
      <c r="N2" s="672"/>
      <c r="O2" s="120"/>
    </row>
    <row r="3" spans="1:25" ht="33.75" customHeight="1">
      <c r="A3" s="1182"/>
      <c r="B3" s="660" t="s">
        <v>211</v>
      </c>
      <c r="C3" s="661"/>
      <c r="D3" s="661"/>
      <c r="E3" s="661"/>
      <c r="F3" s="661"/>
      <c r="G3" s="661"/>
      <c r="H3" s="662"/>
      <c r="I3" s="666" t="s">
        <v>212</v>
      </c>
      <c r="J3" s="667"/>
      <c r="K3" s="667"/>
      <c r="L3" s="668"/>
      <c r="M3" s="671"/>
      <c r="N3" s="672"/>
      <c r="O3" s="120"/>
    </row>
    <row r="4" spans="1:25" ht="38.25" customHeight="1">
      <c r="A4" s="1183"/>
      <c r="B4" s="663"/>
      <c r="C4" s="664"/>
      <c r="D4" s="664"/>
      <c r="E4" s="664"/>
      <c r="F4" s="664"/>
      <c r="G4" s="664"/>
      <c r="H4" s="665"/>
      <c r="I4" s="666" t="s">
        <v>213</v>
      </c>
      <c r="J4" s="667"/>
      <c r="K4" s="667"/>
      <c r="L4" s="668"/>
      <c r="M4" s="673"/>
      <c r="N4" s="674"/>
      <c r="O4" s="120"/>
    </row>
    <row r="5" spans="1:25" ht="38.25" customHeight="1">
      <c r="A5" s="736"/>
      <c r="B5" s="736"/>
      <c r="C5" s="736"/>
      <c r="D5" s="736"/>
      <c r="E5" s="736"/>
      <c r="F5" s="736"/>
      <c r="G5" s="736"/>
      <c r="H5" s="736"/>
      <c r="I5" s="736"/>
      <c r="J5" s="736"/>
      <c r="K5" s="736"/>
      <c r="L5" s="736"/>
      <c r="M5" s="736"/>
      <c r="N5" s="736"/>
      <c r="O5" s="120"/>
    </row>
    <row r="6" spans="1:25" ht="31.5" customHeight="1">
      <c r="A6" s="713" t="s">
        <v>412</v>
      </c>
      <c r="B6" s="713"/>
      <c r="C6" s="713"/>
      <c r="D6" s="713"/>
      <c r="E6" s="713"/>
      <c r="F6" s="713"/>
      <c r="G6" s="713"/>
      <c r="H6" s="713"/>
      <c r="I6" s="713"/>
      <c r="J6" s="713"/>
      <c r="K6" s="713"/>
      <c r="L6" s="713"/>
      <c r="M6" s="713"/>
      <c r="N6" s="713"/>
      <c r="O6" s="120"/>
    </row>
    <row r="7" spans="1:25" ht="36" customHeight="1">
      <c r="A7" s="497" t="s">
        <v>748</v>
      </c>
      <c r="B7" s="713" t="s">
        <v>749</v>
      </c>
      <c r="C7" s="713"/>
      <c r="D7" s="713"/>
      <c r="E7" s="713"/>
      <c r="F7" s="713"/>
      <c r="G7" s="713"/>
      <c r="H7" s="713"/>
      <c r="I7" s="713"/>
      <c r="J7" s="713"/>
      <c r="K7" s="713"/>
      <c r="L7" s="713"/>
      <c r="M7" s="713"/>
      <c r="N7" s="713"/>
    </row>
    <row r="8" spans="1:25" ht="36" customHeight="1">
      <c r="A8" s="1258" t="s">
        <v>130</v>
      </c>
      <c r="B8" s="1259" t="s">
        <v>154</v>
      </c>
      <c r="C8" s="1260"/>
      <c r="D8" s="1260"/>
      <c r="E8" s="1260"/>
      <c r="F8" s="1261"/>
      <c r="G8" s="1054" t="s">
        <v>750</v>
      </c>
      <c r="H8" s="1055"/>
      <c r="I8" s="1055"/>
      <c r="J8" s="1262" t="s">
        <v>9</v>
      </c>
      <c r="K8" s="1263"/>
      <c r="L8" s="1263"/>
      <c r="M8" s="1263"/>
      <c r="N8" s="1264"/>
      <c r="O8" s="122"/>
      <c r="Q8" s="699"/>
      <c r="R8" s="699"/>
      <c r="S8" s="699"/>
      <c r="T8" s="699"/>
      <c r="U8" s="699"/>
    </row>
    <row r="9" spans="1:25" ht="36" customHeight="1">
      <c r="A9" s="1265" t="s">
        <v>133</v>
      </c>
      <c r="B9" s="1266" t="s">
        <v>155</v>
      </c>
      <c r="C9" s="1266"/>
      <c r="D9" s="1266"/>
      <c r="E9" s="1266"/>
      <c r="F9" s="1267"/>
      <c r="G9" s="1054"/>
      <c r="H9" s="1055"/>
      <c r="I9" s="1055"/>
      <c r="J9" s="501" t="s">
        <v>11</v>
      </c>
      <c r="K9" s="700" t="s">
        <v>12</v>
      </c>
      <c r="L9" s="700"/>
      <c r="M9" s="700"/>
      <c r="N9" s="501" t="s">
        <v>13</v>
      </c>
      <c r="O9" s="122"/>
      <c r="Q9" s="500"/>
      <c r="R9" s="500"/>
      <c r="S9" s="500"/>
      <c r="T9" s="500"/>
      <c r="U9" s="500"/>
    </row>
    <row r="10" spans="1:25" ht="31.5" customHeight="1">
      <c r="A10" s="1200" t="s">
        <v>135</v>
      </c>
      <c r="B10" s="1268" t="s">
        <v>156</v>
      </c>
      <c r="C10" s="1268"/>
      <c r="D10" s="1268"/>
      <c r="E10" s="1268"/>
      <c r="F10" s="1269"/>
      <c r="G10" s="1054"/>
      <c r="H10" s="1055"/>
      <c r="I10" s="1055"/>
      <c r="J10" s="1270"/>
      <c r="K10" s="1271"/>
      <c r="L10" s="1272"/>
      <c r="M10" s="1273"/>
      <c r="N10" s="1274"/>
      <c r="O10" s="122"/>
      <c r="Q10" s="502"/>
      <c r="R10" s="701"/>
      <c r="S10" s="701"/>
      <c r="T10" s="701"/>
      <c r="U10" s="502"/>
      <c r="W10" s="503"/>
      <c r="X10" s="503"/>
    </row>
    <row r="11" spans="1:25" ht="74.25" customHeight="1">
      <c r="A11" s="1200" t="s">
        <v>137</v>
      </c>
      <c r="B11" s="962" t="s">
        <v>157</v>
      </c>
      <c r="C11" s="962"/>
      <c r="D11" s="962"/>
      <c r="E11" s="962"/>
      <c r="F11" s="962"/>
      <c r="G11" s="1054"/>
      <c r="H11" s="1055"/>
      <c r="I11" s="1055"/>
      <c r="J11" s="1235"/>
      <c r="K11" s="1275" t="s">
        <v>413</v>
      </c>
      <c r="L11" s="1276"/>
      <c r="M11" s="1277"/>
      <c r="N11" s="1209"/>
      <c r="O11" s="122"/>
      <c r="Q11" s="129"/>
      <c r="R11" s="708"/>
      <c r="S11" s="708"/>
      <c r="T11" s="708"/>
      <c r="U11" s="1278"/>
      <c r="W11" s="111"/>
      <c r="X11" s="1279"/>
      <c r="Y11" s="106"/>
    </row>
    <row r="12" spans="1:25" ht="48.75" customHeight="1">
      <c r="A12" s="1280" t="s">
        <v>158</v>
      </c>
      <c r="B12" s="1281"/>
      <c r="C12" s="1282"/>
      <c r="D12" s="1282"/>
      <c r="E12" s="1282"/>
      <c r="F12" s="1283"/>
      <c r="G12" s="1054"/>
      <c r="H12" s="1055"/>
      <c r="I12" s="1055"/>
      <c r="J12" s="1284"/>
      <c r="K12" s="1206"/>
      <c r="L12" s="1207"/>
      <c r="M12" s="1208"/>
      <c r="N12" s="1285"/>
      <c r="O12" s="122"/>
      <c r="Q12" s="129"/>
      <c r="R12" s="708"/>
      <c r="S12" s="708"/>
      <c r="T12" s="708"/>
      <c r="U12" s="1278"/>
      <c r="W12" s="111"/>
      <c r="X12" s="1279"/>
      <c r="Y12" s="106"/>
    </row>
    <row r="13" spans="1:25" ht="55.5" customHeight="1" thickBot="1">
      <c r="A13" s="1286" t="s">
        <v>751</v>
      </c>
      <c r="B13" s="1089"/>
      <c r="C13" s="1089"/>
      <c r="D13" s="1089"/>
      <c r="E13" s="1089"/>
      <c r="F13" s="1089"/>
      <c r="G13" s="1287"/>
      <c r="H13" s="1288"/>
      <c r="I13" s="1288"/>
      <c r="J13" s="1289"/>
      <c r="K13" s="1206"/>
      <c r="L13" s="1216"/>
      <c r="M13" s="1217"/>
      <c r="N13" s="1290"/>
      <c r="O13" s="122"/>
      <c r="Q13" s="134"/>
      <c r="R13" s="708"/>
      <c r="S13" s="708"/>
      <c r="T13" s="499"/>
      <c r="U13" s="1278"/>
      <c r="V13" s="108"/>
      <c r="W13" s="111"/>
      <c r="X13" s="1279"/>
      <c r="Y13" s="106"/>
    </row>
    <row r="14" spans="1:25" ht="28.5" customHeight="1">
      <c r="A14" s="1291" t="s">
        <v>18</v>
      </c>
      <c r="B14" s="714" t="s">
        <v>444</v>
      </c>
      <c r="C14" s="715" t="s">
        <v>19</v>
      </c>
      <c r="D14" s="1177" t="s">
        <v>58</v>
      </c>
      <c r="E14" s="1292" t="s">
        <v>59</v>
      </c>
      <c r="F14" s="702" t="s">
        <v>688</v>
      </c>
      <c r="G14" s="703"/>
      <c r="H14" s="703"/>
      <c r="I14" s="704"/>
      <c r="J14" s="715" t="s">
        <v>23</v>
      </c>
      <c r="K14" s="1184"/>
      <c r="L14" s="1293" t="s">
        <v>24</v>
      </c>
      <c r="M14" s="1158"/>
      <c r="N14" s="1159"/>
      <c r="Q14" s="136"/>
      <c r="R14" s="717"/>
      <c r="S14" s="717"/>
      <c r="U14" s="1278"/>
      <c r="W14" s="111"/>
      <c r="X14" s="1279"/>
      <c r="Y14" s="106"/>
    </row>
    <row r="15" spans="1:25" ht="35.25" customHeight="1">
      <c r="A15" s="1291"/>
      <c r="B15" s="715"/>
      <c r="C15" s="715"/>
      <c r="D15" s="1177"/>
      <c r="E15" s="1292"/>
      <c r="F15" s="705"/>
      <c r="G15" s="706"/>
      <c r="H15" s="706"/>
      <c r="I15" s="707"/>
      <c r="J15" s="715"/>
      <c r="K15" s="1184"/>
      <c r="L15" s="1294" t="s">
        <v>25</v>
      </c>
      <c r="M15" s="715" t="s">
        <v>26</v>
      </c>
      <c r="N15" s="1161" t="s">
        <v>27</v>
      </c>
      <c r="Q15" s="108"/>
      <c r="R15" s="717"/>
      <c r="S15" s="717"/>
      <c r="U15" s="1279"/>
      <c r="W15" s="111"/>
      <c r="X15" s="1279"/>
      <c r="Y15" s="106"/>
    </row>
    <row r="16" spans="1:25" ht="35.25" customHeight="1">
      <c r="A16" s="1295"/>
      <c r="B16" s="1214"/>
      <c r="C16" s="1214"/>
      <c r="D16" s="1296"/>
      <c r="E16" s="1297"/>
      <c r="F16" s="1298" t="s">
        <v>28</v>
      </c>
      <c r="G16" s="1299" t="s">
        <v>29</v>
      </c>
      <c r="H16" s="1299" t="s">
        <v>30</v>
      </c>
      <c r="I16" s="1300" t="s">
        <v>31</v>
      </c>
      <c r="J16" s="1299" t="s">
        <v>32</v>
      </c>
      <c r="K16" s="498" t="s">
        <v>33</v>
      </c>
      <c r="L16" s="1301"/>
      <c r="M16" s="1214"/>
      <c r="N16" s="1302"/>
      <c r="Q16" s="108"/>
      <c r="R16" s="717"/>
      <c r="S16" s="717"/>
      <c r="U16" s="1279"/>
      <c r="W16" s="111"/>
      <c r="X16" s="1279"/>
      <c r="Y16" s="106"/>
    </row>
    <row r="17" spans="1:25" ht="33.75" customHeight="1">
      <c r="A17" s="962" t="s">
        <v>414</v>
      </c>
      <c r="B17" s="497" t="s">
        <v>35</v>
      </c>
      <c r="C17" s="653" t="s">
        <v>415</v>
      </c>
      <c r="D17" s="1303">
        <v>15000</v>
      </c>
      <c r="E17" s="1304">
        <v>931416666</v>
      </c>
      <c r="F17" s="1305">
        <f>E17</f>
        <v>931416666</v>
      </c>
      <c r="G17" s="493"/>
      <c r="H17" s="1306"/>
      <c r="I17" s="493"/>
      <c r="J17" s="1243"/>
      <c r="K17" s="1307"/>
      <c r="L17" s="1308">
        <f>D18/D17</f>
        <v>2.8666666666666667E-2</v>
      </c>
      <c r="M17" s="721">
        <f>E18/E17</f>
        <v>0.26250335529212016</v>
      </c>
      <c r="N17" s="1309">
        <f>L17*L17/M17</f>
        <v>3.1305419957900478E-3</v>
      </c>
      <c r="Q17" s="108"/>
      <c r="R17" s="717"/>
      <c r="S17" s="717"/>
      <c r="U17" s="131"/>
      <c r="W17" s="111"/>
      <c r="X17" s="1279"/>
      <c r="Y17" s="106"/>
    </row>
    <row r="18" spans="1:25" ht="33.75" customHeight="1">
      <c r="A18" s="962"/>
      <c r="B18" s="497" t="s">
        <v>37</v>
      </c>
      <c r="C18" s="653"/>
      <c r="D18" s="1310">
        <v>430</v>
      </c>
      <c r="E18" s="1311">
        <v>244500000</v>
      </c>
      <c r="F18" s="1312">
        <f t="shared" ref="F18:F30" si="0">E18</f>
        <v>244500000</v>
      </c>
      <c r="G18" s="493"/>
      <c r="H18" s="1306"/>
      <c r="I18" s="493"/>
      <c r="J18" s="493"/>
      <c r="K18" s="1313"/>
      <c r="L18" s="1308"/>
      <c r="M18" s="721"/>
      <c r="N18" s="1309"/>
      <c r="U18" s="112"/>
      <c r="W18" s="111"/>
      <c r="X18" s="1279"/>
      <c r="Y18" s="106"/>
    </row>
    <row r="19" spans="1:25" ht="27" customHeight="1">
      <c r="A19" s="962" t="s">
        <v>416</v>
      </c>
      <c r="B19" s="497" t="s">
        <v>35</v>
      </c>
      <c r="C19" s="653" t="s">
        <v>417</v>
      </c>
      <c r="D19" s="1314">
        <v>0.6</v>
      </c>
      <c r="E19" s="1304">
        <v>76800000</v>
      </c>
      <c r="F19" s="1305">
        <f t="shared" si="0"/>
        <v>76800000</v>
      </c>
      <c r="G19" s="493"/>
      <c r="H19" s="1306"/>
      <c r="I19" s="493"/>
      <c r="J19" s="1243"/>
      <c r="K19" s="1307"/>
      <c r="L19" s="1308">
        <f t="shared" ref="L19:M19" si="1">D20/D19</f>
        <v>1.6666666666666666E-2</v>
      </c>
      <c r="M19" s="721">
        <f t="shared" si="1"/>
        <v>0.1875</v>
      </c>
      <c r="N19" s="1309">
        <f t="shared" ref="N19" si="2">L19*L19/M19</f>
        <v>1.4814814814814814E-3</v>
      </c>
      <c r="U19" s="112"/>
      <c r="W19" s="111"/>
      <c r="X19" s="1279"/>
      <c r="Y19" s="106"/>
    </row>
    <row r="20" spans="1:25" ht="29.25" customHeight="1">
      <c r="A20" s="962"/>
      <c r="B20" s="497" t="s">
        <v>37</v>
      </c>
      <c r="C20" s="653"/>
      <c r="D20" s="1315">
        <v>0.01</v>
      </c>
      <c r="E20" s="1311">
        <v>14400000</v>
      </c>
      <c r="F20" s="1312">
        <f t="shared" si="0"/>
        <v>14400000</v>
      </c>
      <c r="G20" s="493"/>
      <c r="H20" s="1306"/>
      <c r="I20" s="493"/>
      <c r="J20" s="493"/>
      <c r="K20" s="1313"/>
      <c r="L20" s="1308"/>
      <c r="M20" s="721"/>
      <c r="N20" s="1309"/>
      <c r="U20" s="112"/>
      <c r="W20" s="111"/>
      <c r="X20" s="1279"/>
      <c r="Y20" s="106"/>
    </row>
    <row r="21" spans="1:25" ht="34.5" customHeight="1">
      <c r="A21" s="962" t="s">
        <v>418</v>
      </c>
      <c r="B21" s="497" t="s">
        <v>35</v>
      </c>
      <c r="C21" s="653" t="s">
        <v>160</v>
      </c>
      <c r="D21" s="1314">
        <v>0.91</v>
      </c>
      <c r="E21" s="1316">
        <v>78633334</v>
      </c>
      <c r="F21" s="1305">
        <f t="shared" si="0"/>
        <v>78633334</v>
      </c>
      <c r="G21" s="493"/>
      <c r="H21" s="1306"/>
      <c r="I21" s="493"/>
      <c r="J21" s="1243"/>
      <c r="K21" s="1307"/>
      <c r="L21" s="1308">
        <f t="shared" ref="L21:M21" si="3">D22/D21</f>
        <v>0.8571428571428571</v>
      </c>
      <c r="M21" s="721">
        <f t="shared" si="3"/>
        <v>0.79228485975171803</v>
      </c>
      <c r="N21" s="1309">
        <f t="shared" ref="N21" si="4">L21*L21/M21</f>
        <v>0.92731025780456633</v>
      </c>
      <c r="U21" s="112"/>
    </row>
    <row r="22" spans="1:25" ht="34.5" customHeight="1">
      <c r="A22" s="962"/>
      <c r="B22" s="497" t="s">
        <v>37</v>
      </c>
      <c r="C22" s="653"/>
      <c r="D22" s="1317">
        <v>0.78</v>
      </c>
      <c r="E22" s="1311">
        <v>62300000</v>
      </c>
      <c r="F22" s="1312">
        <f t="shared" si="0"/>
        <v>62300000</v>
      </c>
      <c r="G22" s="493"/>
      <c r="H22" s="1306"/>
      <c r="I22" s="493"/>
      <c r="J22" s="493"/>
      <c r="K22" s="1313"/>
      <c r="L22" s="1308"/>
      <c r="M22" s="721"/>
      <c r="N22" s="1309"/>
      <c r="Y22" s="106"/>
    </row>
    <row r="23" spans="1:25" ht="23.25" customHeight="1">
      <c r="A23" s="962" t="s">
        <v>419</v>
      </c>
      <c r="B23" s="497" t="s">
        <v>35</v>
      </c>
      <c r="C23" s="653" t="s">
        <v>161</v>
      </c>
      <c r="D23" s="1318">
        <v>70</v>
      </c>
      <c r="E23" s="1319">
        <v>100000000</v>
      </c>
      <c r="F23" s="1305">
        <f t="shared" si="0"/>
        <v>100000000</v>
      </c>
      <c r="G23" s="493"/>
      <c r="H23" s="1306"/>
      <c r="I23" s="493"/>
      <c r="J23" s="1243"/>
      <c r="K23" s="1307"/>
      <c r="L23" s="1308">
        <f t="shared" ref="L23:M23" si="5">D24/D23</f>
        <v>0.2</v>
      </c>
      <c r="M23" s="721">
        <f t="shared" si="5"/>
        <v>0</v>
      </c>
      <c r="N23" s="1309" t="e">
        <f t="shared" ref="N23" si="6">L23*L23/M23</f>
        <v>#DIV/0!</v>
      </c>
    </row>
    <row r="24" spans="1:25" ht="23.25" customHeight="1">
      <c r="A24" s="962"/>
      <c r="B24" s="497" t="s">
        <v>37</v>
      </c>
      <c r="C24" s="653"/>
      <c r="D24" s="492">
        <v>14</v>
      </c>
      <c r="E24" s="1311">
        <v>0</v>
      </c>
      <c r="F24" s="1312">
        <f t="shared" si="0"/>
        <v>0</v>
      </c>
      <c r="G24" s="493"/>
      <c r="H24" s="1306"/>
      <c r="I24" s="493"/>
      <c r="J24" s="493"/>
      <c r="K24" s="1313"/>
      <c r="L24" s="1308"/>
      <c r="M24" s="721"/>
      <c r="N24" s="1309"/>
    </row>
    <row r="25" spans="1:25" ht="23.25" customHeight="1">
      <c r="A25" s="654" t="s">
        <v>420</v>
      </c>
      <c r="B25" s="497" t="s">
        <v>35</v>
      </c>
      <c r="C25" s="654" t="s">
        <v>421</v>
      </c>
      <c r="D25" s="496">
        <v>2</v>
      </c>
      <c r="E25" s="140">
        <v>100000000</v>
      </c>
      <c r="F25" s="1305">
        <f t="shared" si="0"/>
        <v>100000000</v>
      </c>
      <c r="G25" s="113"/>
      <c r="H25" s="1320"/>
      <c r="I25" s="1321"/>
      <c r="J25" s="1322"/>
      <c r="K25" s="1323"/>
      <c r="L25" s="1308">
        <f t="shared" ref="L25:M25" si="7">D26/D25</f>
        <v>0</v>
      </c>
      <c r="M25" s="721">
        <f t="shared" si="7"/>
        <v>1</v>
      </c>
      <c r="N25" s="1309">
        <f t="shared" ref="N25" si="8">L25*L25/M25</f>
        <v>0</v>
      </c>
    </row>
    <row r="26" spans="1:25" ht="21" customHeight="1">
      <c r="A26" s="654"/>
      <c r="B26" s="497" t="s">
        <v>37</v>
      </c>
      <c r="C26" s="654"/>
      <c r="D26" s="491">
        <v>0</v>
      </c>
      <c r="E26" s="1311">
        <v>100000000</v>
      </c>
      <c r="F26" s="1312">
        <f t="shared" si="0"/>
        <v>100000000</v>
      </c>
      <c r="G26" s="113"/>
      <c r="H26" s="1320"/>
      <c r="I26" s="113"/>
      <c r="J26" s="113"/>
      <c r="K26" s="1324"/>
      <c r="L26" s="1308"/>
      <c r="M26" s="721"/>
      <c r="N26" s="1309"/>
    </row>
    <row r="27" spans="1:25" ht="27" customHeight="1">
      <c r="A27" s="1325" t="s">
        <v>422</v>
      </c>
      <c r="B27" s="497" t="s">
        <v>35</v>
      </c>
      <c r="C27" s="654" t="s">
        <v>423</v>
      </c>
      <c r="D27" s="1326">
        <v>0.92</v>
      </c>
      <c r="E27" s="1304">
        <v>101500000</v>
      </c>
      <c r="F27" s="1305">
        <f t="shared" si="0"/>
        <v>101500000</v>
      </c>
      <c r="G27" s="113"/>
      <c r="H27" s="1320"/>
      <c r="I27" s="113"/>
      <c r="J27" s="1322"/>
      <c r="K27" s="1323"/>
      <c r="L27" s="1308">
        <f t="shared" ref="L27:M27" si="9">D28/D27</f>
        <v>0.71739130434782605</v>
      </c>
      <c r="M27" s="721">
        <f t="shared" si="9"/>
        <v>0.71625615763546802</v>
      </c>
      <c r="N27" s="1309">
        <f t="shared" ref="N27" si="10">L27*L27/M27</f>
        <v>0.71852825007865651</v>
      </c>
    </row>
    <row r="28" spans="1:25" ht="25.5" customHeight="1">
      <c r="A28" s="1327"/>
      <c r="B28" s="497" t="s">
        <v>37</v>
      </c>
      <c r="C28" s="654"/>
      <c r="D28" s="146">
        <v>0.66</v>
      </c>
      <c r="E28" s="1311">
        <v>72700000</v>
      </c>
      <c r="F28" s="1312">
        <f t="shared" si="0"/>
        <v>72700000</v>
      </c>
      <c r="G28" s="113"/>
      <c r="H28" s="1320"/>
      <c r="I28" s="113"/>
      <c r="J28" s="113"/>
      <c r="K28" s="1324"/>
      <c r="L28" s="1308"/>
      <c r="M28" s="721"/>
      <c r="N28" s="1309"/>
    </row>
    <row r="29" spans="1:25" ht="23.25" customHeight="1">
      <c r="A29" s="738" t="s">
        <v>45</v>
      </c>
      <c r="B29" s="497" t="s">
        <v>35</v>
      </c>
      <c r="C29" s="719"/>
      <c r="D29" s="1328"/>
      <c r="E29" s="1329">
        <f>E17+E19+E21+E23+E25+E27</f>
        <v>1388350000</v>
      </c>
      <c r="F29" s="1305">
        <f t="shared" si="0"/>
        <v>1388350000</v>
      </c>
      <c r="G29" s="113"/>
      <c r="H29" s="113"/>
      <c r="I29" s="113"/>
      <c r="J29" s="113"/>
      <c r="K29" s="1324"/>
      <c r="L29" s="1330"/>
      <c r="M29" s="735"/>
      <c r="N29" s="1226"/>
    </row>
    <row r="30" spans="1:25" ht="23.25" customHeight="1" thickBot="1">
      <c r="A30" s="738"/>
      <c r="B30" s="497" t="s">
        <v>37</v>
      </c>
      <c r="C30" s="720"/>
      <c r="D30" s="1328"/>
      <c r="E30" s="1331">
        <f>E18+E20+E22+E24+E26+E28</f>
        <v>493900000</v>
      </c>
      <c r="F30" s="1312">
        <f t="shared" si="0"/>
        <v>493900000</v>
      </c>
      <c r="G30" s="113"/>
      <c r="H30" s="1332"/>
      <c r="I30" s="113"/>
      <c r="J30" s="113"/>
      <c r="K30" s="1324"/>
      <c r="L30" s="1333"/>
      <c r="M30" s="1334"/>
      <c r="N30" s="1335"/>
    </row>
    <row r="31" spans="1:25" ht="21.75" customHeight="1">
      <c r="B31" s="504"/>
      <c r="E31" s="1337"/>
      <c r="G31" s="111"/>
      <c r="H31" s="111"/>
      <c r="I31" s="111"/>
      <c r="J31" s="1339"/>
      <c r="K31" s="1339"/>
      <c r="L31" s="115"/>
      <c r="M31" s="157"/>
      <c r="N31" s="158"/>
      <c r="O31" s="157"/>
    </row>
    <row r="32" spans="1:25" ht="28.5" customHeight="1">
      <c r="A32" s="1340" t="s">
        <v>752</v>
      </c>
      <c r="B32" s="738" t="s">
        <v>47</v>
      </c>
      <c r="C32" s="739"/>
      <c r="D32" s="740"/>
      <c r="E32" s="741" t="s">
        <v>48</v>
      </c>
      <c r="F32" s="742"/>
      <c r="G32" s="742"/>
      <c r="H32" s="742"/>
      <c r="I32" s="160"/>
      <c r="J32" s="743" t="s">
        <v>49</v>
      </c>
      <c r="K32" s="744"/>
      <c r="L32" s="744"/>
      <c r="M32" s="744"/>
      <c r="N32" s="744"/>
    </row>
    <row r="33" spans="1:50" ht="15.75">
      <c r="A33" s="1341" t="s">
        <v>162</v>
      </c>
      <c r="B33" s="684" t="s">
        <v>163</v>
      </c>
      <c r="C33" s="685"/>
      <c r="D33" s="686"/>
      <c r="E33" s="684" t="s">
        <v>164</v>
      </c>
      <c r="F33" s="685"/>
      <c r="G33" s="686"/>
      <c r="H33" s="116" t="s">
        <v>35</v>
      </c>
      <c r="I33" s="161"/>
      <c r="J33" s="748" t="s">
        <v>424</v>
      </c>
      <c r="K33" s="748"/>
      <c r="L33" s="748"/>
      <c r="M33" s="748"/>
      <c r="N33" s="748"/>
    </row>
    <row r="34" spans="1:50" ht="15.75">
      <c r="A34" s="1342"/>
      <c r="B34" s="687"/>
      <c r="C34" s="688"/>
      <c r="D34" s="689"/>
      <c r="E34" s="687"/>
      <c r="F34" s="688"/>
      <c r="G34" s="689"/>
      <c r="H34" s="117" t="s">
        <v>37</v>
      </c>
      <c r="I34" s="165"/>
      <c r="J34" s="748"/>
      <c r="K34" s="748"/>
      <c r="L34" s="748"/>
      <c r="M34" s="748"/>
      <c r="N34" s="748"/>
    </row>
    <row r="35" spans="1:50" ht="15.75">
      <c r="A35" s="1343" t="s">
        <v>165</v>
      </c>
      <c r="B35" s="1344" t="s">
        <v>166</v>
      </c>
      <c r="C35" s="1250"/>
      <c r="D35" s="1345"/>
      <c r="E35" s="749"/>
      <c r="F35" s="750"/>
      <c r="G35" s="751"/>
      <c r="H35" s="117" t="s">
        <v>35</v>
      </c>
      <c r="I35" s="1346"/>
      <c r="J35" s="756" t="s">
        <v>52</v>
      </c>
      <c r="K35" s="756"/>
      <c r="L35" s="756"/>
      <c r="M35" s="756"/>
      <c r="N35" s="756"/>
    </row>
    <row r="36" spans="1:50" ht="15.75">
      <c r="A36" s="1343"/>
      <c r="B36" s="745"/>
      <c r="C36" s="746"/>
      <c r="D36" s="747"/>
      <c r="E36" s="745"/>
      <c r="F36" s="746"/>
      <c r="G36" s="747"/>
      <c r="H36" s="117" t="s">
        <v>37</v>
      </c>
      <c r="I36" s="165"/>
      <c r="J36" s="756"/>
      <c r="K36" s="756"/>
      <c r="L36" s="756"/>
      <c r="M36" s="756"/>
      <c r="N36" s="756"/>
    </row>
    <row r="37" spans="1:50" ht="15.75">
      <c r="A37" s="1343" t="s">
        <v>167</v>
      </c>
      <c r="B37" s="1344" t="s">
        <v>168</v>
      </c>
      <c r="C37" s="1250"/>
      <c r="D37" s="1345"/>
      <c r="E37" s="749"/>
      <c r="F37" s="750"/>
      <c r="G37" s="751"/>
      <c r="H37" s="117" t="s">
        <v>35</v>
      </c>
      <c r="I37" s="165"/>
      <c r="J37" s="748" t="s">
        <v>425</v>
      </c>
      <c r="K37" s="748"/>
      <c r="L37" s="748"/>
      <c r="M37" s="748"/>
      <c r="N37" s="748"/>
    </row>
    <row r="38" spans="1:50" ht="15.75">
      <c r="A38" s="1343"/>
      <c r="B38" s="745"/>
      <c r="C38" s="746"/>
      <c r="D38" s="747"/>
      <c r="E38" s="745"/>
      <c r="F38" s="746"/>
      <c r="G38" s="747"/>
      <c r="H38" s="117" t="s">
        <v>37</v>
      </c>
      <c r="I38" s="165"/>
      <c r="J38" s="748"/>
      <c r="K38" s="748"/>
      <c r="L38" s="748"/>
      <c r="M38" s="748"/>
      <c r="N38" s="748"/>
    </row>
    <row r="39" spans="1:50">
      <c r="A39" s="681" t="s">
        <v>53</v>
      </c>
      <c r="B39" s="682"/>
      <c r="C39" s="682"/>
      <c r="D39" s="682"/>
      <c r="E39" s="682"/>
      <c r="F39" s="682"/>
      <c r="G39" s="682"/>
      <c r="H39" s="682"/>
      <c r="I39" s="683"/>
      <c r="J39" s="756" t="s">
        <v>54</v>
      </c>
      <c r="K39" s="756"/>
      <c r="L39" s="756"/>
      <c r="M39" s="756"/>
      <c r="N39" s="756"/>
    </row>
    <row r="40" spans="1:50">
      <c r="A40" s="687"/>
      <c r="B40" s="688"/>
      <c r="C40" s="688"/>
      <c r="D40" s="688"/>
      <c r="E40" s="688"/>
      <c r="F40" s="688"/>
      <c r="G40" s="688"/>
      <c r="H40" s="688"/>
      <c r="I40" s="689"/>
      <c r="J40" s="756"/>
      <c r="K40" s="756"/>
      <c r="L40" s="756"/>
      <c r="M40" s="756"/>
      <c r="N40" s="756"/>
    </row>
    <row r="41" spans="1:50">
      <c r="J41" s="1348"/>
      <c r="K41" s="1348"/>
    </row>
    <row r="42" spans="1:50">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row>
    <row r="43" spans="1:50">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row>
    <row r="44" spans="1:50">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row>
    <row r="45" spans="1:50">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row>
    <row r="46" spans="1:50">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row>
    <row r="47" spans="1:50">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row>
    <row r="48" spans="1:50">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row>
    <row r="49" spans="15:50">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row>
    <row r="50" spans="15:50">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row>
    <row r="51" spans="15:50">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row>
    <row r="52" spans="15:50">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row>
    <row r="53" spans="15:50">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row>
    <row r="54" spans="15:50">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row>
    <row r="55" spans="15:50">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row>
    <row r="56" spans="15:50">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row>
    <row r="57" spans="15:50">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row>
    <row r="58" spans="15:50">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row>
    <row r="59" spans="15:50">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row>
    <row r="60" spans="15:50">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row>
    <row r="61" spans="15:50">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row>
    <row r="62" spans="15:50">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row>
    <row r="63" spans="15:50">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row>
    <row r="64" spans="15:50">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row>
    <row r="65" spans="15:50">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row>
    <row r="66" spans="15:50">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row>
    <row r="67" spans="15:50">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row>
    <row r="68" spans="15:50">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row>
    <row r="69" spans="15:50">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row>
    <row r="70" spans="15:50">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row>
    <row r="71" spans="15:50">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row>
    <row r="72" spans="15:50">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row>
    <row r="73" spans="15:50">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row>
    <row r="74" spans="15:50">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row>
  </sheetData>
  <mergeCells count="96">
    <mergeCell ref="A39:I40"/>
    <mergeCell ref="J39:N40"/>
    <mergeCell ref="A35:A36"/>
    <mergeCell ref="B35:D36"/>
    <mergeCell ref="E35:G36"/>
    <mergeCell ref="J35:N36"/>
    <mergeCell ref="A37:A38"/>
    <mergeCell ref="B37:D38"/>
    <mergeCell ref="E37:G38"/>
    <mergeCell ref="J37:N38"/>
    <mergeCell ref="B32:D32"/>
    <mergeCell ref="E32:H32"/>
    <mergeCell ref="J32:N32"/>
    <mergeCell ref="A33:A34"/>
    <mergeCell ref="B33:D34"/>
    <mergeCell ref="E33:G34"/>
    <mergeCell ref="J33:N34"/>
    <mergeCell ref="A27:A28"/>
    <mergeCell ref="C27:C28"/>
    <mergeCell ref="L27:L28"/>
    <mergeCell ref="M27:M28"/>
    <mergeCell ref="N27:N28"/>
    <mergeCell ref="A29:A30"/>
    <mergeCell ref="C29:C30"/>
    <mergeCell ref="L29:L30"/>
    <mergeCell ref="M29:M30"/>
    <mergeCell ref="N29:N30"/>
    <mergeCell ref="A23:A24"/>
    <mergeCell ref="C23:C24"/>
    <mergeCell ref="L23:L24"/>
    <mergeCell ref="M23:M24"/>
    <mergeCell ref="N23:N24"/>
    <mergeCell ref="A25:A26"/>
    <mergeCell ref="C25:C26"/>
    <mergeCell ref="L25:L26"/>
    <mergeCell ref="M25:M26"/>
    <mergeCell ref="N25:N26"/>
    <mergeCell ref="A19:A20"/>
    <mergeCell ref="C19:C20"/>
    <mergeCell ref="L19:L20"/>
    <mergeCell ref="M19:M20"/>
    <mergeCell ref="N19:N20"/>
    <mergeCell ref="A21:A22"/>
    <mergeCell ref="C21:C22"/>
    <mergeCell ref="L21:L22"/>
    <mergeCell ref="M21:M22"/>
    <mergeCell ref="N21:N22"/>
    <mergeCell ref="A17:A18"/>
    <mergeCell ref="C17:C18"/>
    <mergeCell ref="L17:L18"/>
    <mergeCell ref="M17:M18"/>
    <mergeCell ref="N17:N18"/>
    <mergeCell ref="R17:S17"/>
    <mergeCell ref="J14:K15"/>
    <mergeCell ref="L14:N14"/>
    <mergeCell ref="R14:S14"/>
    <mergeCell ref="L15:L16"/>
    <mergeCell ref="M15:M16"/>
    <mergeCell ref="N15:N16"/>
    <mergeCell ref="R15:S15"/>
    <mergeCell ref="R16:S16"/>
    <mergeCell ref="F14:I15"/>
    <mergeCell ref="R11:T11"/>
    <mergeCell ref="B12:F12"/>
    <mergeCell ref="K12:M12"/>
    <mergeCell ref="R12:T12"/>
    <mergeCell ref="A13:F13"/>
    <mergeCell ref="K13:M13"/>
    <mergeCell ref="R13:S13"/>
    <mergeCell ref="A14:A16"/>
    <mergeCell ref="B14:B16"/>
    <mergeCell ref="C14:C16"/>
    <mergeCell ref="D14:D16"/>
    <mergeCell ref="E14:E16"/>
    <mergeCell ref="Q8:U8"/>
    <mergeCell ref="B9:F9"/>
    <mergeCell ref="K9:M9"/>
    <mergeCell ref="B10:F10"/>
    <mergeCell ref="K10:M10"/>
    <mergeCell ref="R10:T10"/>
    <mergeCell ref="A5:N5"/>
    <mergeCell ref="A6:N6"/>
    <mergeCell ref="B7:N7"/>
    <mergeCell ref="B8:F8"/>
    <mergeCell ref="G8:I13"/>
    <mergeCell ref="J8:N8"/>
    <mergeCell ref="B11:F11"/>
    <mergeCell ref="K11:M11"/>
    <mergeCell ref="A1:A4"/>
    <mergeCell ref="B1:H2"/>
    <mergeCell ref="I1:L1"/>
    <mergeCell ref="M1:N4"/>
    <mergeCell ref="I2:L2"/>
    <mergeCell ref="B3:H4"/>
    <mergeCell ref="I3:L3"/>
    <mergeCell ref="I4:L4"/>
  </mergeCells>
  <pageMargins left="0.7" right="0.7" top="0.75" bottom="0.75" header="0.3" footer="0.3"/>
  <drawing r:id="rId1"/>
  <legacyDrawing r:id="rId2"/>
  <oleObjects>
    <mc:AlternateContent xmlns:mc="http://schemas.openxmlformats.org/markup-compatibility/2006">
      <mc:Choice Requires="x14">
        <oleObject shapeId="5122" r:id="rId3">
          <objectPr defaultSize="0" autoPict="0" r:id="rId4">
            <anchor moveWithCells="1" sizeWithCells="1">
              <from>
                <xdr:col>0</xdr:col>
                <xdr:colOff>419100</xdr:colOff>
                <xdr:row>0</xdr:row>
                <xdr:rowOff>76200</xdr:rowOff>
              </from>
              <to>
                <xdr:col>0</xdr:col>
                <xdr:colOff>5514975</xdr:colOff>
                <xdr:row>3</xdr:row>
                <xdr:rowOff>409575</xdr:rowOff>
              </to>
            </anchor>
          </objectPr>
        </oleObject>
      </mc:Choice>
      <mc:Fallback>
        <oleObject shapeId="5122" r:id="rId3"/>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1:M48"/>
  <sheetViews>
    <sheetView workbookViewId="0">
      <selection activeCell="G12" sqref="G12"/>
    </sheetView>
  </sheetViews>
  <sheetFormatPr baseColWidth="10" defaultRowHeight="15"/>
  <cols>
    <col min="1" max="1" width="11.42578125" style="119"/>
    <col min="2" max="2" width="12.85546875" style="119" customWidth="1"/>
    <col min="3" max="3" width="39.42578125" style="464" customWidth="1"/>
    <col min="4" max="4" width="18.42578125" style="119" customWidth="1"/>
    <col min="5" max="5" width="15" style="119" customWidth="1"/>
    <col min="6" max="6" width="19.7109375" style="119" customWidth="1"/>
    <col min="7" max="7" width="35.140625" style="119" customWidth="1"/>
    <col min="8" max="8" width="20.5703125" style="119" customWidth="1"/>
    <col min="9" max="9" width="15.85546875" style="119" customWidth="1"/>
    <col min="10" max="11" width="15.140625" style="119" customWidth="1"/>
    <col min="12" max="16384" width="11.42578125" style="119"/>
  </cols>
  <sheetData>
    <row r="1" spans="2:13" ht="15.75" thickBot="1"/>
    <row r="2" spans="2:13" ht="18.75" thickBot="1">
      <c r="B2" s="465" t="s">
        <v>55</v>
      </c>
      <c r="C2" s="466" t="s">
        <v>689</v>
      </c>
      <c r="D2" s="467" t="s">
        <v>690</v>
      </c>
      <c r="H2" s="468" t="s">
        <v>691</v>
      </c>
      <c r="I2" s="469" t="s">
        <v>692</v>
      </c>
      <c r="J2" s="469" t="s">
        <v>693</v>
      </c>
      <c r="K2" s="469" t="s">
        <v>694</v>
      </c>
      <c r="L2" s="469" t="s">
        <v>695</v>
      </c>
      <c r="M2" s="469"/>
    </row>
    <row r="3" spans="2:13" ht="30">
      <c r="B3" s="387" t="s">
        <v>696</v>
      </c>
      <c r="C3" s="470" t="s">
        <v>697</v>
      </c>
      <c r="D3" s="471">
        <v>29400000</v>
      </c>
      <c r="H3" s="472">
        <v>244500000</v>
      </c>
      <c r="I3" s="462">
        <v>62300000</v>
      </c>
      <c r="J3" s="462"/>
      <c r="K3" s="462"/>
      <c r="L3" s="462">
        <v>72700000</v>
      </c>
      <c r="M3" s="473">
        <v>393900000</v>
      </c>
    </row>
    <row r="4" spans="2:13" ht="33.75" customHeight="1">
      <c r="B4" s="393" t="s">
        <v>698</v>
      </c>
      <c r="C4" s="401" t="s">
        <v>699</v>
      </c>
      <c r="D4" s="474">
        <v>14400000</v>
      </c>
    </row>
    <row r="5" spans="2:13" ht="45.75" customHeight="1">
      <c r="B5" s="393" t="s">
        <v>700</v>
      </c>
      <c r="C5" s="401" t="s">
        <v>701</v>
      </c>
      <c r="D5" s="474">
        <v>16800000</v>
      </c>
    </row>
    <row r="6" spans="2:13" ht="30">
      <c r="B6" s="393" t="s">
        <v>702</v>
      </c>
      <c r="C6" s="401" t="s">
        <v>703</v>
      </c>
      <c r="D6" s="474">
        <v>12000000</v>
      </c>
    </row>
    <row r="7" spans="2:13" ht="30">
      <c r="B7" s="393" t="s">
        <v>704</v>
      </c>
      <c r="C7" s="401" t="s">
        <v>705</v>
      </c>
      <c r="D7" s="474">
        <v>16800000</v>
      </c>
    </row>
    <row r="8" spans="2:13" ht="30">
      <c r="B8" s="393" t="s">
        <v>706</v>
      </c>
      <c r="C8" s="401" t="s">
        <v>707</v>
      </c>
      <c r="D8" s="474">
        <v>16800000</v>
      </c>
    </row>
    <row r="9" spans="2:13" ht="30">
      <c r="B9" s="393" t="s">
        <v>708</v>
      </c>
      <c r="C9" s="401" t="s">
        <v>709</v>
      </c>
      <c r="D9" s="474">
        <v>15400000</v>
      </c>
    </row>
    <row r="10" spans="2:13" ht="30">
      <c r="B10" s="393" t="s">
        <v>710</v>
      </c>
      <c r="C10" s="401" t="s">
        <v>711</v>
      </c>
      <c r="D10" s="474">
        <v>35000000</v>
      </c>
    </row>
    <row r="11" spans="2:13" ht="30">
      <c r="B11" s="393" t="s">
        <v>712</v>
      </c>
      <c r="C11" s="401" t="s">
        <v>713</v>
      </c>
      <c r="D11" s="474">
        <v>25200000</v>
      </c>
    </row>
    <row r="12" spans="2:13" ht="30">
      <c r="B12" s="393" t="s">
        <v>714</v>
      </c>
      <c r="C12" s="401" t="s">
        <v>715</v>
      </c>
      <c r="D12" s="474">
        <v>18000000</v>
      </c>
    </row>
    <row r="13" spans="2:13" ht="30">
      <c r="B13" s="393" t="s">
        <v>716</v>
      </c>
      <c r="C13" s="401" t="s">
        <v>717</v>
      </c>
      <c r="D13" s="474">
        <v>24500000</v>
      </c>
    </row>
    <row r="14" spans="2:13" ht="30">
      <c r="B14" s="393" t="s">
        <v>718</v>
      </c>
      <c r="C14" s="401" t="s">
        <v>719</v>
      </c>
      <c r="D14" s="474">
        <v>15400000</v>
      </c>
    </row>
    <row r="15" spans="2:13" ht="30">
      <c r="B15" s="393" t="s">
        <v>720</v>
      </c>
      <c r="C15" s="401" t="s">
        <v>721</v>
      </c>
      <c r="D15" s="474">
        <v>15400000</v>
      </c>
    </row>
    <row r="16" spans="2:13" ht="30">
      <c r="B16" s="393" t="s">
        <v>722</v>
      </c>
      <c r="C16" s="401" t="s">
        <v>723</v>
      </c>
      <c r="D16" s="474">
        <v>15400000</v>
      </c>
    </row>
    <row r="17" spans="2:9" ht="30">
      <c r="B17" s="393" t="s">
        <v>724</v>
      </c>
      <c r="C17" s="401" t="s">
        <v>725</v>
      </c>
      <c r="D17" s="474">
        <v>11000000</v>
      </c>
    </row>
    <row r="18" spans="2:9" ht="30">
      <c r="B18" s="393" t="s">
        <v>726</v>
      </c>
      <c r="C18" s="401" t="s">
        <v>727</v>
      </c>
      <c r="D18" s="474">
        <v>15400000</v>
      </c>
    </row>
    <row r="19" spans="2:9" ht="30">
      <c r="B19" s="393" t="s">
        <v>728</v>
      </c>
      <c r="C19" s="401" t="s">
        <v>729</v>
      </c>
      <c r="D19" s="474">
        <v>13200000</v>
      </c>
    </row>
    <row r="20" spans="2:9" ht="30">
      <c r="B20" s="393" t="s">
        <v>730</v>
      </c>
      <c r="C20" s="401" t="s">
        <v>731</v>
      </c>
      <c r="D20" s="474">
        <v>13200000</v>
      </c>
    </row>
    <row r="21" spans="2:9" ht="30">
      <c r="B21" s="393" t="s">
        <v>732</v>
      </c>
      <c r="C21" s="401" t="s">
        <v>733</v>
      </c>
      <c r="D21" s="474">
        <v>16100000</v>
      </c>
    </row>
    <row r="22" spans="2:9" ht="30">
      <c r="B22" s="393" t="s">
        <v>734</v>
      </c>
      <c r="C22" s="401" t="s">
        <v>735</v>
      </c>
      <c r="D22" s="474">
        <v>13300000</v>
      </c>
    </row>
    <row r="23" spans="2:9" ht="30">
      <c r="B23" s="393" t="s">
        <v>736</v>
      </c>
      <c r="C23" s="401" t="s">
        <v>737</v>
      </c>
      <c r="D23" s="474">
        <v>19600000</v>
      </c>
    </row>
    <row r="24" spans="2:9" ht="30.75" thickBot="1">
      <c r="B24" s="403" t="s">
        <v>738</v>
      </c>
      <c r="C24" s="404" t="s">
        <v>739</v>
      </c>
      <c r="D24" s="475">
        <v>21600000</v>
      </c>
    </row>
    <row r="25" spans="2:9" ht="15" hidden="1" customHeight="1"/>
    <row r="26" spans="2:9" ht="15.75" thickBot="1">
      <c r="B26" s="476"/>
      <c r="C26" s="477" t="s">
        <v>57</v>
      </c>
      <c r="D26" s="478">
        <f>SUM(D3:D25)</f>
        <v>393900000</v>
      </c>
      <c r="E26" s="476"/>
      <c r="F26" s="476"/>
      <c r="G26" s="476"/>
    </row>
    <row r="27" spans="2:9" ht="15" customHeight="1">
      <c r="B27" s="476"/>
      <c r="C27" s="479"/>
      <c r="D27" s="476"/>
    </row>
    <row r="29" spans="2:9">
      <c r="B29" s="480"/>
      <c r="C29" s="481"/>
      <c r="D29" s="482"/>
    </row>
    <row r="30" spans="2:9">
      <c r="C30" s="119"/>
    </row>
    <row r="31" spans="2:9">
      <c r="C31" s="119"/>
      <c r="I31" s="347"/>
    </row>
    <row r="32" spans="2:9">
      <c r="D32" s="482"/>
      <c r="E32" s="483"/>
      <c r="H32" s="482"/>
    </row>
    <row r="33" spans="4:9">
      <c r="D33" s="484"/>
      <c r="E33" s="485"/>
      <c r="G33" s="482"/>
    </row>
    <row r="34" spans="4:9">
      <c r="D34" s="347"/>
      <c r="E34" s="483"/>
      <c r="F34" s="486"/>
      <c r="G34" s="486"/>
      <c r="H34" s="482"/>
    </row>
    <row r="35" spans="4:9">
      <c r="D35" s="480"/>
      <c r="E35" s="483"/>
      <c r="F35" s="482"/>
      <c r="G35" s="482"/>
    </row>
    <row r="36" spans="4:9">
      <c r="E36" s="483"/>
      <c r="F36" s="486"/>
      <c r="H36" s="482"/>
    </row>
    <row r="37" spans="4:9">
      <c r="E37" s="483"/>
    </row>
    <row r="38" spans="4:9">
      <c r="E38" s="483"/>
      <c r="F38" s="482"/>
      <c r="H38" s="486"/>
      <c r="I38" s="486"/>
    </row>
    <row r="39" spans="4:9">
      <c r="E39" s="486"/>
      <c r="F39" s="482"/>
      <c r="H39" s="486"/>
    </row>
    <row r="40" spans="4:9">
      <c r="F40" s="482"/>
      <c r="G40" s="486"/>
      <c r="H40" s="486"/>
      <c r="I40" s="486"/>
    </row>
    <row r="41" spans="4:9">
      <c r="F41" s="482"/>
      <c r="G41" s="486"/>
    </row>
    <row r="42" spans="4:9">
      <c r="G42" s="486"/>
      <c r="I42" s="486"/>
    </row>
    <row r="43" spans="4:9">
      <c r="G43" s="486"/>
    </row>
    <row r="44" spans="4:9">
      <c r="G44" s="486"/>
    </row>
    <row r="45" spans="4:9">
      <c r="G45" s="486"/>
    </row>
    <row r="46" spans="4:9">
      <c r="G46" s="486"/>
    </row>
    <row r="47" spans="4:9">
      <c r="G47" s="486"/>
    </row>
    <row r="48" spans="4:9">
      <c r="G48" s="486"/>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PRESUPUESTO </vt:lpstr>
      <vt:lpstr>Plan de Desarrollo </vt:lpstr>
      <vt:lpstr>Anexos Plan de Desarrollo </vt:lpstr>
      <vt:lpstr>ASOCENTRO</vt:lpstr>
      <vt:lpstr>CIM</vt:lpstr>
      <vt:lpstr>SMPP</vt:lpstr>
      <vt:lpstr>anexo SMPP</vt:lpstr>
      <vt:lpstr>SISBEN</vt:lpstr>
      <vt:lpstr>anexo sisben </vt:lpstr>
      <vt:lpstr>FORTALECIMIENTO</vt:lpstr>
      <vt:lpstr>Anexo Fortalecimiento </vt:lpstr>
      <vt:lpstr>DIANU</vt:lpstr>
      <vt:lpstr>Anexos DIANU</vt:lpstr>
      <vt:lpstr>D. INSTRUMENTOS NORMATIVOS</vt:lpstr>
      <vt:lpstr>A. ACTUALIZ REVISION Y MODIFIC</vt:lpstr>
      <vt:lpstr>ADOP Y REGLAMENTACION AREAS DEL</vt:lpstr>
      <vt:lpstr>SEGUIMIENTO EXPEDIENTE MUNICIP</vt:lpstr>
      <vt:lpstr>NORMALIZACION Y REGLAMENTACION</vt:lpstr>
      <vt:lpstr>ADOP Y REGLAMENTACION</vt:lpstr>
      <vt:lpstr>SEGUIMIENTO EXPEDIENTE MUNICIPA</vt:lpstr>
      <vt:lpstr>IMPLEMENTAR CATASTRO MULTIPROPO</vt:lpstr>
    </vt:vector>
  </TitlesOfParts>
  <Company>Dixguel03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ARGENIS01</cp:lastModifiedBy>
  <dcterms:created xsi:type="dcterms:W3CDTF">2023-04-10T14:23:04Z</dcterms:created>
  <dcterms:modified xsi:type="dcterms:W3CDTF">2024-07-24T17:13:04Z</dcterms:modified>
</cp:coreProperties>
</file>