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aolaandreaoyola/Documents/ALCALDIA - PLANEACION 2024/3. PLAN DE ACCION /"/>
    </mc:Choice>
  </mc:AlternateContent>
  <xr:revisionPtr revIDLastSave="0" documentId="13_ncr:1_{0AD8439C-0CC6-A140-8CF6-6B9050209317}" xr6:coauthVersionLast="47" xr6:coauthVersionMax="47" xr10:uidLastSave="{00000000-0000-0000-0000-000000000000}"/>
  <bookViews>
    <workbookView xWindow="4340" yWindow="500" windowWidth="24460" windowHeight="15460" tabRatio="561" activeTab="2" xr2:uid="{00000000-000D-0000-FFFF-FFFF00000000}"/>
  </bookViews>
  <sheets>
    <sheet name="FORTALECIMIENTO - REACTIVACIÓN" sheetId="80" r:id="rId1"/>
    <sheet name="PRODUCCIÓN SOSTENIBLE" sheetId="74" r:id="rId2"/>
    <sheet name="INFRAESTRUCTURA PRODUCTIVA" sheetId="79" r:id="rId3"/>
    <sheet name="RED VIAL TERCIARIA" sheetId="75" r:id="rId4"/>
    <sheet name="RELACION DE CTO X META" sheetId="89" r:id="rId5"/>
  </sheets>
  <externalReferences>
    <externalReference r:id="rId6"/>
  </externalReferences>
  <definedNames>
    <definedName name="_xlnm.Print_Area" localSheetId="0">'FORTALECIMIENTO - REACTIVACIÓN'!$B$1:$O$94</definedName>
    <definedName name="_xlnm.Print_Area" localSheetId="1">'PRODUCCIÓN SOSTENIBLE'!$A$1:$O$53</definedName>
    <definedName name="_xlnm.Print_Area">#REF!</definedName>
    <definedName name="BARRIOS" localSheetId="0">[1]listas!#REF!</definedName>
    <definedName name="BARRIOS">[1]listas!#REF!</definedName>
    <definedName name="ooo" localSheetId="0">[1]listas!#REF!</definedName>
    <definedName name="ooo">[1]listas!#REF!</definedName>
    <definedName name="ppp" localSheetId="0">[1]listas!#REF!</definedName>
    <definedName name="ppp">[1]listas!#REF!</definedName>
    <definedName name="_xlnm.Print_Titles" localSheetId="0">'FORTALECIMIENTO - REACTIVACIÓN'!$1:$15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75" l="1"/>
  <c r="N34" i="75"/>
  <c r="M42" i="75"/>
  <c r="M34" i="75"/>
  <c r="L42" i="75"/>
  <c r="L34" i="75"/>
  <c r="N20" i="79"/>
  <c r="M24" i="79"/>
  <c r="L24" i="79"/>
  <c r="M20" i="79"/>
  <c r="L20" i="79"/>
  <c r="N31" i="74"/>
  <c r="O31" i="74" s="1"/>
  <c r="N19" i="74"/>
  <c r="M31" i="74"/>
  <c r="N55" i="80"/>
  <c r="O55" i="80" s="1"/>
  <c r="M55" i="80"/>
  <c r="O27" i="80" l="1"/>
  <c r="O31" i="80"/>
  <c r="O33" i="80"/>
  <c r="O35" i="80"/>
  <c r="O37" i="80"/>
  <c r="O39" i="80"/>
  <c r="O43" i="80"/>
  <c r="O45" i="80"/>
  <c r="O47" i="80"/>
  <c r="O49" i="80"/>
  <c r="O53" i="80"/>
  <c r="O21" i="80"/>
  <c r="M43" i="80" l="1"/>
  <c r="M45" i="80"/>
  <c r="M47" i="80"/>
  <c r="M49" i="80"/>
  <c r="M51" i="80"/>
  <c r="M53" i="80"/>
  <c r="M31" i="80"/>
  <c r="M33" i="80"/>
  <c r="M35" i="80"/>
  <c r="M37" i="80"/>
  <c r="M39" i="80"/>
  <c r="M41" i="80"/>
  <c r="M23" i="80"/>
  <c r="M25" i="80"/>
  <c r="M27" i="80"/>
  <c r="M29" i="80"/>
  <c r="M21" i="80"/>
  <c r="M19" i="80"/>
  <c r="F148" i="89"/>
  <c r="F146" i="89"/>
  <c r="F128" i="89"/>
  <c r="F120" i="89"/>
  <c r="F112" i="89"/>
  <c r="F104" i="89"/>
  <c r="F77" i="89"/>
  <c r="F4" i="89"/>
  <c r="G30" i="75"/>
  <c r="F46" i="75"/>
  <c r="E38" i="75"/>
  <c r="E36" i="75"/>
  <c r="E23" i="75"/>
  <c r="E47" i="75" s="1"/>
  <c r="G26" i="75"/>
  <c r="E26" i="75" s="1"/>
  <c r="F33" i="74"/>
  <c r="F34" i="74"/>
  <c r="F110" i="89"/>
  <c r="F108" i="89"/>
  <c r="F91" i="89"/>
  <c r="F51" i="89"/>
  <c r="F48" i="89"/>
  <c r="F46" i="89"/>
  <c r="F40" i="89"/>
  <c r="F28" i="89"/>
  <c r="F16" i="89"/>
  <c r="F139" i="89"/>
  <c r="E42" i="75"/>
  <c r="E30" i="75"/>
  <c r="E40" i="75"/>
  <c r="E22" i="75"/>
  <c r="F47" i="75"/>
  <c r="G47" i="75"/>
  <c r="H46" i="75"/>
  <c r="F25" i="79"/>
  <c r="F24" i="79"/>
  <c r="E24" i="79"/>
  <c r="E25" i="79"/>
  <c r="G46" i="75" l="1"/>
  <c r="F154" i="89"/>
  <c r="E46" i="75"/>
  <c r="G55" i="80"/>
  <c r="F41" i="80"/>
  <c r="F55" i="80" s="1"/>
  <c r="G56" i="80" l="1"/>
  <c r="H56" i="80"/>
  <c r="I56" i="80"/>
  <c r="J56" i="80"/>
  <c r="F56" i="80"/>
  <c r="H55" i="80"/>
  <c r="I55" i="80"/>
  <c r="J55" i="80"/>
  <c r="M22" i="79"/>
  <c r="L22" i="79"/>
  <c r="F124" i="89"/>
  <c r="F117" i="89"/>
  <c r="F71" i="89"/>
  <c r="F72" i="89" s="1"/>
  <c r="M44" i="75"/>
  <c r="L44" i="75"/>
  <c r="L40" i="75"/>
  <c r="M40" i="75"/>
  <c r="M38" i="75"/>
  <c r="L38" i="75"/>
  <c r="M36" i="75"/>
  <c r="L36" i="75"/>
  <c r="M32" i="75"/>
  <c r="L32" i="75"/>
  <c r="M30" i="75"/>
  <c r="L30" i="75"/>
  <c r="M28" i="75"/>
  <c r="L28" i="75"/>
  <c r="M26" i="75"/>
  <c r="L26" i="75"/>
  <c r="M24" i="75"/>
  <c r="L24" i="75"/>
  <c r="M22" i="75"/>
  <c r="L22" i="75"/>
  <c r="M18" i="79"/>
  <c r="L18" i="79"/>
  <c r="J34" i="74"/>
  <c r="I34" i="74"/>
  <c r="H34" i="74"/>
  <c r="G34" i="74"/>
  <c r="J33" i="74"/>
  <c r="I33" i="74"/>
  <c r="H33" i="74"/>
  <c r="G33" i="74"/>
  <c r="N29" i="74"/>
  <c r="M29" i="74"/>
  <c r="N27" i="74"/>
  <c r="M27" i="74"/>
  <c r="N25" i="74"/>
  <c r="M25" i="74"/>
  <c r="N23" i="74"/>
  <c r="M23" i="74"/>
  <c r="N21" i="74"/>
  <c r="M21" i="74"/>
  <c r="M19" i="74"/>
  <c r="N17" i="74"/>
  <c r="M17" i="74"/>
  <c r="N53" i="80"/>
  <c r="N49" i="80"/>
  <c r="N47" i="80"/>
  <c r="N45" i="80"/>
  <c r="N43" i="80"/>
  <c r="N41" i="80"/>
  <c r="N39" i="80"/>
  <c r="N37" i="80"/>
  <c r="N35" i="80"/>
  <c r="N33" i="80"/>
  <c r="N31" i="80"/>
  <c r="N27" i="80"/>
  <c r="N21" i="80"/>
  <c r="N19" i="80"/>
  <c r="O19" i="74" l="1"/>
  <c r="O23" i="74"/>
  <c r="N22" i="75"/>
  <c r="N32" i="75"/>
  <c r="N28" i="75"/>
  <c r="N26" i="75"/>
  <c r="N24" i="75"/>
  <c r="N30" i="75"/>
  <c r="O29" i="74"/>
  <c r="O21" i="74"/>
  <c r="O17" i="74"/>
  <c r="O27" i="74"/>
  <c r="O25" i="74"/>
</calcChain>
</file>

<file path=xl/sharedStrings.xml><?xml version="1.0" encoding="utf-8"?>
<sst xmlns="http://schemas.openxmlformats.org/spreadsheetml/2006/main" count="785" uniqueCount="408">
  <si>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PLANEACIÓN ESTRATÉGICA Y TERRITORIAL</t>
    </r>
  </si>
  <si>
    <r>
      <rPr>
        <b/>
        <sz val="16"/>
        <rFont val="Arial"/>
        <family val="2"/>
      </rPr>
      <t xml:space="preserve">Codigo: </t>
    </r>
    <r>
      <rPr>
        <sz val="16"/>
        <rFont val="Arial"/>
        <family val="2"/>
      </rPr>
      <t>FOR-08-PRO-PET-01</t>
    </r>
  </si>
  <si>
    <r>
      <rPr>
        <b/>
        <sz val="16"/>
        <rFont val="Arial"/>
        <family val="2"/>
      </rP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</si>
  <si>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ACCIÓN</t>
    </r>
  </si>
  <si>
    <r>
      <rPr>
        <b/>
        <sz val="16"/>
        <rFont val="Arial"/>
        <family val="2"/>
      </rPr>
      <t xml:space="preserve">Fecha: </t>
    </r>
    <r>
      <rPr>
        <sz val="16"/>
        <rFont val="Arial"/>
        <family val="2"/>
      </rPr>
      <t>31/08/2017</t>
    </r>
  </si>
  <si>
    <r>
      <rPr>
        <b/>
        <sz val="16"/>
        <rFont val="Arial"/>
        <family val="2"/>
      </rPr>
      <t xml:space="preserve">Pagina: </t>
    </r>
    <r>
      <rPr>
        <sz val="16"/>
        <rFont val="Arial"/>
        <family val="2"/>
      </rPr>
      <t>1 de  1</t>
    </r>
  </si>
  <si>
    <r>
      <rPr>
        <b/>
        <sz val="18"/>
        <rFont val="Arial"/>
        <family val="2"/>
      </rP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ASUNTOS AGROPECUARIOS Y UMATA Y DESARROLLO RURAL</t>
    </r>
  </si>
  <si>
    <r>
      <rPr>
        <b/>
        <sz val="16"/>
        <rFont val="Arial"/>
        <family val="2"/>
      </rPr>
      <t xml:space="preserve">DIMENSIÓN: </t>
    </r>
    <r>
      <rPr>
        <sz val="16"/>
        <rFont val="Arial"/>
        <family val="2"/>
      </rPr>
      <t>IBAGUÉ ECONÓMICA Y PRODUCTIVA</t>
    </r>
  </si>
  <si>
    <t>PROCESO: FORTALECIMIENTO DE CAPACIDADES PRODUCTIVAS</t>
  </si>
  <si>
    <r>
      <rPr>
        <b/>
        <sz val="16"/>
        <rFont val="Arial"/>
        <family val="2"/>
      </rPr>
      <t xml:space="preserve">SECTOR: </t>
    </r>
    <r>
      <rPr>
        <sz val="16"/>
        <rFont val="Arial"/>
        <family val="2"/>
      </rPr>
      <t>MI CAMPO VIBRA</t>
    </r>
  </si>
  <si>
    <r>
      <rPr>
        <b/>
        <sz val="14"/>
        <rFont val="Arial"/>
        <family val="2"/>
      </rPr>
      <t>OBJETIVOS:</t>
    </r>
    <r>
      <rPr>
        <sz val="14"/>
        <rFont val="Arial"/>
        <family val="2"/>
      </rPr>
      <t xml:space="preserve"> Mejorar las condiciones sociales, productivas, tecnológicas, generación de valor y competitividad en productores agropecuarios del Municipio de Ibagué.</t>
    </r>
  </si>
  <si>
    <t xml:space="preserve">RELACIÓN DE CONTRATOS Y CONVENIOS </t>
  </si>
  <si>
    <r>
      <rPr>
        <b/>
        <sz val="16"/>
        <rFont val="Arial"/>
        <family val="2"/>
      </rPr>
      <t>PROGRAMA:</t>
    </r>
    <r>
      <rPr>
        <sz val="16"/>
        <rFont val="Arial"/>
        <family val="2"/>
      </rPr>
      <t xml:space="preserve"> INCLUSIÓN PRODUCTIVA DE PEQUEÑOS PRODUCTORES RURALES</t>
    </r>
  </si>
  <si>
    <t>No</t>
  </si>
  <si>
    <t>OBJETO</t>
  </si>
  <si>
    <t>VALOR</t>
  </si>
  <si>
    <r>
      <rPr>
        <b/>
        <sz val="16"/>
        <rFont val="Arial"/>
        <family val="2"/>
      </rPr>
      <t>NOMBRE  DEL PROYECTO POAI:</t>
    </r>
    <r>
      <rPr>
        <sz val="16"/>
        <rFont val="Arial"/>
        <family val="2"/>
      </rPr>
      <t xml:space="preserve"> FORTALECIMIENTO, REACTIVACIÓN, TRANSFORMACIÓN E INCREMENTO DE LA PRODUCCIÓN AGROPECUARIA EN EL MUNICIPIO DE IBAGUÉ</t>
    </r>
  </si>
  <si>
    <t>VER ANEXO</t>
  </si>
  <si>
    <t>CÓDIGO BPPIM:   2020730010073</t>
  </si>
  <si>
    <t>CÓDIGO PRESUPUESTAL 212320201003-2020730010073-01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</si>
  <si>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OTROS BIENES TRANSPORTABLES (EXCEPTO PRODUCTOS METÁLICOS, MAQUINARIA Y EQUIPO)</t>
    </r>
  </si>
  <si>
    <t>CÓDIGO PRESUPUESTAL 212320202008-2020730010073-01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</si>
  <si>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PRESTADOS A LAS EMPRESAS Y SERVICIOS DE PRODUCCIÓN</t>
    </r>
  </si>
  <si>
    <t>CÓDIGO PRESUPUESTAL 212320202009-2020730010073-01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</si>
  <si>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PARA LA COMUNIDAD, SOCIALES Y PERSONALES</t>
    </r>
  </si>
  <si>
    <t>PRINCIPALES ACTIVIDADES</t>
  </si>
  <si>
    <t>UNIDAD DE MEDIDA</t>
  </si>
  <si>
    <t>PROGRAMADO</t>
  </si>
  <si>
    <t>CANT.</t>
  </si>
  <si>
    <t>COSTO TOTAL   (MILES DE PESOS)</t>
  </si>
  <si>
    <t>FUENTES DE FINANCIACIÓN (EN MILES DE $)</t>
  </si>
  <si>
    <t>PROGRAMACIÓN (dd/mm/aa)</t>
  </si>
  <si>
    <t>INDICADORES DE GESTIÓN</t>
  </si>
  <si>
    <t>ÍNDICE FÍSICO</t>
  </si>
  <si>
    <t>ÍNDICE INVERSIÓN</t>
  </si>
  <si>
    <t>EFICIENCIA</t>
  </si>
  <si>
    <t>EJECUTADO</t>
  </si>
  <si>
    <t>MPIO</t>
  </si>
  <si>
    <t>SGP</t>
  </si>
  <si>
    <t>CRÉDITO</t>
  </si>
  <si>
    <t>OTROS</t>
  </si>
  <si>
    <t xml:space="preserve">INICIO </t>
  </si>
  <si>
    <t>TERMINACIÓN</t>
  </si>
  <si>
    <t>Realizar reporte semestral a la plataforma del Ministerio de Agricultura, administrada por la UPRA (Unidad de Planificación Regional Agrícola) de las  EVAS (Evaluaciones Agropecuarias Municipales)</t>
  </si>
  <si>
    <t xml:space="preserve">No. de reportes de EVAS realizados </t>
  </si>
  <si>
    <t>P</t>
  </si>
  <si>
    <t>E</t>
  </si>
  <si>
    <t>Actualizar la base de datos de productores agropecuarios municipales, consolidando información de los Registros Únicos de Extensión Agropecuaria-RUEA, aplicados en la zona rural de Ibagué</t>
  </si>
  <si>
    <t>No. de bases de datos de RUEA actualizadas</t>
  </si>
  <si>
    <t>Actualizar el documento de Diagnóstico Agropecuario Municipal con información primaria obtenida en el territorio rural del municipio de Ibagué y procesamiento de la información secundaria, generada por entidades oficiales de soporte a nivel Nacional, relacionadas</t>
  </si>
  <si>
    <t>No. de documentos  actualizados</t>
  </si>
  <si>
    <t>Actualizar el documento técnico de planificación municipal del Programa de extensión agropecuaria para el Municipio de Ibagué, realizado por la Secretaría de Agricultura y Desarrollo Rural</t>
  </si>
  <si>
    <t>No. de documentos de planificación actualizados</t>
  </si>
  <si>
    <t>Prestar asistencia técnica agrícola y pecuaria para fortalecer la producción, productividad, transformación y comercialización agropecuaria de la zona rural de Ibagué</t>
  </si>
  <si>
    <t>No. de asistencias técnicas agropecuarias realizadas</t>
  </si>
  <si>
    <t>Actualizar la base de datos de usuarios, de acuerdo a las asistencias técnicas agrícolas y pecuarias realizadas</t>
  </si>
  <si>
    <t>No. de bases de datos de asistencias técnicas agropecuarias actualizadas</t>
  </si>
  <si>
    <t>No. de alianzas productivas realizadas</t>
  </si>
  <si>
    <t>Brindar apoyo  para el fortalecimiento de asociaciones de productores agropecuarios en procesos administrativos, sociales y económicos, caracterización de usuarios, acompañamiento y asistencia técnica permanente</t>
  </si>
  <si>
    <t xml:space="preserve">No. de organizaciones  de productores fortalecidas </t>
  </si>
  <si>
    <t>Brindar acompañamiento técnico y formación a las organizaciónes de productores agropecuarios, para la creación de modelos de asociatividad de segundo nivel</t>
  </si>
  <si>
    <t>No. de modelos de asociatividad de segundo nivel implementados</t>
  </si>
  <si>
    <t>Fortalecer el Consejo Municipal de Desarrollo Rural en términos técnicos y logísticos, garantizando el desarrollo de las sesiones para la participación activa de esta  en la planeación, gestión, ejecución, seguimiento y control de las políticas y programas ejecutados por la Administración Municipal dirigidas sector rural</t>
  </si>
  <si>
    <t xml:space="preserve">No. de Consejos Municipales de de Desarrollo Rural con acompañamiento </t>
  </si>
  <si>
    <t>Capacitar en Buenas Prácticas Agrícolas-BPA y Buenas Prácticas Pecuarias-BPP a productores de la zona rural de Ibagué</t>
  </si>
  <si>
    <t>No. de productores  capacitados en BPA y BPP</t>
  </si>
  <si>
    <t>Realizar alianzas estratégicas con el Servicio Nacional de Aprendizaje-SENA, la Federación Nacional de Avicultores de Colombia-FENAVI, el Fondo Nacional Avícola-FONAV y la Federación Nacional de Cafeteros-FNC, para certificar e implementar en BPA, BPP y BPM a los pequeños productores de la zona rural del Municipio de Ibagué</t>
  </si>
  <si>
    <t>No. de productores  certificados en BPA y BPP</t>
  </si>
  <si>
    <t>Apoyar a pequeños y medianos productores de la zona rural de Ibagué, para obtener la certificación en producción orgánica y/o limpia</t>
  </si>
  <si>
    <t>No. de productores certificados en agricultura orgánica</t>
  </si>
  <si>
    <t>Apoyar a pequeños y medianos productores  rurales, para la partipación en eventos de circuitos cortos de comercialización, encuentros masivos locales y regionales, para la ampliación de las líneas directas de comercialización de productos agropecuarios de la zona rural de Ibagué</t>
  </si>
  <si>
    <t>No. de productores apoyados en encuentros locales de comercialización</t>
  </si>
  <si>
    <t xml:space="preserve">Realizar eventos y encuentros locales de comercialización para apoyar productores agropecuarios rurales (ferias agropecuarias, ruedas de negocio eventos  de socialización, exposiciones  agropecuarias) </t>
  </si>
  <si>
    <t>No. de encuentros locales de comercialización realizados</t>
  </si>
  <si>
    <t>Implementar la plataforma virtual de comercialización para el sector agropecuario de la zona rural de Ibagué</t>
  </si>
  <si>
    <t>No. de plataformas virtuales implementadas</t>
  </si>
  <si>
    <t>Ejecutar y/o hacer seguimiento a proyectos productivos, a través de la prestación de  asistencia e incorporar el concepto de cadena de valor en  cadenas priorizadas de la zona rural de Ibagué</t>
  </si>
  <si>
    <t>No. de cadenas priorizadas dinamizadas</t>
  </si>
  <si>
    <t>Implementar un programa de huertas caseras para el autoconsumo y la generación de ingresos de las familias campesinas rurales</t>
  </si>
  <si>
    <t>No. de programas implementados</t>
  </si>
  <si>
    <t>Implementar el programa de Escuelas Campesinas, a través de jornadas de capacitación en alianza con el SENA, para el fortalecimiento de las cadenas priorizadas</t>
  </si>
  <si>
    <t xml:space="preserve"> TOTAL PLAN DE ACCIÓN</t>
  </si>
  <si>
    <t>METAS DE RESULTADO</t>
  </si>
  <si>
    <t>METAS DE PRODUCTO</t>
  </si>
  <si>
    <t>INDICADORES</t>
  </si>
  <si>
    <t>SECRETARIO DESPACHO / DIRECTOR</t>
  </si>
  <si>
    <t>Realizar 4 evaluaciones municipales agropecuarias (EVAS)</t>
  </si>
  <si>
    <t>Documentos de evaluación elaborados</t>
  </si>
  <si>
    <t>Implementar un diagnóstico agropecuario municipal sistematizado</t>
  </si>
  <si>
    <t xml:space="preserve">Planes de desarrollo agropecuario y rural elaborados </t>
  </si>
  <si>
    <t>Implementar el Registro Único de Extensión Agropecuaria - RUEA</t>
  </si>
  <si>
    <t xml:space="preserve">Documentos de planeación elaborados </t>
  </si>
  <si>
    <t>Formular 1 programa de extensión agropecuaria municipal</t>
  </si>
  <si>
    <t>Estrategia comercial y de innovación para el fortalecimiento técnico, talento humano de apoyo a los productores</t>
  </si>
  <si>
    <t>Productores beneficiados</t>
  </si>
  <si>
    <t xml:space="preserve">Apoyar la conformación y fortalecimiento de las asociaciones de productores rurales </t>
  </si>
  <si>
    <t xml:space="preserve">Asociaciones fortalecidas </t>
  </si>
  <si>
    <t xml:space="preserve">Organizar 3 modelos de asociatividad de segundo nivel </t>
  </si>
  <si>
    <t xml:space="preserve">Asociaciones apoyadas </t>
  </si>
  <si>
    <t>Apoyar el Consejo Municipal de Desarrollo Rural - CDMR</t>
  </si>
  <si>
    <t xml:space="preserve">Servicio de fortalecimiento de capacidades locales </t>
  </si>
  <si>
    <t>Capacitar a 600 productores en buenas prácticas agrícolas y pecuarias</t>
  </si>
  <si>
    <t>Número de productores capacitados</t>
  </si>
  <si>
    <t>Aumentar en 500 el número  de productores certificados en BPA, BPP y BPM</t>
  </si>
  <si>
    <t>Número de productores beneficiados</t>
  </si>
  <si>
    <t>Estrategia para apoyar pequeños y medianos productores con certificación en agricultura orgánica y/o producción limpia</t>
  </si>
  <si>
    <t>Aumentar en 1500 el número de productores agropecuarios apoyados con ICR y FAG</t>
  </si>
  <si>
    <t>Servicio de apoyo financiero para proyectos productivos</t>
  </si>
  <si>
    <t>Apoyar a 400 productores agropecuarios 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</si>
  <si>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 socialización, exposiciones agropecuarias)</t>
  </si>
  <si>
    <t xml:space="preserve">Servicio de apoyo para el fomento organizativo de la Agricultura Campesina, Familiar y Comunitaria </t>
  </si>
  <si>
    <t xml:space="preserve">NOMBRE: HUMBERTO ORJUELA ROZO </t>
  </si>
  <si>
    <t xml:space="preserve">Implementar la plataforma virtual de comercialización para el sector agropecuario </t>
  </si>
  <si>
    <t>Plataforma implementada</t>
  </si>
  <si>
    <t>SECRETARIO DE AGRICULTURA Y DESARROLLO RURAL</t>
  </si>
  <si>
    <t>FIRMA</t>
  </si>
  <si>
    <t>Fortalecer y dinamizar las cadenas productivas priorizadas</t>
  </si>
  <si>
    <t>Número de cadenas productivas fortalecidas y dinamizadas</t>
  </si>
  <si>
    <t>DIRECTOR DE ASUNTOS AGROPECUARIOS Y UMATA</t>
  </si>
  <si>
    <t>Implementar un programa de huertas orgánicas para la paz y post pandemia</t>
  </si>
  <si>
    <t>Programa implementado</t>
  </si>
  <si>
    <t>Implementar el programa de escuelas campesinas</t>
  </si>
  <si>
    <r>
      <rPr>
        <b/>
        <sz val="18"/>
        <rFont val="Arial"/>
        <family val="2"/>
      </rP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ASUNTOS AGROPECUARIOS Y UMATA</t>
    </r>
  </si>
  <si>
    <r>
      <rPr>
        <b/>
        <sz val="14"/>
        <rFont val="Arial"/>
        <family val="2"/>
      </rPr>
      <t xml:space="preserve">OBJETIVOS: </t>
    </r>
    <r>
      <rPr>
        <sz val="14"/>
        <rFont val="Arial"/>
        <family val="2"/>
      </rPr>
      <t>Promover el establecimiento de modelos productivos integrales, como alternativa para garantizar accesibilidad, disponibilidad, manejo de alimentos, generación de ingresos y fomento de hábitos alimentarios saludables en familias del Municipio de Ibagué.</t>
    </r>
  </si>
  <si>
    <r>
      <rPr>
        <b/>
        <sz val="16"/>
        <rFont val="Arial"/>
        <family val="2"/>
      </rPr>
      <t>PROGRAMA:</t>
    </r>
    <r>
      <rPr>
        <sz val="16"/>
        <rFont val="Arial"/>
        <family val="2"/>
      </rPr>
      <t xml:space="preserve"> ORDENAMIENTO SOCIAL Y USO PRODUCTIVO DEL TERRITORIO RURAL</t>
    </r>
  </si>
  <si>
    <r>
      <rPr>
        <b/>
        <sz val="16"/>
        <rFont val="Arial"/>
        <family val="2"/>
      </rPr>
      <t>NOMBRE  DEL PROYECTO POAI:</t>
    </r>
    <r>
      <rPr>
        <sz val="16"/>
        <rFont val="Arial"/>
        <family val="2"/>
      </rPr>
      <t xml:space="preserve"> FORTALECIMIENTO DE LA PRODUCCIÓN SOSTENIBLE Y AMIGABLE CON EL MEDIO AMBIENTE EN LA ZONA RURAL DEL MUNICIPIO DE IBAGUÉ</t>
    </r>
  </si>
  <si>
    <t>CÓDIGO BPPIM:  2020730010074</t>
  </si>
  <si>
    <t>CÓDIGO PRESUPUESTAL 212320201000-2020730010074-01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</si>
  <si>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 xml:space="preserve">AGRICULTURA, SILVICULTURA Y PRODUCTOS DE LA PESCA </t>
    </r>
  </si>
  <si>
    <t>CÓDIGO PRESUPUESTAL 212320202009-2020730010074-01</t>
  </si>
  <si>
    <t>Realizar adecuaciones a la infraestructura física del Vivero Municipal, para mejorar el sistema de tecnificación y producción de material vegetal</t>
  </si>
  <si>
    <t>No. de viveros municipales con adecuaciones realizadas</t>
  </si>
  <si>
    <t>Realizar actividades de germinación y desarrollo vegetativo de  plántulas vivas nativas de especies forestales, cacao, y/o café</t>
  </si>
  <si>
    <t xml:space="preserve"> No. plántulas producidas de material vegetal agrícola en el Vivero Municipal </t>
  </si>
  <si>
    <t>Prestar asistencias técnicas para mejorar las prácticas pecuarias y lo dispuesto en la ley de protección y bienestar animal</t>
  </si>
  <si>
    <t>No. de asistencias técnicas pecuarias realizadas</t>
  </si>
  <si>
    <t>Implementar el servicio de asistencia técnica pecuaria para el fomento de la ganadería sostenibe en la zona rural de Ibagué</t>
  </si>
  <si>
    <t xml:space="preserve"> No. de servicios implementados</t>
  </si>
  <si>
    <t>Implementar el servicio de asistencia técnica pecuaria, relacionada con la implementación de módulos apícolas en la zona rural de Ibagué</t>
  </si>
  <si>
    <t>No. de módulos apícolas   implementados</t>
  </si>
  <si>
    <t>Brindar acompañamiento técnico para la instalación, operación, sostenimiento, mantemnimiento de unidades productivas para la producción agropecuaria familiar, para población con enfoque diferencial</t>
  </si>
  <si>
    <t>No. de proyectos productivos brindados a población víctima</t>
  </si>
  <si>
    <t>Suministrar materiales para fomentar y promover actividades agrícolas que mejoren la calidad de vida de la población urbana y rural</t>
  </si>
  <si>
    <t>No. de familias apoyadas</t>
  </si>
  <si>
    <t>Pago pasivo exigible convenio DPS 234 de 2015</t>
  </si>
  <si>
    <t>N° pagos realizados</t>
  </si>
  <si>
    <t>TOTAL PLAN DE ACCIÓN</t>
  </si>
  <si>
    <t>SECRETARIO DESPACHO / GERENTE</t>
  </si>
  <si>
    <t>Aumentar en 1 el número de Viveros Municipales registrado ante el ICA</t>
  </si>
  <si>
    <t>Vivero Municipal registrado ante el ICA</t>
  </si>
  <si>
    <t>Producir 130.000 de plántulas de material vegetal agrícola en  el Vivero Municipal para las cadenas priorizadas</t>
  </si>
  <si>
    <t>Plántulas producidas de material vegetal agrícola en el Vivero Municipal para las cadenas priorizadas</t>
  </si>
  <si>
    <t>p</t>
  </si>
  <si>
    <t xml:space="preserve">Estrategia comercial y de innovación para el fortalecimiento técnico, producción sostenible y de talento humano a productores pecuarios </t>
  </si>
  <si>
    <t>Implementar 150 parcelas agrosilvopastoriles para fomento a la ganadería sostenible</t>
  </si>
  <si>
    <t>Parcelas agrosilvopastoriles para fomento a la ganadería sostenible implementada</t>
  </si>
  <si>
    <t xml:space="preserve">Implementar 200 módulos de producción apícola </t>
  </si>
  <si>
    <t xml:space="preserve">Módulos de producción apícola </t>
  </si>
  <si>
    <t>Implementar 170 proyectos productivos para  población víctima del conflicto armado</t>
  </si>
  <si>
    <t xml:space="preserve">Proyectos productivos para población víctima del conflicto armado </t>
  </si>
  <si>
    <t>Fortalecimiento en los procesos de agricultura urbana, familiar y el fomento de la producción campesina</t>
  </si>
  <si>
    <t>Número de familias apoyadas</t>
  </si>
  <si>
    <r>
      <rPr>
        <b/>
        <sz val="18"/>
        <rFont val="Arial"/>
        <family val="2"/>
      </rP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DESARROLLO RURAL</t>
    </r>
  </si>
  <si>
    <r>
      <rPr>
        <b/>
        <sz val="16"/>
        <rFont val="Arial"/>
        <family val="2"/>
      </rPr>
      <t xml:space="preserve">DIMENSION: </t>
    </r>
    <r>
      <rPr>
        <sz val="16"/>
        <rFont val="Arial"/>
        <family val="2"/>
      </rPr>
      <t>IBAGUÉ ECONÓMICA Y PRODUCTIVA</t>
    </r>
  </si>
  <si>
    <t>PROCESO: VIVIENDA DIGNA</t>
  </si>
  <si>
    <r>
      <rPr>
        <b/>
        <sz val="12"/>
        <rFont val="Arial"/>
        <family val="2"/>
      </rPr>
      <t>OBJETIVOS:</t>
    </r>
    <r>
      <rPr>
        <sz val="14"/>
        <rFont val="Arial"/>
        <family val="2"/>
      </rPr>
      <t xml:space="preserve"> Fortalecer los factores productivos, tecnológicos y comerciales de las cadenas productivas priorizadas en el Municipio de Ibagué, mediante la incorporación de procesos con infraestructura mejorada para la obtención de productos de valor agregado.</t>
    </r>
  </si>
  <si>
    <r>
      <rPr>
        <b/>
        <sz val="16"/>
        <rFont val="Arial"/>
        <family val="2"/>
      </rPr>
      <t>PROGRAMA:</t>
    </r>
    <r>
      <rPr>
        <sz val="16"/>
        <rFont val="Arial"/>
        <family val="2"/>
      </rPr>
      <t xml:space="preserve">  INFRAESTRUCTURA PRODUCTIVA Y COMERCIALIZACIÓN</t>
    </r>
  </si>
  <si>
    <r>
      <rPr>
        <b/>
        <sz val="16"/>
        <rFont val="Arial"/>
        <family val="2"/>
      </rPr>
      <t xml:space="preserve">NOMBRE DEL PROYECTO POAI: </t>
    </r>
    <r>
      <rPr>
        <sz val="16"/>
        <rFont val="Arial"/>
        <family val="2"/>
      </rPr>
      <t>MEJORAMIENTO DE LA INFRAESTRUCTURA PRODUCTIVA DE VALOR AGREGADO Y COMERCIALIZACIÓN DE LOS PRODUCTORES AGROPECUARIOS EN EL MUNICIPIO DE IBAGUÉ</t>
    </r>
  </si>
  <si>
    <t>CÓDIGO BPPIM: 2020730010075</t>
  </si>
  <si>
    <t>CÓDIGO PRESUPUESTAL 212320201003-2020730010075-01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</si>
  <si>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>OTROS BIENES TRANSPORTABLES (EXCEPTO PRODUCTOS METÁLICOS, MAQUINARIA Y EQUIPO)</t>
    </r>
  </si>
  <si>
    <t>CÓDIGO PRESUPUESTAL 212320202009-2020730010075-01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</si>
  <si>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>SERVICIOS PARA LA COMUNIDAD, SOCIALES Y PERSONALES</t>
    </r>
  </si>
  <si>
    <t>Formular proyectos para el fortalecimiento de las capacidades productivas tecnológicas y comerciales para la obtención de productos con valor agregado, en el marco de la reactivación económica para el Municipio de Ibagué</t>
  </si>
  <si>
    <t>No. de proyectos formulados</t>
  </si>
  <si>
    <t>Número productores con acuerdos comerciales suscritos - agricultura por contrato</t>
  </si>
  <si>
    <t>Proyectos de infraestructura para la transformación y comercialización de productos agropecuarios.</t>
  </si>
  <si>
    <t>Proyectos formulados</t>
  </si>
  <si>
    <r>
      <rPr>
        <b/>
        <sz val="12"/>
        <rFont val="Arial"/>
        <family val="2"/>
      </rPr>
      <t xml:space="preserve">OBSERVACIONES: </t>
    </r>
    <r>
      <rPr>
        <sz val="14"/>
        <rFont val="Arial"/>
        <family val="2"/>
      </rPr>
      <t>El presente Plan de Acción se proyecto de conformidad a los valores que se Armonizaron con la Aprobacion del Plan de Desarrollo Ibague Vibra.</t>
    </r>
  </si>
  <si>
    <r>
      <rPr>
        <b/>
        <sz val="16"/>
        <rFont val="Arial"/>
        <family val="2"/>
      </rPr>
      <t xml:space="preserve">SECTOR: </t>
    </r>
    <r>
      <rPr>
        <sz val="16"/>
        <rFont val="Arial"/>
        <family val="2"/>
      </rPr>
      <t>LAS VÍAS VIBRAN CON MOVILIDAD</t>
    </r>
  </si>
  <si>
    <r>
      <rPr>
        <b/>
        <sz val="14"/>
        <rFont val="Arial"/>
        <family val="2"/>
      </rPr>
      <t xml:space="preserve">OBETIVOS: </t>
    </r>
    <r>
      <rPr>
        <sz val="14"/>
        <rFont val="Arial"/>
        <family val="2"/>
      </rPr>
      <t>Mejorar las condiciones de conectividad intermodal rural en el Municipio de Ibagué</t>
    </r>
  </si>
  <si>
    <r>
      <rPr>
        <b/>
        <sz val="16"/>
        <rFont val="Arial"/>
        <family val="2"/>
      </rPr>
      <t>PROGRAMA:</t>
    </r>
    <r>
      <rPr>
        <sz val="16"/>
        <rFont val="Arial"/>
        <family val="2"/>
      </rPr>
      <t xml:space="preserve"> INFRAESTRUCTURA RED VIAL REGIONAL</t>
    </r>
  </si>
  <si>
    <r>
      <rPr>
        <b/>
        <sz val="16"/>
        <rFont val="Arial"/>
        <family val="2"/>
      </rPr>
      <t>NOMBRE  DEL PROYECTO POAI:</t>
    </r>
    <r>
      <rPr>
        <sz val="16"/>
        <rFont val="Arial"/>
        <family val="2"/>
      </rPr>
      <t xml:space="preserve"> MANTENIMIENTO Y SOSTENIMIENTO DE LA RED VIAL TERCIARIA, PARA EL DESARROLLO RURAL EN EL MUNICIPIO DE IBAGUE</t>
    </r>
  </si>
  <si>
    <t>CODIGO BPPIM: 2020730010072</t>
  </si>
  <si>
    <t>CODIGO PRESUPUESTAL 212320201003-2020730010072-17</t>
  </si>
  <si>
    <t>CODIGO PRESUPUESTAL 212320201004-2020730010072-17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</si>
  <si>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PRODUCTOS METÁLICOS Y PAQUETES DE SOFTWARE</t>
    </r>
  </si>
  <si>
    <t>CODIGO PRESUPUESTAL 212320202005-2020730010072-17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</si>
  <si>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DE LA CONSTRUCCIÓN</t>
    </r>
  </si>
  <si>
    <t>CODIGO PRESUPUESTAL 212320202007-2020730010072-17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</si>
  <si>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FINANCIEROS Y SERVICIOS CONEXOS, SERVICIOS INMOBILIARIOS Y SERVICIOS DE LEASING</t>
    </r>
  </si>
  <si>
    <t>CODIGO PRESUPUESTAL 212320202008-2020730010072-17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</si>
  <si>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>SERVICIOS PRESTADOS A LAS EMPRESAS Y SERVICIOS DE PRODUCCIÓN</t>
    </r>
  </si>
  <si>
    <t xml:space="preserve">CODIGO PRESUPUESTAL 212320202009-2020730010072-01   </t>
  </si>
  <si>
    <r>
      <rPr>
        <b/>
        <sz val="14"/>
        <rFont val="Arial"/>
        <family val="2"/>
      </rPr>
      <t>RUBRO</t>
    </r>
    <r>
      <rPr>
        <sz val="14"/>
        <rFont val="Arial"/>
        <family val="2"/>
      </rPr>
      <t>: OTRA MAQUINARIA PARA USOS ESPECIALES Y SUS PARTES Y PIEZAS</t>
    </r>
  </si>
  <si>
    <t>CODIGO PRESUPUESTAL 2123201010030208-2021730010025-01</t>
  </si>
  <si>
    <t>Realizar mantenimiento rutinario y atención a emergencias para la recuperación y conformación de la malla vial terciaria (limpieza mecánica, reconstrucción de cunetas  y extensión de material de afirmado para la recuperación de la banca, remoción de derrumbes)</t>
  </si>
  <si>
    <t>Km de red vial terciaria con mantenimiento</t>
  </si>
  <si>
    <t>Brindar apoyo técnico  para el fortalecimiento a las actividades dirigidas al mantenimiento de vías terciarias</t>
  </si>
  <si>
    <t>No. de apoyos prestados para el mantenimiento de la malla vial terciaria</t>
  </si>
  <si>
    <t>Realizar mantenimiento preventivo y correctivo a los vehículos y maquinaria amarilla que hacen parte del parque automotor de la Secretaría de Agricultura y Desarrollo Rural</t>
  </si>
  <si>
    <t>No. de mantenimientos del parque automotor</t>
  </si>
  <si>
    <t>Contratar el suministro de combustible para los vehículos que conforman el parque automotor de la Secretaría de Agricultura y Desarrollo Rural</t>
  </si>
  <si>
    <t>No. de suministros de combustible para el parque automotor</t>
  </si>
  <si>
    <t>Alquiler de maquinaria amarilla para realizar el mantenimiento de la red vial terciaria de la zona rural del Municipio de Ibagué</t>
  </si>
  <si>
    <t>No. de veces en el que se alquiló maquinaria amarilla</t>
  </si>
  <si>
    <t>Desarrollar actividades técnicas para la elaboración de presupuestos de obra  (cantidad de materiales) y seguimiento a inversiones para el mejoramiento y/o manteniemiento de puentes petonales y/o vehiculares en la red vial terciaria municipal</t>
  </si>
  <si>
    <t xml:space="preserve">No. de documentos técnicos elaborados para el mejoramiento de la infraestructura vial rural </t>
  </si>
  <si>
    <t>Desarrollar actividades técnicas  para elaboración  de presupuestos de obra (cantidad de materiales) y  seguimiento a inversiones para la  construccion de placa huellas enla red vial terciaria municipal</t>
  </si>
  <si>
    <t>Realizar las actividades dirigidas a la adecuación, mantenimiento y sostenimiento de los caminos veredales</t>
  </si>
  <si>
    <t>Km de caminos veredales ampliados y/o mantenidos</t>
  </si>
  <si>
    <t>Contratar el suministro de elementos de ferretería para atender requerimientos y necesidades de obras para la construcción y/o mejoramiento de la infraestructura de la malla vial terciaria</t>
  </si>
  <si>
    <t>No. de suministros de materiales de ferretería</t>
  </si>
  <si>
    <t>Contratar la construcción de placa huella tipo INVÍAS en red vial terciaria del municipio de Ibagué</t>
  </si>
  <si>
    <t>Km de placa huella construidos</t>
  </si>
  <si>
    <t>Contratar la construcción del puente peatonal La Cocare vereda La Esperanza</t>
  </si>
  <si>
    <t>No. de puentes peatonales y/o mulares construidos y/o mantenidos</t>
  </si>
  <si>
    <t>Contratar interventoría técnica para la construcción del puente peatonal La Cocare vereda La Esperanza</t>
  </si>
  <si>
    <t>No. de procesos de interventoría adjudicados para obras en la red vial terciaria</t>
  </si>
  <si>
    <t>Realizar ampliación y mantenimiento a 200 km de caminos veredales</t>
  </si>
  <si>
    <t xml:space="preserve">Realizar la construcción y/o mejoramiento y/o mantenimiento a 20 puentes peatonales y/o vehicular  en red vial terciaria </t>
  </si>
  <si>
    <t>Puentes peatonales y/o mulares, en red vial terciaria rehabilitados</t>
  </si>
  <si>
    <t>Construcción de 15 km de placa huella en la red vial terciaria</t>
  </si>
  <si>
    <t>Kilómetros de placa huella</t>
  </si>
  <si>
    <t>Mejoramiento y/o mantenimiento y/o construcción a 300 km de la red vial terciaria</t>
  </si>
  <si>
    <t>Km vía terciaria construida y/o mejorada y/o mantenida</t>
  </si>
  <si>
    <t>DIRECTOR  DE  DESARROLLO RURAL</t>
  </si>
  <si>
    <t xml:space="preserve">FIRMA 
</t>
  </si>
  <si>
    <t>FORTALECIMIENTO, REACTIVACIÓN, TRANSFORMACIÓN E INCREMENTO DE LA PRODUCCIÓN AGROPECUARIA EN EL MUNICIPIO DE IBAGUÉ</t>
  </si>
  <si>
    <t>Implementar el Registro Único de Extensión Agropecuaria RUEA</t>
  </si>
  <si>
    <t>Implementar un Diagnóstico Agropecuario Municipal sistematizado</t>
  </si>
  <si>
    <t>Formular 1 Programa de Extensión Agropecuaria Municipal</t>
  </si>
  <si>
    <t>RITA  ELSA SANCHEZ ALTURO</t>
  </si>
  <si>
    <t>Apoyar la conformación y Fortalecimiento de las asociaciones de productores rurales</t>
  </si>
  <si>
    <t>GILBERTO EDUARDO VARON CASTRO</t>
  </si>
  <si>
    <t>Organizar 3 modelos de asociatividad de segundo nivel</t>
  </si>
  <si>
    <t>AYLIN MICHELL ROA GUTIERREZ</t>
  </si>
  <si>
    <t>Capacitar a 600 Productores en buenas prácticas agrícolas y pecuarias</t>
  </si>
  <si>
    <t>Aumentar en 500 el número de Productores certificados en BPA, BPP y BPM</t>
  </si>
  <si>
    <t>Estrategia para apoyar Pequeños y medianos productores con certificación en agricultura orgánica y/o producción limpia</t>
  </si>
  <si>
    <t>Apoyar a 400 Productores agropecuarios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</si>
  <si>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socialización, exposiciones agropecuarias)</t>
  </si>
  <si>
    <t xml:space="preserve">TRASFERENCIA INFIBAGUE </t>
  </si>
  <si>
    <t>Implementar la plataforma virtual de comercialización para el sector agropecuario</t>
  </si>
  <si>
    <t>Fortalecer y dinamizar las cadenas productivas priorizados</t>
  </si>
  <si>
    <t>EDNA MERCEDES REIRAN</t>
  </si>
  <si>
    <t xml:space="preserve">  FORTALECIMIENTO DE LA PRODUCCION SOSTENIBLE Y AMIGABLE CON EL MEDIO AMBIENTE EN LA ZONA RURAL EN EL MUNICIPIO DE IBAGUE</t>
  </si>
  <si>
    <t>Producir 130.000 de plántulas de Material Vegetal Agrícola en el Vivero Municipal para las cadenas priorizadas</t>
  </si>
  <si>
    <t>Estrategia comercial y de innovación para el fortalecimiento técnico, producción sostenible y de talento humano a productores pecuarios</t>
  </si>
  <si>
    <t>ANIBAL  CALDERON  VARON</t>
  </si>
  <si>
    <t>Implementar 200 Módulos de producción apícola</t>
  </si>
  <si>
    <t>Implementar 170 Proyectos productivos para población víctima del conflicto armado</t>
  </si>
  <si>
    <t xml:space="preserve">  MEJORAMIENTO DE LA INFRAESTRUCTURA PRODUCTIVA DE VALOR AGREGADO Y COMERCIALIZACION DE </t>
  </si>
  <si>
    <t>Proyectos de Infraestructura para la transformación y comercialización de productos agropecuarios.</t>
  </si>
  <si>
    <t>Gestionar la construcción de la central de abastos</t>
  </si>
  <si>
    <t xml:space="preserve"> MANTENIMIENTO Y SOSTENIMIENTO DE LA RED VIAL TERCIARIA, PARA EL DESARROLLO RUAL EN EL MUNICIPIO DE IBAGUE</t>
  </si>
  <si>
    <t>Realizar la construcción y/o mejoramiento y/o mantenimiento a 20 puentes peatonales y/o vehicular en red vial terciaria</t>
  </si>
  <si>
    <t>CAROLINA ANDREA ROMERO POLANCO</t>
  </si>
  <si>
    <t>Realizar ampliación y mantenimiento a 200 Km de caminos veredales</t>
  </si>
  <si>
    <t>FECHA DE PROGRAMACIÓN: 01 ENERO DE 2024</t>
  </si>
  <si>
    <t>FECHA DE SEGUIMIENTO: 31 DE MARZO DEL 2024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</si>
  <si>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>APORTES A ESTABLECIMIENTOS PÚBLICOS Y UNIDADES ADMINISTRATIVAS ESPECIALES</t>
    </r>
  </si>
  <si>
    <t>CÓDIGO PRESUPUESTAL 212330509099-2020730010073-01</t>
  </si>
  <si>
    <t xml:space="preserve">NOMBRE:CRISTIAN DAVID AVILA </t>
  </si>
  <si>
    <t xml:space="preserve">DIRECTOR DE DESARROLLO RURAL </t>
  </si>
  <si>
    <t xml:space="preserve">NOMBRE: JUAN JERONIMO CUELLAR </t>
  </si>
  <si>
    <t xml:space="preserve">NOMBRE: CRISTIAN DAVID AVILA </t>
  </si>
  <si>
    <t>Brindar acompañamiento Profesional para la formulación de proyectos dirigidos a la construccion de centrales de abasto, centros de acopio, infraestructura productiva y de comercialización para pequeños productores rurales.</t>
  </si>
  <si>
    <t xml:space="preserve">No. de proyectos apoyados </t>
  </si>
  <si>
    <t>Coofinanciar alianzas productivas para el desarrollo de cultivos con obtención de productos con valor agregado, en el marco de la reactivación económica para el Municipio de Ibagué</t>
  </si>
  <si>
    <t>CÓDIGO PRESUPUESTAL : 212320201000-2020730010075-01</t>
  </si>
  <si>
    <r>
      <rPr>
        <b/>
        <sz val="14"/>
        <rFont val="Arial"/>
        <family val="2"/>
      </rPr>
      <t>RUBRO</t>
    </r>
    <r>
      <rPr>
        <sz val="14"/>
        <rFont val="Arial"/>
        <family val="2"/>
      </rPr>
      <t>: AGRICULTURA, SILVICULTURA Y PRODUCTOS DE LA PESCA</t>
    </r>
  </si>
  <si>
    <t>MARIA PAULA RIAÑO PACHECO</t>
  </si>
  <si>
    <t>445/2024</t>
  </si>
  <si>
    <t>444/2024</t>
  </si>
  <si>
    <t>CATERIN ALEJANDRA BUSTOS OSPITIA</t>
  </si>
  <si>
    <t>447/2024</t>
  </si>
  <si>
    <t>LINA MARIA DEL MAR ESCOBAR TOVAR</t>
  </si>
  <si>
    <t>404/2024</t>
  </si>
  <si>
    <t>ERIKA LORENA LINARES SANCHEZ</t>
  </si>
  <si>
    <t>918/2024</t>
  </si>
  <si>
    <t>JULIO IVAN CASTRO LOZANO</t>
  </si>
  <si>
    <t>402/2024</t>
  </si>
  <si>
    <t>DORIS PATRICIA TOVAR GRISALES</t>
  </si>
  <si>
    <t>403/2024</t>
  </si>
  <si>
    <t>JOSE GIOVANNY ROCHA HERNANDEZ</t>
  </si>
  <si>
    <t>440/2024</t>
  </si>
  <si>
    <t>MARIA MERCEDES GUZMAN SALGUERO</t>
  </si>
  <si>
    <t>1229/2024</t>
  </si>
  <si>
    <t>MARIO  HUMBERTO  URREA GUTIERREZ</t>
  </si>
  <si>
    <t>1297/2024</t>
  </si>
  <si>
    <t>JENNY CAROLINA PAREDES BONILLA</t>
  </si>
  <si>
    <t>1133/2024</t>
  </si>
  <si>
    <t>415/2024</t>
  </si>
  <si>
    <t>446/2024</t>
  </si>
  <si>
    <t>LUIS HERNANDO PERDOMO SALAMANCA</t>
  </si>
  <si>
    <t>661/2024</t>
  </si>
  <si>
    <t>788/2024</t>
  </si>
  <si>
    <t>LUIS MIGUEL GUTIERREZ MOLINA</t>
  </si>
  <si>
    <t>1035/2024</t>
  </si>
  <si>
    <t>921/2024</t>
  </si>
  <si>
    <t>HASBLEIDY LORENA CAICEDO HERRERA</t>
  </si>
  <si>
    <t>1264/2024</t>
  </si>
  <si>
    <t>DIANA CAROLINA BARRERO VARON</t>
  </si>
  <si>
    <t>1298/2024</t>
  </si>
  <si>
    <t>LISSETTE YADIRA PARDO CASTRO</t>
  </si>
  <si>
    <t>753/2024</t>
  </si>
  <si>
    <t>JULIAN ANDRES MENESES MARTINEZ</t>
  </si>
  <si>
    <t>920/2024</t>
  </si>
  <si>
    <t>DIANA  PATRICIA PACHON  MANCILLA</t>
  </si>
  <si>
    <t>416/2024</t>
  </si>
  <si>
    <t>DAIRON  CANDIA GARCIA</t>
  </si>
  <si>
    <t>692/2024</t>
  </si>
  <si>
    <t>MARIA DEL CARMEN GUZMAN BELTRAN</t>
  </si>
  <si>
    <t>868/2024</t>
  </si>
  <si>
    <t>OSCAR JOWBAL PIEDRAHITA GONZALEZ</t>
  </si>
  <si>
    <t>1230/2024</t>
  </si>
  <si>
    <t>ANDREA DEL PILAR GOMEZ HERRERA</t>
  </si>
  <si>
    <t>1231/2024</t>
  </si>
  <si>
    <t>ANDREW  MEDINA MARIN</t>
  </si>
  <si>
    <t>1295/2024</t>
  </si>
  <si>
    <t>EDINSON  ALEXANDER GARCIA APONTE</t>
  </si>
  <si>
    <t>1296/2024</t>
  </si>
  <si>
    <t>OSCAR ANDRES BONILLA DIAZ</t>
  </si>
  <si>
    <t>662/2024</t>
  </si>
  <si>
    <t>ABAD NIETO EJLALE</t>
  </si>
  <si>
    <t>408/2024</t>
  </si>
  <si>
    <t>ROLANDO ANIBAL PEREZ INFANTE</t>
  </si>
  <si>
    <t>1228/2024</t>
  </si>
  <si>
    <t>373/2024</t>
  </si>
  <si>
    <t>JORGE MARIO SANCHEZ PEDRAZA</t>
  </si>
  <si>
    <t>441/2024</t>
  </si>
  <si>
    <t>FERNEY RODRIGO DELGADO TRILLERAS</t>
  </si>
  <si>
    <t>419/2024</t>
  </si>
  <si>
    <t>JULIANA MARCELA BONILLA  ALCAZAR</t>
  </si>
  <si>
    <t>417/2024</t>
  </si>
  <si>
    <t>414/2024</t>
  </si>
  <si>
    <t>JENNIFER  NOHELIA CASTRO PINILLA</t>
  </si>
  <si>
    <t>916/2024</t>
  </si>
  <si>
    <t>ROMULO AUGUSTO GUTIERREZ RAMIREZ</t>
  </si>
  <si>
    <t>875/2024</t>
  </si>
  <si>
    <t>JENNIFER ANDREA SIERRA MOYA</t>
  </si>
  <si>
    <t>405/2024</t>
  </si>
  <si>
    <t xml:space="preserve">NOMBRE: CRISTIAN DAVID AVILA MARIN </t>
  </si>
  <si>
    <t>AHUDY  VASQUEZ GALINDO</t>
  </si>
  <si>
    <t>1932/2024</t>
  </si>
  <si>
    <t>INGRID CATHERINE FRANCO GUZMAN</t>
  </si>
  <si>
    <t>1964/2024</t>
  </si>
  <si>
    <t>DANNA VALENTINA LONDOÑO</t>
  </si>
  <si>
    <t>1589/2024</t>
  </si>
  <si>
    <t>JAVIER ARTURO VALDES DAVILA</t>
  </si>
  <si>
    <t>1265/2024</t>
  </si>
  <si>
    <t>EDITH DANIEL TABARES ALAPE</t>
  </si>
  <si>
    <t>1629/2024</t>
  </si>
  <si>
    <t>VLADIMIR  TOVAR URREA</t>
  </si>
  <si>
    <t>1034/2024</t>
  </si>
  <si>
    <t>JUANA VALENTINA CIFUENTES MOLINA</t>
  </si>
  <si>
    <t>1409/2024</t>
  </si>
  <si>
    <t>JUAN JOSE JIMENEZ ALVIRA</t>
  </si>
  <si>
    <t>1301/2024</t>
  </si>
  <si>
    <t>LUIS GABRIEL GUZMAN CASTRO</t>
  </si>
  <si>
    <t>1134/2024</t>
  </si>
  <si>
    <t xml:space="preserve">MARIA CAMILA OLIVELLA </t>
  </si>
  <si>
    <t>1408/2024</t>
  </si>
  <si>
    <t>RICARDO ANDRES BENITEZ RAMIREZ</t>
  </si>
  <si>
    <t>1628/2024</t>
  </si>
  <si>
    <t>DORY YENCY LIMAS RODRIGUEZ</t>
  </si>
  <si>
    <t>1835/2024</t>
  </si>
  <si>
    <t>ROBERT SMITH HUERTAS ROJAS</t>
  </si>
  <si>
    <t>1368/2024</t>
  </si>
  <si>
    <t>JUAN CAMILO MENESES MARTINEZ</t>
  </si>
  <si>
    <t>1590/2024</t>
  </si>
  <si>
    <t>BORIS BRANDO BULLA TOBAR</t>
  </si>
  <si>
    <t>1900/2024</t>
  </si>
  <si>
    <t>JAIRO ORLANDO MORENO ROJAS</t>
  </si>
  <si>
    <t>1514/2024</t>
  </si>
  <si>
    <t xml:space="preserve">CESAR EMILIO OSSA </t>
  </si>
  <si>
    <t>1033/2024</t>
  </si>
  <si>
    <t>MILTON FABIAN CASTAÑEDA PRIETO</t>
  </si>
  <si>
    <t>1530/2024</t>
  </si>
  <si>
    <t>DANIEL  FELIPE  PALMA SOLANO</t>
  </si>
  <si>
    <t>1586/2024</t>
  </si>
  <si>
    <t>JOSE DANIEL JARAMILLO RAMOS</t>
  </si>
  <si>
    <t>1299/2024</t>
  </si>
  <si>
    <t>ROQUE JAVIER ANGARITA RIOS</t>
  </si>
  <si>
    <t>1662/2024</t>
  </si>
  <si>
    <t>DIEGO FERNANDO BARRAGAN TRIANA</t>
  </si>
  <si>
    <t>1294/2024</t>
  </si>
  <si>
    <t>JAIME  ANDRES MORENO SIERRA</t>
  </si>
  <si>
    <t>1300/2024</t>
  </si>
  <si>
    <t>JULIANA ANDREA ROJAS RUIZ</t>
  </si>
  <si>
    <t>1661/2024</t>
  </si>
  <si>
    <t>MARIA FERNANDA GRACIAS APONTE</t>
  </si>
  <si>
    <t>1709/2024</t>
  </si>
  <si>
    <t>JAVIER MAURICIO LOPEZ HURTADO</t>
  </si>
  <si>
    <t>1954/2024</t>
  </si>
  <si>
    <t xml:space="preserve">convenio comite </t>
  </si>
  <si>
    <t>1677/2024</t>
  </si>
  <si>
    <r>
      <t xml:space="preserve">META DE RESULTADO No. 1: </t>
    </r>
    <r>
      <rPr>
        <sz val="12"/>
        <rFont val="Arial"/>
        <family val="2"/>
      </rPr>
      <t>Incrementar el porcentaje de pequeños productores en mercados formales</t>
    </r>
  </si>
  <si>
    <r>
      <t xml:space="preserve">META DE RESULTADO No. 2: </t>
    </r>
    <r>
      <rPr>
        <sz val="12"/>
        <rFont val="Arial"/>
        <family val="2"/>
      </rPr>
      <t>Incrementar las líneas de comercialización de productos agropecuarios del sector rural del Municipio de Ibagué</t>
    </r>
  </si>
  <si>
    <r>
      <t xml:space="preserve">META DE RESULTADO No. 3: </t>
    </r>
    <r>
      <rPr>
        <sz val="12"/>
        <rFont val="Arial MT"/>
        <charset val="134"/>
      </rPr>
      <t>Porcentaje de Inversión en actividades agropecuarias</t>
    </r>
  </si>
  <si>
    <r>
      <t xml:space="preserve">OBSERVACIONES: </t>
    </r>
    <r>
      <rPr>
        <sz val="12"/>
        <rFont val="Arial MT"/>
        <charset val="134"/>
      </rPr>
      <t>El presente Plan de Acción se proyectó de conformidad a los valores que se armonizaron con la aprobación del Plan de Desarrollo Ibagué Vibra.</t>
    </r>
  </si>
  <si>
    <t>31/06/2024</t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</si>
  <si>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 xml:space="preserve"> % de inversión en actividades agropecuarias</t>
    </r>
  </si>
  <si>
    <r>
      <rPr>
        <b/>
        <sz val="12"/>
        <rFont val="Arial"/>
        <family val="2"/>
      </rPr>
      <t>META DE RESULTADO No. 2:</t>
    </r>
    <r>
      <rPr>
        <sz val="12"/>
        <rFont val="Arial"/>
        <family val="2"/>
      </rPr>
      <t>Número de productores con acuerdos comerciales suscritos - agricultura por contrato</t>
    </r>
  </si>
  <si>
    <r>
      <t xml:space="preserve">OBSERVACIONES: </t>
    </r>
    <r>
      <rPr>
        <sz val="12"/>
        <rFont val="Arial"/>
        <family val="2"/>
      </rPr>
      <t>El presente Plan de Acción se proyectó de conformidad a los valores que se armonizaron con la aprobación del Plan de Desarrollo Ibagué Vibra.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</si>
  <si>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>Incrementar el porcentaje de la red vial urbana en buen estado</t>
    </r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</si>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</sst>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 [$€]\ * #,##0.00_ ;_ [$€]\ * \-#,##0.00_ ;_ [$€]\ * &quot;-&quot;??_ ;_ @_ "/>
    <numFmt numFmtId="168" formatCode="dd/mm/yyyy;@"/>
    <numFmt numFmtId="169" formatCode="[$$-409]#,##0"/>
    <numFmt numFmtId="170" formatCode="&quot;S/.&quot;\ #,##0_);[Red]\(&quot;S/.&quot;\ #,##0\)"/>
    <numFmt numFmtId="171" formatCode="_(&quot;$&quot;\ * #,##0.00_);_(&quot;$&quot;\ * \(#,##0.00\);_(&quot;$&quot;\ * &quot;-&quot;??_);_(@_)"/>
    <numFmt numFmtId="172" formatCode="&quot;$&quot;#,##0_-"/>
    <numFmt numFmtId="173" formatCode="_-&quot;$&quot;\ * #,##0_-;\-&quot;$&quot;\ * #,##0_-;_-&quot;$&quot;\ * &quot;-&quot;??_-;_-@_-"/>
    <numFmt numFmtId="174" formatCode="_-&quot;$&quot;* #,##0_-;\-&quot;$&quot;* #,##0_-;_-&quot;$&quot;* &quot;-&quot;??_-;_-@_-"/>
    <numFmt numFmtId="175" formatCode="_-* #,##0_-;\-* #,##0_-;_-* &quot;-&quot;??_-;_-@_-"/>
    <numFmt numFmtId="176" formatCode="#,##0.0_);\(#,##0.0\)"/>
    <numFmt numFmtId="177" formatCode="0.0%"/>
    <numFmt numFmtId="178" formatCode="#,##0.0;\-#,##0.0"/>
    <numFmt numFmtId="179" formatCode="&quot;$&quot;#,##0"/>
  </numFmts>
  <fonts count="65">
    <font>
      <sz val="12"/>
      <name val="Arial MT"/>
      <charset val="134"/>
    </font>
    <font>
      <b/>
      <sz val="9"/>
      <name val="Arial MT"/>
      <charset val="134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2"/>
      <name val="Arial MT"/>
      <charset val="134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444444"/>
      <name val="Calibri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4"/>
      <name val="Arial MT"/>
      <charset val="134"/>
    </font>
    <font>
      <b/>
      <sz val="13"/>
      <name val="Arial"/>
      <family val="2"/>
    </font>
    <font>
      <sz val="12"/>
      <color theme="1"/>
      <name val="Arial"/>
      <family val="2"/>
    </font>
    <font>
      <sz val="10"/>
      <name val="Arial MT"/>
      <charset val="134"/>
    </font>
    <font>
      <sz val="8"/>
      <name val="Arial MT"/>
      <charset val="134"/>
    </font>
    <font>
      <sz val="12"/>
      <color rgb="FFFF0000"/>
      <name val="Arial"/>
      <family val="2"/>
    </font>
    <font>
      <b/>
      <sz val="16"/>
      <name val="Arial MT"/>
      <charset val="134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20"/>
      <name val="Arial"/>
      <family val="2"/>
    </font>
    <font>
      <sz val="12"/>
      <name val="Arial MT"/>
      <charset val="134"/>
    </font>
    <font>
      <sz val="14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1F1F1F"/>
      <name val="Arial"/>
      <family val="2"/>
    </font>
    <font>
      <sz val="10"/>
      <color theme="1"/>
      <name val="Arial"/>
      <family val="2"/>
    </font>
    <font>
      <sz val="9"/>
      <color rgb="FF1F1F1F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 MT"/>
      <charset val="134"/>
    </font>
    <font>
      <b/>
      <sz val="12"/>
      <color theme="1"/>
      <name val="Arial MT"/>
      <charset val="134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9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72" fontId="3" fillId="0" borderId="3" xfId="0" applyNumberFormat="1" applyFont="1" applyBorder="1"/>
    <xf numFmtId="172" fontId="0" fillId="0" borderId="3" xfId="0" applyNumberFormat="1" applyBorder="1" applyAlignment="1">
      <alignment horizontal="right" vertical="center"/>
    </xf>
    <xf numFmtId="173" fontId="4" fillId="0" borderId="4" xfId="2" applyNumberFormat="1" applyFont="1" applyFill="1" applyBorder="1" applyAlignment="1">
      <alignment vertical="center"/>
    </xf>
    <xf numFmtId="172" fontId="0" fillId="0" borderId="5" xfId="0" applyNumberFormat="1" applyBorder="1" applyAlignment="1">
      <alignment horizontal="center" vertical="center"/>
    </xf>
    <xf numFmtId="172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2" fontId="3" fillId="0" borderId="8" xfId="0" applyNumberFormat="1" applyFont="1" applyBorder="1"/>
    <xf numFmtId="172" fontId="0" fillId="0" borderId="9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72" fontId="0" fillId="0" borderId="12" xfId="0" applyNumberFormat="1" applyBorder="1" applyAlignment="1">
      <alignment horizontal="center" vertical="center"/>
    </xf>
    <xf numFmtId="172" fontId="0" fillId="0" borderId="13" xfId="0" applyNumberFormat="1" applyBorder="1" applyAlignment="1">
      <alignment horizontal="center" vertical="center"/>
    </xf>
    <xf numFmtId="172" fontId="0" fillId="0" borderId="0" xfId="0" applyNumberFormat="1"/>
    <xf numFmtId="0" fontId="5" fillId="2" borderId="3" xfId="0" applyFont="1" applyFill="1" applyBorder="1" applyAlignment="1">
      <alignment horizontal="justify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72" fontId="0" fillId="0" borderId="15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72" fontId="0" fillId="0" borderId="17" xfId="0" applyNumberFormat="1" applyBorder="1" applyAlignment="1">
      <alignment horizontal="center" vertical="center"/>
    </xf>
    <xf numFmtId="172" fontId="0" fillId="0" borderId="18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72" fontId="0" fillId="0" borderId="20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72" fontId="0" fillId="0" borderId="24" xfId="0" applyNumberFormat="1" applyBorder="1" applyAlignment="1">
      <alignment horizontal="center" vertical="center"/>
    </xf>
    <xf numFmtId="172" fontId="8" fillId="0" borderId="17" xfId="0" applyNumberFormat="1" applyFont="1" applyBorder="1" applyAlignment="1">
      <alignment horizontal="right"/>
    </xf>
    <xf numFmtId="172" fontId="0" fillId="0" borderId="30" xfId="0" applyNumberFormat="1" applyBorder="1" applyAlignment="1">
      <alignment horizontal="center" vertical="center"/>
    </xf>
    <xf numFmtId="172" fontId="8" fillId="0" borderId="30" xfId="0" applyNumberFormat="1" applyFont="1" applyBorder="1" applyAlignment="1">
      <alignment horizontal="right"/>
    </xf>
    <xf numFmtId="172" fontId="0" fillId="0" borderId="33" xfId="0" applyNumberFormat="1" applyBorder="1" applyAlignment="1">
      <alignment horizontal="center" vertical="center"/>
    </xf>
    <xf numFmtId="0" fontId="7" fillId="2" borderId="10" xfId="0" applyFont="1" applyFill="1" applyBorder="1" applyAlignment="1">
      <alignment horizontal="justify" vertical="center"/>
    </xf>
    <xf numFmtId="172" fontId="0" fillId="0" borderId="10" xfId="0" applyNumberFormat="1" applyBorder="1" applyAlignment="1">
      <alignment horizontal="right"/>
    </xf>
    <xf numFmtId="172" fontId="8" fillId="0" borderId="34" xfId="0" applyNumberFormat="1" applyFont="1" applyBorder="1" applyAlignment="1">
      <alignment horizontal="right"/>
    </xf>
    <xf numFmtId="172" fontId="10" fillId="0" borderId="34" xfId="0" applyNumberFormat="1" applyFont="1" applyBorder="1" applyAlignment="1">
      <alignment horizontal="right"/>
    </xf>
    <xf numFmtId="0" fontId="2" fillId="0" borderId="3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/>
    </xf>
    <xf numFmtId="0" fontId="2" fillId="0" borderId="37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justify" vertical="center"/>
    </xf>
    <xf numFmtId="172" fontId="0" fillId="0" borderId="38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172" fontId="0" fillId="0" borderId="10" xfId="0" applyNumberFormat="1" applyBorder="1" applyAlignment="1">
      <alignment horizontal="right" vertical="center"/>
    </xf>
    <xf numFmtId="172" fontId="0" fillId="0" borderId="32" xfId="0" applyNumberForma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172" fontId="8" fillId="0" borderId="12" xfId="0" applyNumberFormat="1" applyFont="1" applyBorder="1" applyAlignment="1">
      <alignment horizontal="right"/>
    </xf>
    <xf numFmtId="0" fontId="0" fillId="0" borderId="42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172" fontId="0" fillId="0" borderId="44" xfId="0" applyNumberFormat="1" applyBorder="1" applyAlignment="1">
      <alignment horizontal="center" vertical="center"/>
    </xf>
    <xf numFmtId="172" fontId="0" fillId="0" borderId="0" xfId="0" applyNumberFormat="1" applyAlignment="1">
      <alignment horizontal="right"/>
    </xf>
    <xf numFmtId="174" fontId="11" fillId="2" borderId="3" xfId="2" applyNumberFormat="1" applyFont="1" applyFill="1" applyBorder="1" applyAlignment="1">
      <alignment horizontal="justify" vertical="center" wrapText="1"/>
    </xf>
    <xf numFmtId="172" fontId="8" fillId="0" borderId="10" xfId="0" applyNumberFormat="1" applyFont="1" applyBorder="1"/>
    <xf numFmtId="172" fontId="8" fillId="0" borderId="10" xfId="0" applyNumberFormat="1" applyFont="1" applyBorder="1" applyAlignment="1">
      <alignment horizontal="right"/>
    </xf>
    <xf numFmtId="172" fontId="8" fillId="0" borderId="10" xfId="0" applyNumberFormat="1" applyFont="1" applyBorder="1" applyAlignment="1">
      <alignment horizontal="right" wrapText="1"/>
    </xf>
    <xf numFmtId="172" fontId="8" fillId="0" borderId="12" xfId="0" applyNumberFormat="1" applyFont="1" applyBorder="1" applyAlignment="1">
      <alignment horizontal="right" wrapText="1"/>
    </xf>
    <xf numFmtId="172" fontId="0" fillId="0" borderId="42" xfId="0" applyNumberForma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166" fontId="11" fillId="2" borderId="10" xfId="2" applyFont="1" applyFill="1" applyBorder="1" applyAlignment="1">
      <alignment horizontal="justify" vertical="center" wrapText="1"/>
    </xf>
    <xf numFmtId="172" fontId="8" fillId="0" borderId="42" xfId="0" applyNumberFormat="1" applyFont="1" applyBorder="1" applyAlignment="1">
      <alignment horizontal="right"/>
    </xf>
    <xf numFmtId="172" fontId="0" fillId="0" borderId="49" xfId="0" applyNumberForma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3" fontId="14" fillId="0" borderId="46" xfId="2" applyNumberFormat="1" applyFont="1" applyFill="1" applyBorder="1" applyAlignment="1">
      <alignment vertical="center"/>
    </xf>
    <xf numFmtId="172" fontId="15" fillId="0" borderId="10" xfId="0" applyNumberFormat="1" applyFont="1" applyBorder="1" applyAlignment="1">
      <alignment horizontal="right"/>
    </xf>
    <xf numFmtId="172" fontId="0" fillId="0" borderId="13" xfId="0" applyNumberFormat="1" applyBorder="1" applyAlignment="1">
      <alignment horizontal="center"/>
    </xf>
    <xf numFmtId="172" fontId="16" fillId="3" borderId="0" xfId="0" applyNumberFormat="1" applyFont="1" applyFill="1" applyAlignment="1">
      <alignment horizontal="center"/>
    </xf>
    <xf numFmtId="0" fontId="16" fillId="0" borderId="0" xfId="0" applyFont="1"/>
    <xf numFmtId="172" fontId="3" fillId="0" borderId="10" xfId="0" applyNumberFormat="1" applyFont="1" applyBorder="1" applyAlignment="1">
      <alignment vertical="center"/>
    </xf>
    <xf numFmtId="0" fontId="11" fillId="2" borderId="10" xfId="0" applyFont="1" applyFill="1" applyBorder="1" applyAlignment="1">
      <alignment horizontal="justify" vertical="center" wrapText="1"/>
    </xf>
    <xf numFmtId="173" fontId="14" fillId="0" borderId="42" xfId="2" applyNumberFormat="1" applyFont="1" applyBorder="1" applyAlignment="1">
      <alignment vertical="center" wrapText="1"/>
    </xf>
    <xf numFmtId="172" fontId="17" fillId="0" borderId="10" xfId="0" applyNumberFormat="1" applyFont="1" applyBorder="1"/>
    <xf numFmtId="173" fontId="12" fillId="0" borderId="42" xfId="2" applyNumberFormat="1" applyFont="1" applyBorder="1" applyAlignment="1">
      <alignment vertical="center" wrapText="1"/>
    </xf>
    <xf numFmtId="172" fontId="17" fillId="0" borderId="24" xfId="0" applyNumberFormat="1" applyFont="1" applyBorder="1"/>
    <xf numFmtId="0" fontId="11" fillId="2" borderId="24" xfId="0" applyFont="1" applyFill="1" applyBorder="1" applyAlignment="1">
      <alignment horizontal="justify" vertical="center" wrapText="1"/>
    </xf>
    <xf numFmtId="172" fontId="17" fillId="0" borderId="50" xfId="0" applyNumberFormat="1" applyFont="1" applyBorder="1"/>
    <xf numFmtId="0" fontId="11" fillId="2" borderId="17" xfId="0" applyFont="1" applyFill="1" applyBorder="1" applyAlignment="1">
      <alignment horizontal="justify" vertical="center" wrapText="1"/>
    </xf>
    <xf numFmtId="173" fontId="18" fillId="0" borderId="42" xfId="2" applyNumberFormat="1" applyFont="1" applyBorder="1" applyAlignment="1">
      <alignment vertical="center" wrapText="1"/>
    </xf>
    <xf numFmtId="0" fontId="19" fillId="0" borderId="50" xfId="0" applyFont="1" applyBorder="1"/>
    <xf numFmtId="0" fontId="19" fillId="0" borderId="17" xfId="0" applyFont="1" applyBorder="1"/>
    <xf numFmtId="172" fontId="8" fillId="0" borderId="10" xfId="0" applyNumberFormat="1" applyFont="1" applyBorder="1" applyAlignment="1">
      <alignment horizontal="right" vertical="center"/>
    </xf>
    <xf numFmtId="172" fontId="20" fillId="0" borderId="10" xfId="0" applyNumberFormat="1" applyFont="1" applyBorder="1" applyAlignment="1">
      <alignment horizontal="right"/>
    </xf>
    <xf numFmtId="172" fontId="8" fillId="0" borderId="24" xfId="0" applyNumberFormat="1" applyFont="1" applyBorder="1" applyAlignment="1">
      <alignment horizontal="right"/>
    </xf>
    <xf numFmtId="172" fontId="8" fillId="0" borderId="24" xfId="0" applyNumberFormat="1" applyFont="1" applyBorder="1" applyAlignment="1">
      <alignment horizontal="right" vertical="center"/>
    </xf>
    <xf numFmtId="172" fontId="20" fillId="0" borderId="24" xfId="0" applyNumberFormat="1" applyFont="1" applyBorder="1" applyAlignment="1">
      <alignment horizontal="right"/>
    </xf>
    <xf numFmtId="0" fontId="0" fillId="0" borderId="44" xfId="0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172" fontId="8" fillId="0" borderId="51" xfId="0" applyNumberFormat="1" applyFont="1" applyBorder="1" applyAlignment="1">
      <alignment horizontal="right"/>
    </xf>
    <xf numFmtId="172" fontId="8" fillId="0" borderId="52" xfId="0" applyNumberFormat="1" applyFont="1" applyBorder="1" applyAlignment="1">
      <alignment horizontal="right"/>
    </xf>
    <xf numFmtId="172" fontId="0" fillId="0" borderId="53" xfId="0" applyNumberFormat="1" applyBorder="1" applyAlignment="1">
      <alignment horizontal="center"/>
    </xf>
    <xf numFmtId="173" fontId="14" fillId="0" borderId="10" xfId="2" applyNumberFormat="1" applyFont="1" applyFill="1" applyBorder="1" applyAlignment="1">
      <alignment vertical="center" wrapText="1"/>
    </xf>
    <xf numFmtId="172" fontId="0" fillId="0" borderId="4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3" fontId="0" fillId="0" borderId="4" xfId="0" applyNumberFormat="1" applyBorder="1" applyAlignment="1">
      <alignment horizontal="center"/>
    </xf>
    <xf numFmtId="0" fontId="0" fillId="0" borderId="24" xfId="0" applyBorder="1"/>
    <xf numFmtId="0" fontId="0" fillId="0" borderId="46" xfId="0" applyBorder="1" applyAlignment="1">
      <alignment horizontal="center"/>
    </xf>
    <xf numFmtId="0" fontId="0" fillId="0" borderId="10" xfId="0" applyBorder="1" applyAlignment="1">
      <alignment vertical="center"/>
    </xf>
    <xf numFmtId="172" fontId="16" fillId="0" borderId="0" xfId="0" applyNumberFormat="1" applyFont="1" applyAlignment="1">
      <alignment horizontal="center"/>
    </xf>
    <xf numFmtId="0" fontId="2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72" fontId="0" fillId="0" borderId="0" xfId="0" applyNumberFormat="1" applyAlignment="1">
      <alignment horizontal="center"/>
    </xf>
    <xf numFmtId="172" fontId="16" fillId="0" borderId="54" xfId="0" applyNumberFormat="1" applyFont="1" applyBorder="1" applyAlignment="1">
      <alignment horizontal="center" vertical="center"/>
    </xf>
    <xf numFmtId="172" fontId="6" fillId="0" borderId="10" xfId="0" applyNumberFormat="1" applyFont="1" applyBorder="1" applyAlignment="1">
      <alignment horizontal="right"/>
    </xf>
    <xf numFmtId="172" fontId="3" fillId="0" borderId="10" xfId="0" applyNumberFormat="1" applyFont="1" applyBorder="1" applyAlignment="1">
      <alignment wrapText="1"/>
    </xf>
    <xf numFmtId="172" fontId="17" fillId="0" borderId="17" xfId="0" applyNumberFormat="1" applyFont="1" applyBorder="1" applyAlignment="1">
      <alignment horizontal="right"/>
    </xf>
    <xf numFmtId="172" fontId="16" fillId="0" borderId="55" xfId="0" applyNumberFormat="1" applyFont="1" applyBorder="1" applyAlignment="1">
      <alignment horizontal="center" vertical="center"/>
    </xf>
    <xf numFmtId="172" fontId="8" fillId="0" borderId="10" xfId="0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right"/>
    </xf>
    <xf numFmtId="172" fontId="6" fillId="0" borderId="17" xfId="0" applyNumberFormat="1" applyFont="1" applyBorder="1" applyAlignment="1">
      <alignment horizontal="right"/>
    </xf>
    <xf numFmtId="0" fontId="21" fillId="0" borderId="34" xfId="0" applyFont="1" applyBorder="1" applyAlignment="1">
      <alignment horizontal="center" vertical="center"/>
    </xf>
    <xf numFmtId="173" fontId="22" fillId="0" borderId="17" xfId="2" applyNumberFormat="1" applyFont="1" applyFill="1" applyBorder="1"/>
    <xf numFmtId="172" fontId="0" fillId="0" borderId="45" xfId="0" applyNumberFormat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172" fontId="0" fillId="2" borderId="15" xfId="0" applyNumberFormat="1" applyFill="1" applyBorder="1" applyAlignment="1">
      <alignment horizontal="center"/>
    </xf>
    <xf numFmtId="0" fontId="2" fillId="0" borderId="59" xfId="0" applyFont="1" applyBorder="1" applyAlignment="1">
      <alignment horizontal="center" vertical="center" wrapText="1"/>
    </xf>
    <xf numFmtId="0" fontId="0" fillId="2" borderId="60" xfId="0" applyFill="1" applyBorder="1" applyAlignment="1">
      <alignment horizontal="center"/>
    </xf>
    <xf numFmtId="172" fontId="4" fillId="0" borderId="0" xfId="0" applyNumberFormat="1" applyFont="1" applyAlignment="1">
      <alignment horizontal="center" vertical="center"/>
    </xf>
    <xf numFmtId="0" fontId="4" fillId="0" borderId="0" xfId="52" applyAlignment="1">
      <alignment vertical="center"/>
    </xf>
    <xf numFmtId="0" fontId="4" fillId="0" borderId="0" xfId="52"/>
    <xf numFmtId="0" fontId="25" fillId="0" borderId="0" xfId="52" applyFont="1"/>
    <xf numFmtId="10" fontId="26" fillId="0" borderId="0" xfId="58" applyNumberFormat="1" applyFont="1"/>
    <xf numFmtId="0" fontId="29" fillId="2" borderId="73" xfId="53" applyFont="1" applyFill="1" applyBorder="1" applyAlignment="1">
      <alignment horizontal="justify" vertical="center" wrapText="1"/>
    </xf>
    <xf numFmtId="0" fontId="29" fillId="2" borderId="67" xfId="53" applyFont="1" applyFill="1" applyBorder="1" applyAlignment="1">
      <alignment horizontal="justify" vertical="center" wrapText="1"/>
    </xf>
    <xf numFmtId="0" fontId="29" fillId="2" borderId="63" xfId="53" applyFont="1" applyFill="1" applyBorder="1" applyAlignment="1">
      <alignment horizontal="justify" vertical="center" wrapText="1"/>
    </xf>
    <xf numFmtId="0" fontId="30" fillId="2" borderId="73" xfId="53" applyFont="1" applyFill="1" applyBorder="1" applyAlignment="1">
      <alignment horizontal="justify" vertical="center" wrapText="1"/>
    </xf>
    <xf numFmtId="0" fontId="30" fillId="0" borderId="12" xfId="52" applyFont="1" applyBorder="1" applyAlignment="1">
      <alignment horizontal="center" vertical="center"/>
    </xf>
    <xf numFmtId="0" fontId="18" fillId="0" borderId="12" xfId="52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2" fontId="32" fillId="0" borderId="10" xfId="52" applyNumberFormat="1" applyFont="1" applyBorder="1" applyAlignment="1">
      <alignment horizontal="center" vertical="center"/>
    </xf>
    <xf numFmtId="2" fontId="32" fillId="0" borderId="44" xfId="52" applyNumberFormat="1" applyFont="1" applyBorder="1" applyAlignment="1">
      <alignment horizontal="center" vertical="center"/>
    </xf>
    <xf numFmtId="0" fontId="35" fillId="0" borderId="0" xfId="52" applyFont="1"/>
    <xf numFmtId="14" fontId="26" fillId="0" borderId="10" xfId="52" applyNumberFormat="1" applyFont="1" applyBorder="1" applyAlignment="1">
      <alignment vertical="center"/>
    </xf>
    <xf numFmtId="0" fontId="30" fillId="2" borderId="27" xfId="53" applyFont="1" applyFill="1" applyBorder="1" applyAlignment="1">
      <alignment horizontal="left" vertical="center" wrapText="1"/>
    </xf>
    <xf numFmtId="0" fontId="4" fillId="2" borderId="0" xfId="52" applyFill="1" applyAlignment="1">
      <alignment vertical="center"/>
    </xf>
    <xf numFmtId="0" fontId="4" fillId="2" borderId="0" xfId="52" applyFill="1" applyAlignment="1">
      <alignment horizontal="justify" vertical="center"/>
    </xf>
    <xf numFmtId="0" fontId="4" fillId="2" borderId="0" xfId="52" applyFill="1"/>
    <xf numFmtId="0" fontId="37" fillId="2" borderId="0" xfId="52" applyFont="1" applyFill="1"/>
    <xf numFmtId="10" fontId="0" fillId="2" borderId="0" xfId="58" applyNumberFormat="1" applyFont="1" applyFill="1"/>
    <xf numFmtId="0" fontId="4" fillId="2" borderId="70" xfId="52" applyFill="1" applyBorder="1"/>
    <xf numFmtId="0" fontId="30" fillId="0" borderId="71" xfId="53" applyFont="1" applyBorder="1" applyAlignment="1">
      <alignment horizontal="left" vertical="center" wrapText="1"/>
    </xf>
    <xf numFmtId="2" fontId="16" fillId="2" borderId="0" xfId="52" applyNumberFormat="1" applyFont="1" applyFill="1"/>
    <xf numFmtId="0" fontId="4" fillId="2" borderId="45" xfId="52" applyFill="1" applyBorder="1"/>
    <xf numFmtId="2" fontId="32" fillId="2" borderId="10" xfId="52" applyNumberFormat="1" applyFont="1" applyFill="1" applyBorder="1" applyAlignment="1">
      <alignment horizontal="center" vertical="center"/>
    </xf>
    <xf numFmtId="2" fontId="32" fillId="2" borderId="44" xfId="52" applyNumberFormat="1" applyFont="1" applyFill="1" applyBorder="1" applyAlignment="1">
      <alignment horizontal="center" vertical="center"/>
    </xf>
    <xf numFmtId="0" fontId="40" fillId="2" borderId="0" xfId="52" applyFont="1" applyFill="1"/>
    <xf numFmtId="0" fontId="41" fillId="2" borderId="0" xfId="52" applyFont="1" applyFill="1"/>
    <xf numFmtId="14" fontId="39" fillId="2" borderId="3" xfId="53" applyNumberFormat="1" applyFont="1" applyFill="1" applyBorder="1" applyAlignment="1">
      <alignment vertical="center"/>
    </xf>
    <xf numFmtId="10" fontId="0" fillId="2" borderId="0" xfId="58" applyNumberFormat="1" applyFont="1" applyFill="1" applyBorder="1"/>
    <xf numFmtId="0" fontId="25" fillId="0" borderId="10" xfId="0" applyFont="1" applyBorder="1" applyAlignment="1">
      <alignment horizontal="center" vertical="center" wrapText="1"/>
    </xf>
    <xf numFmtId="175" fontId="30" fillId="0" borderId="10" xfId="52" applyNumberFormat="1" applyFont="1" applyBorder="1" applyAlignment="1">
      <alignment vertical="center" wrapText="1"/>
    </xf>
    <xf numFmtId="0" fontId="4" fillId="0" borderId="0" xfId="52" applyAlignment="1">
      <alignment horizontal="justify"/>
    </xf>
    <xf numFmtId="0" fontId="37" fillId="0" borderId="0" xfId="52" applyFont="1"/>
    <xf numFmtId="10" fontId="0" fillId="0" borderId="0" xfId="58" applyNumberFormat="1" applyFont="1"/>
    <xf numFmtId="0" fontId="30" fillId="2" borderId="22" xfId="53" applyFont="1" applyFill="1" applyBorder="1" applyAlignment="1">
      <alignment vertical="center" wrapText="1"/>
    </xf>
    <xf numFmtId="0" fontId="30" fillId="2" borderId="41" xfId="53" applyFont="1" applyFill="1" applyBorder="1" applyAlignment="1">
      <alignment vertical="center" wrapText="1"/>
    </xf>
    <xf numFmtId="2" fontId="32" fillId="0" borderId="0" xfId="52" applyNumberFormat="1" applyFont="1"/>
    <xf numFmtId="10" fontId="26" fillId="0" borderId="0" xfId="58" applyNumberFormat="1" applyFont="1" applyBorder="1" applyProtection="1"/>
    <xf numFmtId="0" fontId="4" fillId="2" borderId="0" xfId="53" applyFill="1" applyAlignment="1">
      <alignment vertical="center"/>
    </xf>
    <xf numFmtId="0" fontId="4" fillId="2" borderId="0" xfId="53" applyFill="1"/>
    <xf numFmtId="0" fontId="4" fillId="2" borderId="0" xfId="53" applyFill="1" applyAlignment="1">
      <alignment horizontal="justify" vertical="justify"/>
    </xf>
    <xf numFmtId="0" fontId="37" fillId="2" borderId="0" xfId="53" applyFont="1" applyFill="1"/>
    <xf numFmtId="10" fontId="0" fillId="2" borderId="0" xfId="59" applyNumberFormat="1" applyFont="1" applyFill="1"/>
    <xf numFmtId="0" fontId="29" fillId="2" borderId="27" xfId="53" applyFont="1" applyFill="1" applyBorder="1" applyAlignment="1">
      <alignment horizontal="justify" vertical="center"/>
    </xf>
    <xf numFmtId="0" fontId="29" fillId="2" borderId="8" xfId="53" applyFont="1" applyFill="1" applyBorder="1" applyAlignment="1">
      <alignment horizontal="left" vertical="center" wrapText="1"/>
    </xf>
    <xf numFmtId="0" fontId="30" fillId="2" borderId="22" xfId="53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4" fillId="2" borderId="70" xfId="53" applyFill="1" applyBorder="1" applyAlignment="1">
      <alignment vertical="center"/>
    </xf>
    <xf numFmtId="0" fontId="4" fillId="2" borderId="28" xfId="53" applyFill="1" applyBorder="1" applyAlignment="1">
      <alignment vertical="center"/>
    </xf>
    <xf numFmtId="2" fontId="32" fillId="2" borderId="10" xfId="53" applyNumberFormat="1" applyFont="1" applyFill="1" applyBorder="1" applyAlignment="1">
      <alignment horizontal="center" vertical="center"/>
    </xf>
    <xf numFmtId="2" fontId="32" fillId="2" borderId="44" xfId="53" applyNumberFormat="1" applyFont="1" applyFill="1" applyBorder="1" applyAlignment="1">
      <alignment horizontal="center" vertical="center"/>
    </xf>
    <xf numFmtId="14" fontId="39" fillId="2" borderId="10" xfId="53" applyNumberFormat="1" applyFont="1" applyFill="1" applyBorder="1" applyAlignment="1">
      <alignment vertical="center"/>
    </xf>
    <xf numFmtId="2" fontId="16" fillId="2" borderId="0" xfId="53" applyNumberFormat="1" applyFont="1" applyFill="1"/>
    <xf numFmtId="0" fontId="43" fillId="0" borderId="10" xfId="52" applyFont="1" applyBorder="1" applyAlignment="1">
      <alignment vertical="center"/>
    </xf>
    <xf numFmtId="0" fontId="43" fillId="0" borderId="44" xfId="52" applyFont="1" applyBorder="1" applyAlignment="1">
      <alignment vertical="center"/>
    </xf>
    <xf numFmtId="0" fontId="29" fillId="0" borderId="68" xfId="52" applyFont="1" applyBorder="1" applyAlignment="1">
      <alignment vertical="center"/>
    </xf>
    <xf numFmtId="0" fontId="29" fillId="0" borderId="69" xfId="52" applyFont="1" applyBorder="1" applyAlignment="1">
      <alignment vertical="center"/>
    </xf>
    <xf numFmtId="0" fontId="51" fillId="2" borderId="41" xfId="53" applyFont="1" applyFill="1" applyBorder="1" applyAlignment="1">
      <alignment horizontal="left" vertical="center" wrapText="1"/>
    </xf>
    <xf numFmtId="0" fontId="32" fillId="0" borderId="24" xfId="52" applyFont="1" applyBorder="1" applyAlignment="1">
      <alignment horizontal="center" vertical="center"/>
    </xf>
    <xf numFmtId="0" fontId="33" fillId="0" borderId="10" xfId="52" applyFont="1" applyBorder="1" applyAlignment="1">
      <alignment horizontal="center" vertical="center" wrapText="1"/>
    </xf>
    <xf numFmtId="0" fontId="51" fillId="2" borderId="73" xfId="53" applyFont="1" applyFill="1" applyBorder="1" applyAlignment="1">
      <alignment horizontal="justify" vertical="center" wrapText="1"/>
    </xf>
    <xf numFmtId="172" fontId="54" fillId="0" borderId="10" xfId="0" applyNumberFormat="1" applyFont="1" applyBorder="1"/>
    <xf numFmtId="172" fontId="54" fillId="0" borderId="45" xfId="0" applyNumberFormat="1" applyFont="1" applyBorder="1" applyAlignment="1">
      <alignment horizontal="right"/>
    </xf>
    <xf numFmtId="172" fontId="54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17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72" fontId="0" fillId="0" borderId="34" xfId="0" applyNumberFormat="1" applyBorder="1" applyAlignment="1">
      <alignment horizontal="center" vertical="center"/>
    </xf>
    <xf numFmtId="172" fontId="0" fillId="0" borderId="74" xfId="0" applyNumberFormat="1" applyBorder="1" applyAlignment="1">
      <alignment horizontal="right" vertical="center"/>
    </xf>
    <xf numFmtId="173" fontId="4" fillId="0" borderId="9" xfId="2" applyNumberFormat="1" applyFont="1" applyFill="1" applyBorder="1" applyAlignment="1">
      <alignment vertical="center"/>
    </xf>
    <xf numFmtId="0" fontId="55" fillId="0" borderId="10" xfId="0" applyFont="1" applyBorder="1"/>
    <xf numFmtId="0" fontId="56" fillId="2" borderId="10" xfId="0" applyFont="1" applyFill="1" applyBorder="1" applyAlignment="1">
      <alignment horizontal="justify"/>
    </xf>
    <xf numFmtId="172" fontId="54" fillId="0" borderId="8" xfId="0" applyNumberFormat="1" applyFont="1" applyBorder="1"/>
    <xf numFmtId="172" fontId="54" fillId="0" borderId="0" xfId="0" applyNumberFormat="1" applyFont="1" applyAlignment="1">
      <alignment horizontal="right"/>
    </xf>
    <xf numFmtId="0" fontId="53" fillId="0" borderId="47" xfId="0" applyFont="1" applyBorder="1" applyAlignment="1">
      <alignment horizontal="center" vertical="center" wrapText="1"/>
    </xf>
    <xf numFmtId="172" fontId="54" fillId="0" borderId="3" xfId="0" applyNumberFormat="1" applyFont="1" applyBorder="1"/>
    <xf numFmtId="172" fontId="54" fillId="0" borderId="3" xfId="0" applyNumberFormat="1" applyFont="1" applyBorder="1" applyAlignment="1">
      <alignment horizontal="right"/>
    </xf>
    <xf numFmtId="0" fontId="25" fillId="0" borderId="74" xfId="52" applyFont="1" applyBorder="1" applyAlignment="1">
      <alignment horizontal="center" vertical="center"/>
    </xf>
    <xf numFmtId="0" fontId="15" fillId="0" borderId="0" xfId="0" applyFont="1"/>
    <xf numFmtId="172" fontId="24" fillId="0" borderId="0" xfId="0" applyNumberFormat="1" applyFont="1" applyAlignment="1">
      <alignment horizontal="right"/>
    </xf>
    <xf numFmtId="0" fontId="11" fillId="2" borderId="65" xfId="0" applyFont="1" applyFill="1" applyBorder="1" applyAlignment="1">
      <alignment horizontal="justify" vertical="center"/>
    </xf>
    <xf numFmtId="0" fontId="15" fillId="0" borderId="10" xfId="0" applyFont="1" applyBorder="1"/>
    <xf numFmtId="0" fontId="19" fillId="0" borderId="10" xfId="0" applyFont="1" applyBorder="1"/>
    <xf numFmtId="0" fontId="57" fillId="0" borderId="12" xfId="0" applyFont="1" applyBorder="1"/>
    <xf numFmtId="0" fontId="24" fillId="0" borderId="0" xfId="0" applyFont="1"/>
    <xf numFmtId="0" fontId="24" fillId="0" borderId="96" xfId="0" applyFont="1" applyBorder="1"/>
    <xf numFmtId="172" fontId="24" fillId="0" borderId="97" xfId="0" applyNumberFormat="1" applyFont="1" applyBorder="1" applyAlignment="1">
      <alignment horizontal="right"/>
    </xf>
    <xf numFmtId="172" fontId="47" fillId="0" borderId="17" xfId="0" applyNumberFormat="1" applyFont="1" applyBorder="1" applyAlignment="1">
      <alignment wrapText="1"/>
    </xf>
    <xf numFmtId="0" fontId="24" fillId="0" borderId="10" xfId="0" applyFont="1" applyBorder="1"/>
    <xf numFmtId="172" fontId="24" fillId="0" borderId="10" xfId="0" applyNumberFormat="1" applyFont="1" applyBorder="1" applyAlignment="1">
      <alignment horizontal="right"/>
    </xf>
    <xf numFmtId="0" fontId="24" fillId="0" borderId="98" xfId="0" applyFont="1" applyBorder="1"/>
    <xf numFmtId="0" fontId="19" fillId="2" borderId="10" xfId="0" applyFont="1" applyFill="1" applyBorder="1" applyAlignment="1">
      <alignment horizontal="justify" vertical="center"/>
    </xf>
    <xf numFmtId="0" fontId="26" fillId="2" borderId="0" xfId="53" applyFont="1" applyFill="1"/>
    <xf numFmtId="0" fontId="26" fillId="0" borderId="3" xfId="53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3" xfId="53" applyFont="1" applyBorder="1" applyAlignment="1">
      <alignment horizontal="center" vertical="center" wrapText="1"/>
    </xf>
    <xf numFmtId="0" fontId="49" fillId="2" borderId="0" xfId="53" applyFont="1" applyFill="1"/>
    <xf numFmtId="0" fontId="39" fillId="0" borderId="12" xfId="0" applyFont="1" applyBorder="1" applyAlignment="1">
      <alignment horizontal="center" vertical="center" wrapText="1"/>
    </xf>
    <xf numFmtId="0" fontId="31" fillId="0" borderId="12" xfId="53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26" fillId="2" borderId="0" xfId="53" applyFont="1" applyFill="1" applyAlignment="1">
      <alignment horizontal="center"/>
    </xf>
    <xf numFmtId="1" fontId="39" fillId="0" borderId="3" xfId="0" applyNumberFormat="1" applyFont="1" applyBorder="1" applyAlignment="1">
      <alignment horizontal="center" vertical="center" wrapText="1"/>
    </xf>
    <xf numFmtId="1" fontId="31" fillId="0" borderId="12" xfId="0" applyNumberFormat="1" applyFont="1" applyBorder="1" applyAlignment="1">
      <alignment horizontal="center" vertical="center" wrapText="1"/>
    </xf>
    <xf numFmtId="1" fontId="39" fillId="0" borderId="8" xfId="0" applyNumberFormat="1" applyFont="1" applyBorder="1" applyAlignment="1">
      <alignment horizontal="center" vertical="center" wrapText="1"/>
    </xf>
    <xf numFmtId="1" fontId="31" fillId="0" borderId="24" xfId="0" applyNumberFormat="1" applyFont="1" applyBorder="1" applyAlignment="1">
      <alignment horizontal="center" vertical="center" wrapText="1"/>
    </xf>
    <xf numFmtId="0" fontId="26" fillId="2" borderId="35" xfId="53" applyFont="1" applyFill="1" applyBorder="1" applyAlignment="1">
      <alignment horizontal="center"/>
    </xf>
    <xf numFmtId="0" fontId="26" fillId="2" borderId="37" xfId="53" applyFont="1" applyFill="1" applyBorder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26" fillId="2" borderId="21" xfId="53" applyFont="1" applyFill="1" applyBorder="1" applyAlignment="1">
      <alignment horizontal="justify" vertical="justify"/>
    </xf>
    <xf numFmtId="175" fontId="26" fillId="2" borderId="0" xfId="53" applyNumberFormat="1" applyFont="1" applyFill="1" applyAlignment="1">
      <alignment horizontal="left" vertical="center"/>
    </xf>
    <xf numFmtId="10" fontId="49" fillId="2" borderId="0" xfId="59" applyNumberFormat="1" applyFont="1" applyFill="1" applyBorder="1" applyProtection="1"/>
    <xf numFmtId="176" fontId="26" fillId="2" borderId="0" xfId="53" applyNumberFormat="1" applyFont="1" applyFill="1"/>
    <xf numFmtId="39" fontId="49" fillId="2" borderId="0" xfId="53" applyNumberFormat="1" applyFont="1" applyFill="1"/>
    <xf numFmtId="39" fontId="49" fillId="2" borderId="33" xfId="53" applyNumberFormat="1" applyFont="1" applyFill="1" applyBorder="1"/>
    <xf numFmtId="176" fontId="16" fillId="2" borderId="88" xfId="53" applyNumberFormat="1" applyFont="1" applyFill="1" applyBorder="1" applyAlignment="1">
      <alignment horizontal="center" vertical="center"/>
    </xf>
    <xf numFmtId="0" fontId="26" fillId="2" borderId="3" xfId="53" applyFont="1" applyFill="1" applyBorder="1" applyAlignment="1">
      <alignment horizontal="center" vertical="center"/>
    </xf>
    <xf numFmtId="37" fontId="60" fillId="0" borderId="32" xfId="53" applyNumberFormat="1" applyFont="1" applyBorder="1" applyAlignment="1">
      <alignment horizontal="center" vertical="center"/>
    </xf>
    <xf numFmtId="0" fontId="26" fillId="2" borderId="10" xfId="53" applyFont="1" applyFill="1" applyBorder="1" applyAlignment="1">
      <alignment horizontal="center" vertical="center"/>
    </xf>
    <xf numFmtId="37" fontId="61" fillId="0" borderId="44" xfId="53" applyNumberFormat="1" applyFont="1" applyBorder="1" applyAlignment="1">
      <alignment horizontal="center" vertical="center"/>
    </xf>
    <xf numFmtId="37" fontId="60" fillId="0" borderId="44" xfId="53" applyNumberFormat="1" applyFont="1" applyBorder="1" applyAlignment="1">
      <alignment horizontal="center" vertical="center"/>
    </xf>
    <xf numFmtId="0" fontId="26" fillId="2" borderId="43" xfId="53" applyFont="1" applyFill="1" applyBorder="1" applyAlignment="1">
      <alignment horizontal="center" vertical="center"/>
    </xf>
    <xf numFmtId="0" fontId="26" fillId="2" borderId="12" xfId="53" applyFont="1" applyFill="1" applyBorder="1" applyAlignment="1">
      <alignment horizontal="center" vertical="center"/>
    </xf>
    <xf numFmtId="37" fontId="61" fillId="0" borderId="42" xfId="53" applyNumberFormat="1" applyFont="1" applyBorder="1" applyAlignment="1">
      <alignment horizontal="center" vertical="center"/>
    </xf>
    <xf numFmtId="0" fontId="26" fillId="2" borderId="35" xfId="53" applyFont="1" applyFill="1" applyBorder="1"/>
    <xf numFmtId="0" fontId="26" fillId="2" borderId="21" xfId="53" applyFont="1" applyFill="1" applyBorder="1"/>
    <xf numFmtId="0" fontId="26" fillId="2" borderId="66" xfId="53" applyFont="1" applyFill="1" applyBorder="1"/>
    <xf numFmtId="0" fontId="26" fillId="2" borderId="8" xfId="53" applyFont="1" applyFill="1" applyBorder="1" applyAlignment="1">
      <alignment horizontal="center" vertical="center"/>
    </xf>
    <xf numFmtId="37" fontId="60" fillId="0" borderId="4" xfId="53" applyNumberFormat="1" applyFont="1" applyBorder="1" applyAlignment="1">
      <alignment horizontal="center" vertical="center"/>
    </xf>
    <xf numFmtId="0" fontId="26" fillId="2" borderId="72" xfId="53" applyFont="1" applyFill="1" applyBorder="1"/>
    <xf numFmtId="0" fontId="26" fillId="2" borderId="24" xfId="53" applyFont="1" applyFill="1" applyBorder="1" applyAlignment="1">
      <alignment horizontal="center" vertical="center"/>
    </xf>
    <xf numFmtId="0" fontId="26" fillId="2" borderId="65" xfId="53" applyFont="1" applyFill="1" applyBorder="1"/>
    <xf numFmtId="0" fontId="26" fillId="0" borderId="10" xfId="53" applyFont="1" applyBorder="1" applyAlignment="1">
      <alignment horizontal="center" vertical="center" wrapText="1"/>
    </xf>
    <xf numFmtId="0" fontId="39" fillId="0" borderId="10" xfId="53" applyFont="1" applyBorder="1" applyAlignment="1">
      <alignment horizontal="center" vertical="center" wrapText="1"/>
    </xf>
    <xf numFmtId="0" fontId="31" fillId="0" borderId="10" xfId="53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" fontId="39" fillId="0" borderId="10" xfId="0" applyNumberFormat="1" applyFont="1" applyBorder="1" applyAlignment="1">
      <alignment horizontal="center" vertical="center" wrapText="1"/>
    </xf>
    <xf numFmtId="1" fontId="31" fillId="0" borderId="10" xfId="0" applyNumberFormat="1" applyFont="1" applyBorder="1" applyAlignment="1">
      <alignment horizontal="center" vertical="center" wrapText="1"/>
    </xf>
    <xf numFmtId="0" fontId="32" fillId="0" borderId="12" xfId="53" applyFont="1" applyBorder="1" applyAlignment="1">
      <alignment horizontal="center" vertical="center" wrapText="1"/>
    </xf>
    <xf numFmtId="173" fontId="39" fillId="2" borderId="12" xfId="53" applyNumberFormat="1" applyFont="1" applyFill="1" applyBorder="1" applyAlignment="1">
      <alignment vertical="center"/>
    </xf>
    <xf numFmtId="14" fontId="39" fillId="2" borderId="12" xfId="53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3" fontId="39" fillId="0" borderId="10" xfId="2" applyNumberFormat="1" applyFont="1" applyFill="1" applyBorder="1" applyAlignment="1">
      <alignment vertical="center"/>
    </xf>
    <xf numFmtId="3" fontId="31" fillId="0" borderId="10" xfId="2" applyNumberFormat="1" applyFont="1" applyFill="1" applyBorder="1" applyAlignment="1">
      <alignment vertical="center"/>
    </xf>
    <xf numFmtId="3" fontId="39" fillId="0" borderId="10" xfId="2" applyNumberFormat="1" applyFont="1" applyFill="1" applyBorder="1" applyAlignment="1">
      <alignment horizontal="center" vertical="center" wrapText="1"/>
    </xf>
    <xf numFmtId="3" fontId="31" fillId="0" borderId="10" xfId="2" applyNumberFormat="1" applyFont="1" applyFill="1" applyBorder="1" applyAlignment="1">
      <alignment horizontal="center" vertical="center" wrapText="1"/>
    </xf>
    <xf numFmtId="3" fontId="39" fillId="0" borderId="24" xfId="2" applyNumberFormat="1" applyFont="1" applyFill="1" applyBorder="1" applyAlignment="1">
      <alignment horizontal="center" vertical="center" wrapText="1"/>
    </xf>
    <xf numFmtId="3" fontId="31" fillId="0" borderId="3" xfId="1" applyNumberFormat="1" applyFont="1" applyFill="1" applyBorder="1" applyAlignment="1" applyProtection="1">
      <alignment horizontal="center" vertical="center"/>
    </xf>
    <xf numFmtId="3" fontId="39" fillId="0" borderId="3" xfId="1" applyNumberFormat="1" applyFont="1" applyFill="1" applyBorder="1" applyAlignment="1" applyProtection="1">
      <alignment horizontal="center" vertical="center"/>
    </xf>
    <xf numFmtId="3" fontId="31" fillId="0" borderId="12" xfId="1" applyNumberFormat="1" applyFont="1" applyFill="1" applyBorder="1" applyAlignment="1" applyProtection="1">
      <alignment horizontal="center" vertical="center"/>
    </xf>
    <xf numFmtId="3" fontId="39" fillId="0" borderId="12" xfId="1" applyNumberFormat="1" applyFont="1" applyFill="1" applyBorder="1" applyAlignment="1" applyProtection="1">
      <alignment horizontal="center" vertical="center"/>
    </xf>
    <xf numFmtId="3" fontId="59" fillId="0" borderId="3" xfId="2" applyNumberFormat="1" applyFont="1" applyFill="1" applyBorder="1" applyAlignment="1">
      <alignment vertical="center"/>
    </xf>
    <xf numFmtId="3" fontId="31" fillId="0" borderId="3" xfId="53" applyNumberFormat="1" applyFont="1" applyBorder="1" applyAlignment="1">
      <alignment horizontal="center" vertical="center"/>
    </xf>
    <xf numFmtId="3" fontId="31" fillId="0" borderId="10" xfId="53" applyNumberFormat="1" applyFont="1" applyBorder="1" applyAlignment="1">
      <alignment horizontal="center" vertical="center"/>
    </xf>
    <xf numFmtId="3" fontId="59" fillId="0" borderId="10" xfId="2" applyNumberFormat="1" applyFont="1" applyFill="1" applyBorder="1" applyAlignment="1">
      <alignment vertical="center"/>
    </xf>
    <xf numFmtId="3" fontId="32" fillId="0" borderId="10" xfId="2" applyNumberFormat="1" applyFont="1" applyFill="1" applyBorder="1" applyAlignment="1">
      <alignment vertical="center"/>
    </xf>
    <xf numFmtId="3" fontId="39" fillId="0" borderId="10" xfId="0" applyNumberFormat="1" applyFont="1" applyBorder="1" applyAlignment="1">
      <alignment horizontal="right" vertical="center" wrapText="1"/>
    </xf>
    <xf numFmtId="3" fontId="39" fillId="0" borderId="10" xfId="1" applyNumberFormat="1" applyFont="1" applyFill="1" applyBorder="1" applyAlignment="1" applyProtection="1">
      <alignment vertical="center"/>
    </xf>
    <xf numFmtId="3" fontId="52" fillId="0" borderId="10" xfId="2" applyNumberFormat="1" applyFont="1" applyFill="1" applyBorder="1" applyAlignment="1">
      <alignment vertical="center"/>
    </xf>
    <xf numFmtId="3" fontId="39" fillId="0" borderId="24" xfId="0" applyNumberFormat="1" applyFont="1" applyBorder="1" applyAlignment="1">
      <alignment horizontal="right" vertical="center" wrapText="1"/>
    </xf>
    <xf numFmtId="3" fontId="39" fillId="0" borderId="24" xfId="1" applyNumberFormat="1" applyFont="1" applyFill="1" applyBorder="1" applyAlignment="1" applyProtection="1">
      <alignment vertical="center"/>
    </xf>
    <xf numFmtId="14" fontId="39" fillId="2" borderId="3" xfId="53" applyNumberFormat="1" applyFont="1" applyFill="1" applyBorder="1" applyAlignment="1">
      <alignment horizontal="right" vertical="center"/>
    </xf>
    <xf numFmtId="14" fontId="39" fillId="2" borderId="10" xfId="53" applyNumberFormat="1" applyFont="1" applyFill="1" applyBorder="1" applyAlignment="1">
      <alignment horizontal="right" vertical="center"/>
    </xf>
    <xf numFmtId="0" fontId="32" fillId="2" borderId="24" xfId="53" applyFont="1" applyFill="1" applyBorder="1" applyAlignment="1">
      <alignment horizontal="center" vertical="center" wrapText="1"/>
    </xf>
    <xf numFmtId="0" fontId="32" fillId="2" borderId="24" xfId="53" applyFont="1" applyFill="1" applyBorder="1" applyAlignment="1">
      <alignment horizontal="center" vertical="center"/>
    </xf>
    <xf numFmtId="0" fontId="26" fillId="0" borderId="0" xfId="52" applyFont="1"/>
    <xf numFmtId="0" fontId="31" fillId="0" borderId="8" xfId="52" applyFont="1" applyBorder="1" applyAlignment="1">
      <alignment horizontal="center" vertical="center" wrapText="1"/>
    </xf>
    <xf numFmtId="0" fontId="31" fillId="0" borderId="12" xfId="52" applyFont="1" applyBorder="1" applyAlignment="1">
      <alignment horizontal="center" vertical="center" wrapText="1"/>
    </xf>
    <xf numFmtId="0" fontId="26" fillId="2" borderId="0" xfId="52" applyFont="1" applyFill="1"/>
    <xf numFmtId="176" fontId="32" fillId="0" borderId="21" xfId="52" applyNumberFormat="1" applyFont="1" applyBorder="1" applyAlignment="1">
      <alignment horizontal="justify" vertical="center"/>
    </xf>
    <xf numFmtId="175" fontId="26" fillId="0" borderId="0" xfId="52" applyNumberFormat="1" applyFont="1" applyAlignment="1">
      <alignment horizontal="left" vertical="center"/>
    </xf>
    <xf numFmtId="176" fontId="26" fillId="0" borderId="0" xfId="52" applyNumberFormat="1" applyFont="1"/>
    <xf numFmtId="39" fontId="26" fillId="0" borderId="0" xfId="52" applyNumberFormat="1" applyFont="1"/>
    <xf numFmtId="39" fontId="26" fillId="0" borderId="33" xfId="52" applyNumberFormat="1" applyFont="1" applyBorder="1"/>
    <xf numFmtId="0" fontId="32" fillId="0" borderId="41" xfId="52" applyFont="1" applyBorder="1" applyAlignment="1">
      <alignment horizontal="center" vertical="center"/>
    </xf>
    <xf numFmtId="176" fontId="26" fillId="0" borderId="76" xfId="52" applyNumberFormat="1" applyFont="1" applyBorder="1" applyAlignment="1">
      <alignment vertical="top"/>
    </xf>
    <xf numFmtId="0" fontId="26" fillId="0" borderId="35" xfId="52" applyFont="1" applyBorder="1"/>
    <xf numFmtId="0" fontId="26" fillId="0" borderId="21" xfId="52" applyFont="1" applyBorder="1"/>
    <xf numFmtId="0" fontId="26" fillId="0" borderId="69" xfId="53" applyFont="1" applyBorder="1" applyAlignment="1">
      <alignment horizontal="center" vertical="center" wrapText="1"/>
    </xf>
    <xf numFmtId="0" fontId="26" fillId="0" borderId="10" xfId="52" applyFont="1" applyBorder="1" applyAlignment="1">
      <alignment horizontal="center" vertical="center"/>
    </xf>
    <xf numFmtId="1" fontId="26" fillId="0" borderId="62" xfId="52" applyNumberFormat="1" applyFont="1" applyBorder="1" applyAlignment="1">
      <alignment horizontal="center" vertical="center"/>
    </xf>
    <xf numFmtId="1" fontId="32" fillId="0" borderId="62" xfId="52" applyNumberFormat="1" applyFont="1" applyBorder="1" applyAlignment="1">
      <alignment horizontal="center" vertical="center"/>
    </xf>
    <xf numFmtId="0" fontId="26" fillId="0" borderId="37" xfId="52" applyFont="1" applyBorder="1"/>
    <xf numFmtId="14" fontId="39" fillId="0" borderId="8" xfId="52" applyNumberFormat="1" applyFont="1" applyBorder="1" applyAlignment="1">
      <alignment vertical="center"/>
    </xf>
    <xf numFmtId="39" fontId="26" fillId="0" borderId="8" xfId="52" applyNumberFormat="1" applyFont="1" applyBorder="1" applyAlignment="1">
      <alignment vertical="center"/>
    </xf>
    <xf numFmtId="39" fontId="26" fillId="0" borderId="4" xfId="53" applyNumberFormat="1" applyFont="1" applyBorder="1" applyAlignment="1">
      <alignment vertical="center"/>
    </xf>
    <xf numFmtId="175" fontId="31" fillId="0" borderId="12" xfId="52" applyNumberFormat="1" applyFont="1" applyBorder="1" applyAlignment="1">
      <alignment horizontal="center" vertical="center" wrapText="1"/>
    </xf>
    <xf numFmtId="175" fontId="39" fillId="2" borderId="12" xfId="52" applyNumberFormat="1" applyFont="1" applyFill="1" applyBorder="1" applyAlignment="1">
      <alignment vertical="center"/>
    </xf>
    <xf numFmtId="179" fontId="39" fillId="2" borderId="12" xfId="52" applyNumberFormat="1" applyFont="1" applyFill="1" applyBorder="1" applyAlignment="1">
      <alignment vertical="center"/>
    </xf>
    <xf numFmtId="39" fontId="26" fillId="0" borderId="12" xfId="52" applyNumberFormat="1" applyFont="1" applyBorder="1" applyAlignment="1">
      <alignment vertical="center"/>
    </xf>
    <xf numFmtId="39" fontId="26" fillId="0" borderId="42" xfId="53" applyNumberFormat="1" applyFont="1" applyBorder="1" applyAlignment="1">
      <alignment vertical="center"/>
    </xf>
    <xf numFmtId="0" fontId="32" fillId="0" borderId="24" xfId="52" applyFont="1" applyBorder="1" applyAlignment="1">
      <alignment horizontal="center" vertical="center" wrapText="1"/>
    </xf>
    <xf numFmtId="0" fontId="31" fillId="0" borderId="10" xfId="52" applyFont="1" applyBorder="1" applyAlignment="1">
      <alignment horizontal="center" vertical="center" wrapText="1"/>
    </xf>
    <xf numFmtId="3" fontId="31" fillId="0" borderId="10" xfId="2" applyNumberFormat="1" applyFont="1" applyFill="1" applyBorder="1" applyAlignment="1">
      <alignment horizontal="right" vertical="center" wrapText="1"/>
    </xf>
    <xf numFmtId="3" fontId="39" fillId="0" borderId="12" xfId="0" applyNumberFormat="1" applyFont="1" applyBorder="1" applyAlignment="1">
      <alignment horizontal="right" vertical="center" wrapText="1"/>
    </xf>
    <xf numFmtId="3" fontId="39" fillId="0" borderId="8" xfId="2" applyNumberFormat="1" applyFont="1" applyFill="1" applyBorder="1" applyAlignment="1">
      <alignment horizontal="right" vertical="center" wrapText="1"/>
    </xf>
    <xf numFmtId="3" fontId="31" fillId="0" borderId="12" xfId="2" applyNumberFormat="1" applyFont="1" applyFill="1" applyBorder="1" applyAlignment="1">
      <alignment horizontal="right" vertical="center" wrapText="1"/>
    </xf>
    <xf numFmtId="3" fontId="39" fillId="0" borderId="3" xfId="2" applyNumberFormat="1" applyFont="1" applyFill="1" applyBorder="1" applyAlignment="1">
      <alignment horizontal="right" vertical="center" wrapText="1"/>
    </xf>
    <xf numFmtId="3" fontId="39" fillId="0" borderId="3" xfId="52" applyNumberFormat="1" applyFont="1" applyBorder="1" applyAlignment="1">
      <alignment horizontal="right" vertical="center"/>
    </xf>
    <xf numFmtId="3" fontId="39" fillId="0" borderId="10" xfId="2" applyNumberFormat="1" applyFont="1" applyFill="1" applyBorder="1" applyAlignment="1">
      <alignment horizontal="right" vertical="center" wrapText="1"/>
    </xf>
    <xf numFmtId="3" fontId="39" fillId="0" borderId="10" xfId="52" applyNumberFormat="1" applyFont="1" applyBorder="1" applyAlignment="1">
      <alignment horizontal="right" vertical="center"/>
    </xf>
    <xf numFmtId="3" fontId="39" fillId="0" borderId="12" xfId="52" applyNumberFormat="1" applyFont="1" applyBorder="1" applyAlignment="1">
      <alignment horizontal="right" vertical="center"/>
    </xf>
    <xf numFmtId="3" fontId="39" fillId="0" borderId="12" xfId="2" applyNumberFormat="1" applyFont="1" applyFill="1" applyBorder="1" applyAlignment="1">
      <alignment horizontal="right" vertical="center" wrapText="1"/>
    </xf>
    <xf numFmtId="3" fontId="31" fillId="0" borderId="8" xfId="2" applyNumberFormat="1" applyFont="1" applyFill="1" applyBorder="1" applyAlignment="1">
      <alignment horizontal="right" vertical="center" wrapText="1"/>
    </xf>
    <xf numFmtId="176" fontId="30" fillId="0" borderId="37" xfId="52" applyNumberFormat="1" applyFont="1" applyBorder="1" applyAlignment="1">
      <alignment horizontal="center" vertical="center"/>
    </xf>
    <xf numFmtId="176" fontId="25" fillId="0" borderId="39" xfId="52" applyNumberFormat="1" applyFont="1" applyBorder="1" applyAlignment="1">
      <alignment horizontal="center" vertical="top"/>
    </xf>
    <xf numFmtId="1" fontId="23" fillId="0" borderId="10" xfId="0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0" fontId="25" fillId="0" borderId="3" xfId="52" applyFont="1" applyBorder="1" applyAlignment="1">
      <alignment horizontal="center" vertical="center" wrapText="1"/>
    </xf>
    <xf numFmtId="0" fontId="30" fillId="0" borderId="12" xfId="52" applyFont="1" applyBorder="1" applyAlignment="1">
      <alignment horizontal="center" vertical="center" wrapText="1"/>
    </xf>
    <xf numFmtId="175" fontId="30" fillId="0" borderId="12" xfId="52" applyNumberFormat="1" applyFont="1" applyBorder="1" applyAlignment="1">
      <alignment vertical="center" wrapText="1"/>
    </xf>
    <xf numFmtId="175" fontId="26" fillId="0" borderId="12" xfId="52" applyNumberFormat="1" applyFont="1" applyBorder="1" applyAlignment="1">
      <alignment vertical="center"/>
    </xf>
    <xf numFmtId="14" fontId="26" fillId="0" borderId="12" xfId="52" applyNumberFormat="1" applyFont="1" applyBorder="1" applyAlignment="1">
      <alignment vertical="center"/>
    </xf>
    <xf numFmtId="3" fontId="34" fillId="0" borderId="12" xfId="0" applyNumberFormat="1" applyFont="1" applyBorder="1" applyAlignment="1">
      <alignment horizontal="right" vertical="center" wrapText="1"/>
    </xf>
    <xf numFmtId="3" fontId="26" fillId="0" borderId="3" xfId="2" applyNumberFormat="1" applyFont="1" applyFill="1" applyBorder="1" applyAlignment="1">
      <alignment horizontal="right" vertical="center" wrapText="1"/>
    </xf>
    <xf numFmtId="3" fontId="32" fillId="0" borderId="3" xfId="52" applyNumberFormat="1" applyFont="1" applyBorder="1" applyAlignment="1">
      <alignment horizontal="right" vertical="center"/>
    </xf>
    <xf numFmtId="3" fontId="26" fillId="0" borderId="10" xfId="2" applyNumberFormat="1" applyFont="1" applyFill="1" applyBorder="1" applyAlignment="1">
      <alignment horizontal="right" vertical="center" wrapText="1"/>
    </xf>
    <xf numFmtId="3" fontId="32" fillId="0" borderId="10" xfId="52" applyNumberFormat="1" applyFont="1" applyBorder="1" applyAlignment="1">
      <alignment horizontal="right" vertical="center"/>
    </xf>
    <xf numFmtId="3" fontId="39" fillId="0" borderId="10" xfId="1" applyNumberFormat="1" applyFont="1" applyFill="1" applyBorder="1" applyAlignment="1" applyProtection="1">
      <alignment horizontal="right" vertical="center"/>
    </xf>
    <xf numFmtId="3" fontId="33" fillId="0" borderId="10" xfId="2" applyNumberFormat="1" applyFont="1" applyFill="1" applyBorder="1" applyAlignment="1">
      <alignment horizontal="right" vertical="center" wrapText="1"/>
    </xf>
    <xf numFmtId="3" fontId="26" fillId="0" borderId="10" xfId="1" applyNumberFormat="1" applyFont="1" applyFill="1" applyBorder="1" applyAlignment="1" applyProtection="1">
      <alignment horizontal="right" vertical="center"/>
    </xf>
    <xf numFmtId="3" fontId="32" fillId="0" borderId="12" xfId="2" applyNumberFormat="1" applyFont="1" applyFill="1" applyBorder="1" applyAlignment="1" applyProtection="1">
      <alignment horizontal="right" vertical="center"/>
    </xf>
    <xf numFmtId="3" fontId="32" fillId="0" borderId="12" xfId="19" applyNumberFormat="1" applyFont="1" applyFill="1" applyBorder="1" applyAlignment="1" applyProtection="1">
      <alignment horizontal="right" vertical="center"/>
    </xf>
    <xf numFmtId="37" fontId="25" fillId="0" borderId="6" xfId="52" applyNumberFormat="1" applyFont="1" applyBorder="1" applyAlignment="1">
      <alignment horizontal="center" vertical="center"/>
    </xf>
    <xf numFmtId="0" fontId="25" fillId="0" borderId="12" xfId="52" applyFont="1" applyBorder="1" applyAlignment="1">
      <alignment horizontal="center" vertical="center"/>
    </xf>
    <xf numFmtId="37" fontId="33" fillId="0" borderId="42" xfId="52" applyNumberFormat="1" applyFont="1" applyBorder="1" applyAlignment="1">
      <alignment horizontal="center" vertical="center"/>
    </xf>
    <xf numFmtId="0" fontId="30" fillId="2" borderId="24" xfId="52" applyFont="1" applyFill="1" applyBorder="1" applyAlignment="1">
      <alignment horizontal="center" vertical="center" wrapText="1"/>
    </xf>
    <xf numFmtId="0" fontId="30" fillId="2" borderId="24" xfId="52" applyFont="1" applyFill="1" applyBorder="1" applyAlignment="1">
      <alignment horizontal="center" vertical="center"/>
    </xf>
    <xf numFmtId="0" fontId="18" fillId="2" borderId="24" xfId="52" applyFont="1" applyFill="1" applyBorder="1" applyAlignment="1">
      <alignment horizontal="center" vertical="center"/>
    </xf>
    <xf numFmtId="0" fontId="49" fillId="2" borderId="0" xfId="52" applyFont="1" applyFill="1"/>
    <xf numFmtId="0" fontId="26" fillId="0" borderId="12" xfId="0" applyFont="1" applyBorder="1" applyAlignment="1">
      <alignment horizontal="center" vertical="center" wrapText="1"/>
    </xf>
    <xf numFmtId="14" fontId="26" fillId="2" borderId="8" xfId="52" applyNumberFormat="1" applyFont="1" applyFill="1" applyBorder="1" applyAlignment="1">
      <alignment vertical="center"/>
    </xf>
    <xf numFmtId="174" fontId="26" fillId="2" borderId="0" xfId="52" applyNumberFormat="1" applyFont="1" applyFill="1"/>
    <xf numFmtId="0" fontId="26" fillId="0" borderId="64" xfId="53" applyFont="1" applyBorder="1" applyAlignment="1">
      <alignment horizontal="center" vertical="center" wrapText="1"/>
    </xf>
    <xf numFmtId="175" fontId="26" fillId="2" borderId="12" xfId="52" applyNumberFormat="1" applyFont="1" applyFill="1" applyBorder="1" applyAlignment="1">
      <alignment vertical="center"/>
    </xf>
    <xf numFmtId="14" fontId="26" fillId="2" borderId="12" xfId="52" applyNumberFormat="1" applyFont="1" applyFill="1" applyBorder="1" applyAlignment="1">
      <alignment vertical="center"/>
    </xf>
    <xf numFmtId="0" fontId="26" fillId="2" borderId="21" xfId="52" applyFont="1" applyFill="1" applyBorder="1" applyAlignment="1">
      <alignment horizontal="center" vertical="center"/>
    </xf>
    <xf numFmtId="175" fontId="26" fillId="2" borderId="0" xfId="52" applyNumberFormat="1" applyFont="1" applyFill="1" applyAlignment="1">
      <alignment horizontal="left" vertical="center"/>
    </xf>
    <xf numFmtId="10" fontId="49" fillId="2" borderId="0" xfId="58" applyNumberFormat="1" applyFont="1" applyFill="1" applyBorder="1" applyProtection="1"/>
    <xf numFmtId="176" fontId="26" fillId="2" borderId="0" xfId="52" applyNumberFormat="1" applyFont="1" applyFill="1"/>
    <xf numFmtId="39" fontId="49" fillId="2" borderId="0" xfId="52" applyNumberFormat="1" applyFont="1" applyFill="1"/>
    <xf numFmtId="39" fontId="49" fillId="2" borderId="33" xfId="52" applyNumberFormat="1" applyFont="1" applyFill="1" applyBorder="1"/>
    <xf numFmtId="176" fontId="16" fillId="2" borderId="35" xfId="52" applyNumberFormat="1" applyFont="1" applyFill="1" applyBorder="1" applyAlignment="1">
      <alignment horizontal="center" vertical="center"/>
    </xf>
    <xf numFmtId="176" fontId="49" fillId="2" borderId="76" xfId="52" applyNumberFormat="1" applyFont="1" applyFill="1" applyBorder="1" applyAlignment="1">
      <alignment vertical="top"/>
    </xf>
    <xf numFmtId="176" fontId="26" fillId="2" borderId="3" xfId="52" applyNumberFormat="1" applyFont="1" applyFill="1" applyBorder="1" applyAlignment="1">
      <alignment horizontal="center" vertical="center"/>
    </xf>
    <xf numFmtId="37" fontId="49" fillId="0" borderId="61" xfId="52" applyNumberFormat="1" applyFont="1" applyBorder="1" applyAlignment="1">
      <alignment horizontal="center" vertical="center"/>
    </xf>
    <xf numFmtId="176" fontId="26" fillId="2" borderId="10" xfId="52" applyNumberFormat="1" applyFont="1" applyFill="1" applyBorder="1" applyAlignment="1">
      <alignment horizontal="center" vertical="center"/>
    </xf>
    <xf numFmtId="178" fontId="61" fillId="0" borderId="62" xfId="52" applyNumberFormat="1" applyFont="1" applyBorder="1" applyAlignment="1">
      <alignment horizontal="center" vertical="center"/>
    </xf>
    <xf numFmtId="37" fontId="49" fillId="0" borderId="62" xfId="52" applyNumberFormat="1" applyFont="1" applyBorder="1" applyAlignment="1">
      <alignment horizontal="center" vertical="center"/>
    </xf>
    <xf numFmtId="37" fontId="61" fillId="0" borderId="62" xfId="52" applyNumberFormat="1" applyFont="1" applyBorder="1" applyAlignment="1">
      <alignment horizontal="center" vertical="center"/>
    </xf>
    <xf numFmtId="49" fontId="61" fillId="0" borderId="62" xfId="52" applyNumberFormat="1" applyFont="1" applyBorder="1" applyAlignment="1">
      <alignment horizontal="center" vertical="center"/>
    </xf>
    <xf numFmtId="0" fontId="26" fillId="2" borderId="29" xfId="53" applyFont="1" applyFill="1" applyBorder="1" applyAlignment="1">
      <alignment horizontal="left" vertical="center" wrapText="1"/>
    </xf>
    <xf numFmtId="0" fontId="26" fillId="2" borderId="83" xfId="53" applyFont="1" applyFill="1" applyBorder="1" applyAlignment="1">
      <alignment horizontal="left" vertical="center" wrapText="1"/>
    </xf>
    <xf numFmtId="0" fontId="26" fillId="2" borderId="31" xfId="53" applyFont="1" applyFill="1" applyBorder="1" applyAlignment="1">
      <alignment horizontal="left" vertical="center" wrapText="1"/>
    </xf>
    <xf numFmtId="3" fontId="32" fillId="2" borderId="3" xfId="52" applyNumberFormat="1" applyFont="1" applyFill="1" applyBorder="1" applyAlignment="1">
      <alignment horizontal="right" vertical="center"/>
    </xf>
    <xf numFmtId="3" fontId="32" fillId="2" borderId="10" xfId="52" applyNumberFormat="1" applyFont="1" applyFill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 wrapText="1"/>
    </xf>
    <xf numFmtId="3" fontId="63" fillId="0" borderId="10" xfId="0" applyNumberFormat="1" applyFont="1" applyBorder="1" applyAlignment="1">
      <alignment horizontal="right" vertical="top"/>
    </xf>
    <xf numFmtId="3" fontId="26" fillId="0" borderId="12" xfId="2" applyNumberFormat="1" applyFont="1" applyFill="1" applyBorder="1" applyAlignment="1">
      <alignment horizontal="right" vertical="center" wrapText="1"/>
    </xf>
    <xf numFmtId="3" fontId="32" fillId="0" borderId="8" xfId="2" applyNumberFormat="1" applyFont="1" applyFill="1" applyBorder="1" applyAlignment="1" applyProtection="1">
      <alignment horizontal="right" vertical="center"/>
    </xf>
    <xf numFmtId="3" fontId="26" fillId="0" borderId="8" xfId="2" applyNumberFormat="1" applyFont="1" applyFill="1" applyBorder="1" applyAlignment="1" applyProtection="1">
      <alignment horizontal="right" vertical="center"/>
    </xf>
    <xf numFmtId="3" fontId="52" fillId="0" borderId="10" xfId="2" applyNumberFormat="1" applyFont="1" applyFill="1" applyBorder="1" applyAlignment="1">
      <alignment horizontal="right" vertical="center" wrapText="1"/>
    </xf>
    <xf numFmtId="3" fontId="32" fillId="0" borderId="12" xfId="52" applyNumberFormat="1" applyFont="1" applyBorder="1" applyAlignment="1">
      <alignment horizontal="right" vertical="center"/>
    </xf>
    <xf numFmtId="3" fontId="58" fillId="0" borderId="10" xfId="2" applyNumberFormat="1" applyFont="1" applyFill="1" applyBorder="1" applyAlignment="1">
      <alignment horizontal="right" vertical="center" wrapText="1"/>
    </xf>
    <xf numFmtId="3" fontId="64" fillId="0" borderId="10" xfId="2" applyNumberFormat="1" applyFont="1" applyFill="1" applyBorder="1" applyAlignment="1">
      <alignment horizontal="right" vertical="center" wrapText="1"/>
    </xf>
    <xf numFmtId="3" fontId="39" fillId="0" borderId="10" xfId="2" applyNumberFormat="1" applyFont="1" applyFill="1" applyBorder="1" applyAlignment="1">
      <alignment horizontal="right" vertical="center"/>
    </xf>
    <xf numFmtId="3" fontId="62" fillId="0" borderId="10" xfId="4" applyNumberFormat="1" applyFont="1" applyFill="1" applyBorder="1" applyAlignment="1">
      <alignment horizontal="right" vertical="center"/>
    </xf>
    <xf numFmtId="0" fontId="50" fillId="2" borderId="83" xfId="53" applyFont="1" applyFill="1" applyBorder="1" applyAlignment="1">
      <alignment horizontal="left" vertical="center" wrapText="1"/>
    </xf>
    <xf numFmtId="0" fontId="25" fillId="2" borderId="83" xfId="53" applyFont="1" applyFill="1" applyBorder="1" applyAlignment="1">
      <alignment horizontal="left" vertical="center" wrapText="1"/>
    </xf>
    <xf numFmtId="0" fontId="25" fillId="2" borderId="64" xfId="53" applyFont="1" applyFill="1" applyBorder="1" applyAlignment="1">
      <alignment horizontal="left" vertical="center" wrapText="1"/>
    </xf>
    <xf numFmtId="9" fontId="31" fillId="2" borderId="10" xfId="3" applyFont="1" applyFill="1" applyBorder="1" applyAlignment="1" applyProtection="1">
      <alignment horizontal="center" vertical="center"/>
    </xf>
    <xf numFmtId="0" fontId="26" fillId="2" borderId="10" xfId="53" applyFont="1" applyFill="1" applyBorder="1" applyAlignment="1">
      <alignment horizontal="center" vertical="center" wrapText="1"/>
    </xf>
    <xf numFmtId="176" fontId="26" fillId="2" borderId="10" xfId="53" applyNumberFormat="1" applyFont="1" applyFill="1" applyBorder="1" applyAlignment="1">
      <alignment horizontal="center" vertical="center"/>
    </xf>
    <xf numFmtId="0" fontId="26" fillId="2" borderId="3" xfId="53" applyFont="1" applyFill="1" applyBorder="1" applyAlignment="1">
      <alignment horizontal="center" vertical="center" wrapText="1"/>
    </xf>
    <xf numFmtId="0" fontId="32" fillId="2" borderId="75" xfId="53" applyFont="1" applyFill="1" applyBorder="1" applyAlignment="1">
      <alignment horizontal="center" vertical="center" wrapText="1"/>
    </xf>
    <xf numFmtId="0" fontId="32" fillId="2" borderId="76" xfId="53" applyFont="1" applyFill="1" applyBorder="1" applyAlignment="1">
      <alignment horizontal="center" vertical="center" wrapText="1"/>
    </xf>
    <xf numFmtId="0" fontId="32" fillId="2" borderId="80" xfId="53" applyFont="1" applyFill="1" applyBorder="1" applyAlignment="1">
      <alignment horizontal="center" vertical="center" wrapText="1"/>
    </xf>
    <xf numFmtId="0" fontId="32" fillId="2" borderId="65" xfId="53" applyFont="1" applyFill="1" applyBorder="1" applyAlignment="1">
      <alignment horizontal="center" vertical="center" wrapText="1"/>
    </xf>
    <xf numFmtId="0" fontId="32" fillId="2" borderId="68" xfId="53" applyFont="1" applyFill="1" applyBorder="1" applyAlignment="1">
      <alignment horizontal="center" vertical="center" wrapText="1"/>
    </xf>
    <xf numFmtId="0" fontId="32" fillId="2" borderId="69" xfId="53" applyFont="1" applyFill="1" applyBorder="1" applyAlignment="1">
      <alignment horizontal="center" vertical="center" wrapText="1"/>
    </xf>
    <xf numFmtId="9" fontId="31" fillId="2" borderId="24" xfId="3" applyFont="1" applyFill="1" applyBorder="1" applyAlignment="1" applyProtection="1">
      <alignment horizontal="center" vertical="center"/>
    </xf>
    <xf numFmtId="39" fontId="39" fillId="2" borderId="3" xfId="53" applyNumberFormat="1" applyFont="1" applyFill="1" applyBorder="1" applyAlignment="1">
      <alignment horizontal="center" vertical="center"/>
    </xf>
    <xf numFmtId="39" fontId="39" fillId="2" borderId="12" xfId="53" applyNumberFormat="1" applyFont="1" applyFill="1" applyBorder="1" applyAlignment="1">
      <alignment horizontal="center" vertical="center"/>
    </xf>
    <xf numFmtId="2" fontId="31" fillId="2" borderId="44" xfId="53" applyNumberFormat="1" applyFont="1" applyFill="1" applyBorder="1" applyAlignment="1">
      <alignment horizontal="center" vertical="center"/>
    </xf>
    <xf numFmtId="0" fontId="26" fillId="2" borderId="66" xfId="53" applyFont="1" applyFill="1" applyBorder="1" applyAlignment="1">
      <alignment horizontal="center" vertical="center" wrapText="1"/>
    </xf>
    <xf numFmtId="0" fontId="26" fillId="2" borderId="67" xfId="53" applyFont="1" applyFill="1" applyBorder="1" applyAlignment="1">
      <alignment horizontal="center" vertical="center" wrapText="1"/>
    </xf>
    <xf numFmtId="0" fontId="26" fillId="2" borderId="63" xfId="53" applyFont="1" applyFill="1" applyBorder="1" applyAlignment="1">
      <alignment horizontal="center" vertical="center" wrapText="1"/>
    </xf>
    <xf numFmtId="0" fontId="26" fillId="2" borderId="65" xfId="53" applyFont="1" applyFill="1" applyBorder="1" applyAlignment="1">
      <alignment horizontal="center" vertical="center" wrapText="1"/>
    </xf>
    <xf numFmtId="0" fontId="26" fillId="2" borderId="68" xfId="53" applyFont="1" applyFill="1" applyBorder="1" applyAlignment="1">
      <alignment horizontal="center" vertical="center" wrapText="1"/>
    </xf>
    <xf numFmtId="0" fontId="26" fillId="2" borderId="69" xfId="53" applyFont="1" applyFill="1" applyBorder="1" applyAlignment="1">
      <alignment horizontal="center" vertical="center" wrapText="1"/>
    </xf>
    <xf numFmtId="0" fontId="26" fillId="2" borderId="12" xfId="53" applyFont="1" applyFill="1" applyBorder="1" applyAlignment="1">
      <alignment horizontal="center" vertical="center" wrapText="1"/>
    </xf>
    <xf numFmtId="0" fontId="26" fillId="2" borderId="8" xfId="53" applyFont="1" applyFill="1" applyBorder="1" applyAlignment="1">
      <alignment horizontal="center" vertical="center" wrapText="1"/>
    </xf>
    <xf numFmtId="2" fontId="16" fillId="2" borderId="35" xfId="53" applyNumberFormat="1" applyFont="1" applyFill="1" applyBorder="1" applyAlignment="1">
      <alignment horizontal="center" vertical="center"/>
    </xf>
    <xf numFmtId="2" fontId="16" fillId="2" borderId="76" xfId="53" applyNumberFormat="1" applyFont="1" applyFill="1" applyBorder="1" applyAlignment="1">
      <alignment horizontal="center" vertical="center"/>
    </xf>
    <xf numFmtId="2" fontId="16" fillId="2" borderId="5" xfId="53" applyNumberFormat="1" applyFont="1" applyFill="1" applyBorder="1" applyAlignment="1">
      <alignment horizontal="center" vertical="center"/>
    </xf>
    <xf numFmtId="2" fontId="16" fillId="2" borderId="21" xfId="53" applyNumberFormat="1" applyFont="1" applyFill="1" applyBorder="1" applyAlignment="1">
      <alignment horizontal="center" vertical="center"/>
    </xf>
    <xf numFmtId="2" fontId="16" fillId="2" borderId="0" xfId="53" applyNumberFormat="1" applyFont="1" applyFill="1" applyAlignment="1">
      <alignment horizontal="center" vertical="center"/>
    </xf>
    <xf numFmtId="2" fontId="16" fillId="2" borderId="33" xfId="53" applyNumberFormat="1" applyFont="1" applyFill="1" applyBorder="1" applyAlignment="1">
      <alignment horizontal="center" vertical="center"/>
    </xf>
    <xf numFmtId="2" fontId="16" fillId="2" borderId="71" xfId="53" applyNumberFormat="1" applyFont="1" applyFill="1" applyBorder="1" applyAlignment="1">
      <alignment horizontal="center" vertical="center"/>
    </xf>
    <xf numFmtId="2" fontId="16" fillId="2" borderId="68" xfId="53" applyNumberFormat="1" applyFont="1" applyFill="1" applyBorder="1" applyAlignment="1">
      <alignment horizontal="center" vertical="center"/>
    </xf>
    <xf numFmtId="2" fontId="16" fillId="2" borderId="48" xfId="53" applyNumberFormat="1" applyFont="1" applyFill="1" applyBorder="1" applyAlignment="1">
      <alignment horizontal="center" vertical="center"/>
    </xf>
    <xf numFmtId="0" fontId="32" fillId="2" borderId="3" xfId="53" applyFont="1" applyFill="1" applyBorder="1" applyAlignment="1">
      <alignment horizontal="center" vertical="center" wrapText="1"/>
    </xf>
    <xf numFmtId="0" fontId="32" fillId="2" borderId="10" xfId="53" applyFont="1" applyFill="1" applyBorder="1" applyAlignment="1">
      <alignment horizontal="center" vertical="center" wrapText="1"/>
    </xf>
    <xf numFmtId="39" fontId="39" fillId="2" borderId="32" xfId="53" applyNumberFormat="1" applyFont="1" applyFill="1" applyBorder="1" applyAlignment="1">
      <alignment horizontal="center" vertical="center"/>
    </xf>
    <xf numFmtId="39" fontId="39" fillId="2" borderId="42" xfId="53" applyNumberFormat="1" applyFont="1" applyFill="1" applyBorder="1" applyAlignment="1">
      <alignment horizontal="center" vertical="center"/>
    </xf>
    <xf numFmtId="2" fontId="32" fillId="2" borderId="24" xfId="53" applyNumberFormat="1" applyFont="1" applyFill="1" applyBorder="1" applyAlignment="1">
      <alignment horizontal="center" vertical="center"/>
    </xf>
    <xf numFmtId="2" fontId="32" fillId="2" borderId="43" xfId="53" applyNumberFormat="1" applyFont="1" applyFill="1" applyBorder="1" applyAlignment="1">
      <alignment horizontal="center" vertical="center"/>
    </xf>
    <xf numFmtId="2" fontId="32" fillId="2" borderId="77" xfId="53" applyNumberFormat="1" applyFont="1" applyFill="1" applyBorder="1" applyAlignment="1">
      <alignment horizontal="center" vertical="center"/>
    </xf>
    <xf numFmtId="0" fontId="32" fillId="2" borderId="24" xfId="53" applyFont="1" applyFill="1" applyBorder="1" applyAlignment="1">
      <alignment horizontal="center" vertical="center" wrapText="1"/>
    </xf>
    <xf numFmtId="9" fontId="31" fillId="2" borderId="3" xfId="3" applyFont="1" applyFill="1" applyBorder="1" applyAlignment="1">
      <alignment horizontal="center" vertical="center" wrapText="1"/>
    </xf>
    <xf numFmtId="9" fontId="31" fillId="2" borderId="10" xfId="3" applyFont="1" applyFill="1" applyBorder="1" applyAlignment="1">
      <alignment horizontal="center" vertical="center" wrapText="1"/>
    </xf>
    <xf numFmtId="2" fontId="30" fillId="2" borderId="66" xfId="53" applyNumberFormat="1" applyFont="1" applyFill="1" applyBorder="1" applyAlignment="1">
      <alignment horizontal="center" vertical="center"/>
    </xf>
    <xf numFmtId="2" fontId="29" fillId="2" borderId="67" xfId="53" applyNumberFormat="1" applyFont="1" applyFill="1" applyBorder="1" applyAlignment="1">
      <alignment horizontal="center" vertical="center"/>
    </xf>
    <xf numFmtId="2" fontId="29" fillId="2" borderId="63" xfId="53" applyNumberFormat="1" applyFont="1" applyFill="1" applyBorder="1" applyAlignment="1">
      <alignment horizontal="center" vertical="center"/>
    </xf>
    <xf numFmtId="2" fontId="29" fillId="2" borderId="72" xfId="53" applyNumberFormat="1" applyFont="1" applyFill="1" applyBorder="1" applyAlignment="1">
      <alignment horizontal="center" vertical="center"/>
    </xf>
    <xf numFmtId="2" fontId="29" fillId="2" borderId="0" xfId="53" applyNumberFormat="1" applyFont="1" applyFill="1" applyAlignment="1">
      <alignment horizontal="center" vertical="center"/>
    </xf>
    <xf numFmtId="2" fontId="29" fillId="2" borderId="78" xfId="53" applyNumberFormat="1" applyFont="1" applyFill="1" applyBorder="1" applyAlignment="1">
      <alignment horizontal="center" vertical="center"/>
    </xf>
    <xf numFmtId="2" fontId="29" fillId="2" borderId="81" xfId="53" applyNumberFormat="1" applyFont="1" applyFill="1" applyBorder="1" applyAlignment="1">
      <alignment horizontal="center" vertical="center"/>
    </xf>
    <xf numFmtId="2" fontId="29" fillId="2" borderId="1" xfId="53" applyNumberFormat="1" applyFont="1" applyFill="1" applyBorder="1" applyAlignment="1">
      <alignment horizontal="center" vertical="center"/>
    </xf>
    <xf numFmtId="2" fontId="29" fillId="2" borderId="79" xfId="53" applyNumberFormat="1" applyFont="1" applyFill="1" applyBorder="1" applyAlignment="1">
      <alignment horizontal="center" vertical="center"/>
    </xf>
    <xf numFmtId="0" fontId="26" fillId="2" borderId="27" xfId="53" applyFont="1" applyFill="1" applyBorder="1" applyAlignment="1">
      <alignment horizontal="left" vertical="center" wrapText="1"/>
    </xf>
    <xf numFmtId="0" fontId="26" fillId="2" borderId="70" xfId="53" applyFont="1" applyFill="1" applyBorder="1" applyAlignment="1">
      <alignment horizontal="left" vertical="center" wrapText="1"/>
    </xf>
    <xf numFmtId="0" fontId="26" fillId="2" borderId="28" xfId="53" applyFont="1" applyFill="1" applyBorder="1" applyAlignment="1">
      <alignment horizontal="left" vertical="center" wrapText="1"/>
    </xf>
    <xf numFmtId="0" fontId="32" fillId="2" borderId="2" xfId="53" applyFont="1" applyFill="1" applyBorder="1" applyAlignment="1">
      <alignment horizontal="center" vertical="center" wrapText="1"/>
    </xf>
    <xf numFmtId="0" fontId="32" fillId="2" borderId="7" xfId="53" applyFont="1" applyFill="1" applyBorder="1" applyAlignment="1">
      <alignment horizontal="center" vertical="center" wrapText="1"/>
    </xf>
    <xf numFmtId="0" fontId="32" fillId="2" borderId="11" xfId="53" applyFont="1" applyFill="1" applyBorder="1" applyAlignment="1">
      <alignment horizontal="center" vertical="center" wrapText="1"/>
    </xf>
    <xf numFmtId="0" fontId="16" fillId="2" borderId="2" xfId="53" applyFont="1" applyFill="1" applyBorder="1" applyAlignment="1">
      <alignment horizontal="center" vertical="center" wrapText="1"/>
    </xf>
    <xf numFmtId="0" fontId="16" fillId="2" borderId="7" xfId="53" applyFont="1" applyFill="1" applyBorder="1" applyAlignment="1">
      <alignment horizontal="center" vertical="center" wrapText="1"/>
    </xf>
    <xf numFmtId="0" fontId="16" fillId="2" borderId="47" xfId="53" applyFont="1" applyFill="1" applyBorder="1" applyAlignment="1">
      <alignment horizontal="center" vertical="center" wrapText="1"/>
    </xf>
    <xf numFmtId="0" fontId="26" fillId="0" borderId="3" xfId="53" applyFont="1" applyBorder="1" applyAlignment="1">
      <alignment horizontal="center" vertical="center" wrapText="1"/>
    </xf>
    <xf numFmtId="0" fontId="32" fillId="0" borderId="10" xfId="53" applyFont="1" applyBorder="1" applyAlignment="1">
      <alignment horizontal="center" vertical="center" wrapText="1"/>
    </xf>
    <xf numFmtId="0" fontId="26" fillId="0" borderId="10" xfId="53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6" fillId="2" borderId="51" xfId="53" applyFont="1" applyFill="1" applyBorder="1" applyAlignment="1">
      <alignment horizontal="center" vertical="center"/>
    </xf>
    <xf numFmtId="0" fontId="16" fillId="2" borderId="52" xfId="53" applyFont="1" applyFill="1" applyBorder="1" applyAlignment="1">
      <alignment horizontal="center" vertical="center"/>
    </xf>
    <xf numFmtId="0" fontId="16" fillId="2" borderId="53" xfId="53" applyFont="1" applyFill="1" applyBorder="1" applyAlignment="1">
      <alignment horizontal="center" vertical="center"/>
    </xf>
    <xf numFmtId="0" fontId="27" fillId="2" borderId="2" xfId="31" applyFont="1" applyFill="1" applyBorder="1" applyAlignment="1">
      <alignment horizontal="justify" vertical="justify"/>
    </xf>
    <xf numFmtId="0" fontId="27" fillId="2" borderId="7" xfId="31" applyFont="1" applyFill="1" applyBorder="1" applyAlignment="1">
      <alignment horizontal="justify" vertical="justify"/>
    </xf>
    <xf numFmtId="0" fontId="32" fillId="2" borderId="40" xfId="53" applyFont="1" applyFill="1" applyBorder="1" applyAlignment="1">
      <alignment horizontal="center" vertical="center"/>
    </xf>
    <xf numFmtId="0" fontId="32" fillId="2" borderId="22" xfId="53" applyFont="1" applyFill="1" applyBorder="1" applyAlignment="1">
      <alignment horizontal="center" vertical="center"/>
    </xf>
    <xf numFmtId="0" fontId="32" fillId="2" borderId="23" xfId="53" applyFont="1" applyFill="1" applyBorder="1" applyAlignment="1">
      <alignment horizontal="center" vertical="center"/>
    </xf>
    <xf numFmtId="0" fontId="26" fillId="0" borderId="40" xfId="53" applyFont="1" applyBorder="1" applyAlignment="1">
      <alignment horizontal="justify" vertical="center" wrapText="1"/>
    </xf>
    <xf numFmtId="0" fontId="26" fillId="0" borderId="22" xfId="53" applyFont="1" applyBorder="1" applyAlignment="1">
      <alignment horizontal="justify" vertical="center" wrapText="1"/>
    </xf>
    <xf numFmtId="0" fontId="26" fillId="0" borderId="22" xfId="53" applyFont="1" applyBorder="1" applyAlignment="1">
      <alignment horizontal="justify" vertical="center"/>
    </xf>
    <xf numFmtId="0" fontId="26" fillId="0" borderId="22" xfId="53" applyFont="1" applyBorder="1" applyAlignment="1">
      <alignment horizontal="left" vertical="center" wrapText="1"/>
    </xf>
    <xf numFmtId="0" fontId="26" fillId="0" borderId="22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justify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justify" vertical="center" wrapText="1"/>
    </xf>
    <xf numFmtId="0" fontId="32" fillId="0" borderId="40" xfId="53" applyFont="1" applyBorder="1" applyAlignment="1">
      <alignment horizontal="center" vertical="center"/>
    </xf>
    <xf numFmtId="0" fontId="32" fillId="0" borderId="41" xfId="53" applyFont="1" applyBorder="1" applyAlignment="1">
      <alignment horizontal="center" vertical="center"/>
    </xf>
    <xf numFmtId="0" fontId="32" fillId="2" borderId="27" xfId="53" applyFont="1" applyFill="1" applyBorder="1" applyAlignment="1">
      <alignment horizontal="left" vertical="center" wrapText="1"/>
    </xf>
    <xf numFmtId="0" fontId="32" fillId="2" borderId="70" xfId="53" applyFont="1" applyFill="1" applyBorder="1" applyAlignment="1">
      <alignment horizontal="left" vertical="center" wrapText="1"/>
    </xf>
    <xf numFmtId="0" fontId="32" fillId="2" borderId="28" xfId="53" applyFont="1" applyFill="1" applyBorder="1" applyAlignment="1">
      <alignment horizontal="left" vertical="center" wrapText="1"/>
    </xf>
    <xf numFmtId="0" fontId="26" fillId="2" borderId="22" xfId="53" applyFont="1" applyFill="1" applyBorder="1" applyAlignment="1">
      <alignment horizontal="left" vertical="center" wrapText="1"/>
    </xf>
    <xf numFmtId="0" fontId="26" fillId="2" borderId="10" xfId="53" applyFont="1" applyFill="1" applyBorder="1" applyAlignment="1">
      <alignment horizontal="left" vertical="center" wrapText="1"/>
    </xf>
    <xf numFmtId="0" fontId="26" fillId="2" borderId="44" xfId="53" applyFont="1" applyFill="1" applyBorder="1" applyAlignment="1">
      <alignment horizontal="left" vertical="center" wrapText="1"/>
    </xf>
    <xf numFmtId="0" fontId="32" fillId="2" borderId="22" xfId="53" applyFont="1" applyFill="1" applyBorder="1" applyAlignment="1">
      <alignment vertical="center" wrapText="1"/>
    </xf>
    <xf numFmtId="0" fontId="32" fillId="2" borderId="10" xfId="53" applyFont="1" applyFill="1" applyBorder="1" applyAlignment="1">
      <alignment vertical="center" wrapText="1"/>
    </xf>
    <xf numFmtId="0" fontId="32" fillId="2" borderId="44" xfId="53" applyFont="1" applyFill="1" applyBorder="1" applyAlignment="1">
      <alignment vertical="center" wrapText="1"/>
    </xf>
    <xf numFmtId="0" fontId="26" fillId="2" borderId="37" xfId="53" applyFont="1" applyFill="1" applyBorder="1" applyAlignment="1">
      <alignment horizontal="left" vertical="center" wrapText="1"/>
    </xf>
    <xf numFmtId="0" fontId="26" fillId="2" borderId="1" xfId="53" applyFont="1" applyFill="1" applyBorder="1" applyAlignment="1">
      <alignment horizontal="left" vertical="center" wrapText="1"/>
    </xf>
    <xf numFmtId="0" fontId="26" fillId="2" borderId="39" xfId="53" applyFont="1" applyFill="1" applyBorder="1" applyAlignment="1">
      <alignment horizontal="left" vertical="center" wrapText="1"/>
    </xf>
    <xf numFmtId="0" fontId="29" fillId="2" borderId="22" xfId="53" applyFont="1" applyFill="1" applyBorder="1" applyAlignment="1">
      <alignment horizontal="left" vertical="center" wrapText="1"/>
    </xf>
    <xf numFmtId="0" fontId="29" fillId="2" borderId="10" xfId="53" applyFont="1" applyFill="1" applyBorder="1" applyAlignment="1">
      <alignment horizontal="left" vertical="center" wrapText="1"/>
    </xf>
    <xf numFmtId="2" fontId="32" fillId="2" borderId="10" xfId="53" applyNumberFormat="1" applyFont="1" applyFill="1" applyBorder="1" applyAlignment="1">
      <alignment horizontal="center" vertical="center"/>
    </xf>
    <xf numFmtId="0" fontId="29" fillId="2" borderId="22" xfId="53" applyFont="1" applyFill="1" applyBorder="1" applyAlignment="1">
      <alignment horizontal="justify" vertical="center" wrapText="1"/>
    </xf>
    <xf numFmtId="0" fontId="29" fillId="2" borderId="10" xfId="53" applyFont="1" applyFill="1" applyBorder="1" applyAlignment="1">
      <alignment horizontal="justify" vertical="center" wrapText="1"/>
    </xf>
    <xf numFmtId="0" fontId="30" fillId="2" borderId="27" xfId="53" applyFont="1" applyFill="1" applyBorder="1" applyAlignment="1">
      <alignment horizontal="left" vertical="center" wrapText="1"/>
    </xf>
    <xf numFmtId="0" fontId="30" fillId="2" borderId="70" xfId="53" applyFont="1" applyFill="1" applyBorder="1" applyAlignment="1">
      <alignment horizontal="left" vertical="center" wrapText="1"/>
    </xf>
    <xf numFmtId="0" fontId="30" fillId="2" borderId="45" xfId="53" applyFont="1" applyFill="1" applyBorder="1" applyAlignment="1">
      <alignment horizontal="left" vertical="center" wrapText="1"/>
    </xf>
    <xf numFmtId="0" fontId="25" fillId="2" borderId="70" xfId="53" applyFont="1" applyFill="1" applyBorder="1" applyAlignment="1">
      <alignment horizontal="left" vertical="center" wrapText="1"/>
    </xf>
    <xf numFmtId="0" fontId="25" fillId="2" borderId="45" xfId="53" applyFont="1" applyFill="1" applyBorder="1" applyAlignment="1">
      <alignment horizontal="left" vertical="center" wrapText="1"/>
    </xf>
    <xf numFmtId="0" fontId="32" fillId="2" borderId="3" xfId="53" applyFont="1" applyFill="1" applyBorder="1" applyAlignment="1">
      <alignment horizontal="center" vertical="center"/>
    </xf>
    <xf numFmtId="0" fontId="32" fillId="2" borderId="32" xfId="53" applyFont="1" applyFill="1" applyBorder="1" applyAlignment="1">
      <alignment horizontal="center" vertical="center"/>
    </xf>
    <xf numFmtId="0" fontId="32" fillId="2" borderId="51" xfId="53" applyFont="1" applyFill="1" applyBorder="1" applyAlignment="1">
      <alignment horizontal="center" vertical="center"/>
    </xf>
    <xf numFmtId="0" fontId="32" fillId="2" borderId="52" xfId="53" applyFont="1" applyFill="1" applyBorder="1" applyAlignment="1">
      <alignment horizontal="center" vertical="center"/>
    </xf>
    <xf numFmtId="0" fontId="32" fillId="2" borderId="53" xfId="53" applyFont="1" applyFill="1" applyBorder="1" applyAlignment="1">
      <alignment horizontal="center" vertical="center"/>
    </xf>
    <xf numFmtId="176" fontId="16" fillId="2" borderId="51" xfId="53" applyNumberFormat="1" applyFont="1" applyFill="1" applyBorder="1" applyAlignment="1">
      <alignment horizontal="center" vertical="center"/>
    </xf>
    <xf numFmtId="176" fontId="16" fillId="2" borderId="52" xfId="53" applyNumberFormat="1" applyFont="1" applyFill="1" applyBorder="1" applyAlignment="1">
      <alignment horizontal="center" vertical="center"/>
    </xf>
    <xf numFmtId="176" fontId="16" fillId="2" borderId="53" xfId="53" applyNumberFormat="1" applyFont="1" applyFill="1" applyBorder="1" applyAlignment="1">
      <alignment horizontal="center" vertical="center"/>
    </xf>
    <xf numFmtId="2" fontId="16" fillId="2" borderId="38" xfId="53" applyNumberFormat="1" applyFont="1" applyFill="1" applyBorder="1" applyAlignment="1">
      <alignment horizontal="center" vertical="center"/>
    </xf>
    <xf numFmtId="2" fontId="16" fillId="2" borderId="89" xfId="53" applyNumberFormat="1" applyFont="1" applyFill="1" applyBorder="1" applyAlignment="1">
      <alignment horizontal="center" vertical="center"/>
    </xf>
    <xf numFmtId="2" fontId="16" fillId="2" borderId="90" xfId="53" applyNumberFormat="1" applyFont="1" applyFill="1" applyBorder="1" applyAlignment="1">
      <alignment horizontal="center" vertical="center"/>
    </xf>
    <xf numFmtId="0" fontId="32" fillId="2" borderId="74" xfId="53" applyFont="1" applyFill="1" applyBorder="1" applyAlignment="1">
      <alignment horizontal="center" vertical="center" wrapText="1"/>
    </xf>
    <xf numFmtId="0" fontId="32" fillId="2" borderId="8" xfId="53" applyFont="1" applyFill="1" applyBorder="1" applyAlignment="1">
      <alignment horizontal="center" vertical="center" wrapText="1"/>
    </xf>
    <xf numFmtId="0" fontId="29" fillId="2" borderId="61" xfId="31" applyFont="1" applyFill="1" applyBorder="1" applyAlignment="1">
      <alignment horizontal="left"/>
    </xf>
    <xf numFmtId="0" fontId="29" fillId="2" borderId="82" xfId="31" applyFont="1" applyFill="1" applyBorder="1" applyAlignment="1">
      <alignment horizontal="left"/>
    </xf>
    <xf numFmtId="0" fontId="29" fillId="2" borderId="36" xfId="31" applyFont="1" applyFill="1" applyBorder="1" applyAlignment="1">
      <alignment horizontal="left"/>
    </xf>
    <xf numFmtId="0" fontId="29" fillId="2" borderId="62" xfId="31" applyFont="1" applyFill="1" applyBorder="1" applyAlignment="1">
      <alignment horizontal="left"/>
    </xf>
    <xf numFmtId="0" fontId="29" fillId="2" borderId="70" xfId="31" applyFont="1" applyFill="1" applyBorder="1" applyAlignment="1">
      <alignment horizontal="left"/>
    </xf>
    <xf numFmtId="0" fontId="29" fillId="2" borderId="45" xfId="31" applyFont="1" applyFill="1" applyBorder="1" applyAlignment="1">
      <alignment horizontal="left"/>
    </xf>
    <xf numFmtId="0" fontId="29" fillId="2" borderId="66" xfId="31" applyFont="1" applyFill="1" applyBorder="1" applyAlignment="1">
      <alignment horizontal="left"/>
    </xf>
    <xf numFmtId="0" fontId="29" fillId="2" borderId="67" xfId="31" applyFont="1" applyFill="1" applyBorder="1" applyAlignment="1">
      <alignment horizontal="left"/>
    </xf>
    <xf numFmtId="0" fontId="29" fillId="2" borderId="63" xfId="31" applyFont="1" applyFill="1" applyBorder="1" applyAlignment="1">
      <alignment horizontal="left"/>
    </xf>
    <xf numFmtId="0" fontId="28" fillId="2" borderId="25" xfId="53" applyFont="1" applyFill="1" applyBorder="1" applyAlignment="1">
      <alignment vertical="center"/>
    </xf>
    <xf numFmtId="0" fontId="28" fillId="2" borderId="82" xfId="53" applyFont="1" applyFill="1" applyBorder="1" applyAlignment="1">
      <alignment vertical="center"/>
    </xf>
    <xf numFmtId="0" fontId="28" fillId="2" borderId="26" xfId="53" applyFont="1" applyFill="1" applyBorder="1" applyAlignment="1">
      <alignment vertical="center"/>
    </xf>
    <xf numFmtId="0" fontId="29" fillId="2" borderId="70" xfId="53" applyFont="1" applyFill="1" applyBorder="1" applyAlignment="1">
      <alignment horizontal="left" vertical="center"/>
    </xf>
    <xf numFmtId="0" fontId="29" fillId="2" borderId="47" xfId="53" applyFont="1" applyFill="1" applyBorder="1" applyAlignment="1">
      <alignment horizontal="left" vertical="center" wrapText="1"/>
    </xf>
    <xf numFmtId="0" fontId="29" fillId="2" borderId="8" xfId="53" applyFont="1" applyFill="1" applyBorder="1" applyAlignment="1">
      <alignment horizontal="left" vertical="center" wrapText="1"/>
    </xf>
    <xf numFmtId="0" fontId="32" fillId="2" borderId="8" xfId="53" applyFont="1" applyFill="1" applyBorder="1" applyAlignment="1">
      <alignment vertical="center" wrapText="1"/>
    </xf>
    <xf numFmtId="0" fontId="32" fillId="2" borderId="4" xfId="53" applyFont="1" applyFill="1" applyBorder="1" applyAlignment="1">
      <alignment vertical="center" wrapText="1"/>
    </xf>
    <xf numFmtId="0" fontId="29" fillId="2" borderId="22" xfId="53" applyFont="1" applyFill="1" applyBorder="1" applyAlignment="1">
      <alignment horizontal="left" vertical="center"/>
    </xf>
    <xf numFmtId="0" fontId="29" fillId="2" borderId="10" xfId="53" applyFont="1" applyFill="1" applyBorder="1" applyAlignment="1">
      <alignment horizontal="left" vertical="center"/>
    </xf>
    <xf numFmtId="2" fontId="30" fillId="2" borderId="10" xfId="53" applyNumberFormat="1" applyFont="1" applyFill="1" applyBorder="1" applyAlignment="1">
      <alignment horizontal="center" vertical="center" wrapText="1"/>
    </xf>
    <xf numFmtId="2" fontId="32" fillId="2" borderId="10" xfId="53" applyNumberFormat="1" applyFont="1" applyFill="1" applyBorder="1" applyAlignment="1">
      <alignment horizontal="center" vertical="center" wrapText="1"/>
    </xf>
    <xf numFmtId="2" fontId="32" fillId="2" borderId="44" xfId="53" applyNumberFormat="1" applyFont="1" applyFill="1" applyBorder="1" applyAlignment="1">
      <alignment horizontal="center" vertical="center" wrapText="1"/>
    </xf>
    <xf numFmtId="0" fontId="27" fillId="2" borderId="75" xfId="31" applyFont="1" applyFill="1" applyBorder="1" applyAlignment="1">
      <alignment horizontal="center"/>
    </xf>
    <xf numFmtId="0" fontId="27" fillId="2" borderId="5" xfId="31" applyFont="1" applyFill="1" applyBorder="1" applyAlignment="1">
      <alignment horizontal="center"/>
    </xf>
    <xf numFmtId="0" fontId="27" fillId="2" borderId="72" xfId="31" applyFont="1" applyFill="1" applyBorder="1" applyAlignment="1">
      <alignment horizontal="center"/>
    </xf>
    <xf numFmtId="0" fontId="27" fillId="2" borderId="33" xfId="31" applyFont="1" applyFill="1" applyBorder="1" applyAlignment="1">
      <alignment horizontal="center"/>
    </xf>
    <xf numFmtId="0" fontId="27" fillId="2" borderId="66" xfId="31" applyFont="1" applyFill="1" applyBorder="1" applyAlignment="1">
      <alignment horizontal="center" vertical="center"/>
    </xf>
    <xf numFmtId="0" fontId="27" fillId="2" borderId="67" xfId="31" applyFont="1" applyFill="1" applyBorder="1" applyAlignment="1">
      <alignment horizontal="center" vertical="center"/>
    </xf>
    <xf numFmtId="0" fontId="27" fillId="2" borderId="72" xfId="31" applyFont="1" applyFill="1" applyBorder="1" applyAlignment="1">
      <alignment horizontal="center" vertical="center"/>
    </xf>
    <xf numFmtId="0" fontId="27" fillId="2" borderId="0" xfId="31" applyFont="1" applyFill="1" applyAlignment="1">
      <alignment horizontal="center" vertical="center"/>
    </xf>
    <xf numFmtId="0" fontId="30" fillId="2" borderId="66" xfId="53" applyFont="1" applyFill="1" applyBorder="1" applyAlignment="1">
      <alignment horizontal="justify" vertical="center" wrapText="1"/>
    </xf>
    <xf numFmtId="0" fontId="9" fillId="2" borderId="67" xfId="53" applyFont="1" applyFill="1" applyBorder="1" applyAlignment="1">
      <alignment horizontal="justify" vertical="center" wrapText="1"/>
    </xf>
    <xf numFmtId="0" fontId="9" fillId="2" borderId="63" xfId="53" applyFont="1" applyFill="1" applyBorder="1" applyAlignment="1">
      <alignment horizontal="justify" vertical="center" wrapText="1"/>
    </xf>
    <xf numFmtId="0" fontId="9" fillId="2" borderId="72" xfId="53" applyFont="1" applyFill="1" applyBorder="1" applyAlignment="1">
      <alignment horizontal="justify" vertical="center" wrapText="1"/>
    </xf>
    <xf numFmtId="0" fontId="9" fillId="2" borderId="0" xfId="53" applyFont="1" applyFill="1" applyAlignment="1">
      <alignment horizontal="justify" vertical="center" wrapText="1"/>
    </xf>
    <xf numFmtId="0" fontId="9" fillId="2" borderId="78" xfId="53" applyFont="1" applyFill="1" applyBorder="1" applyAlignment="1">
      <alignment horizontal="justify" vertical="center" wrapText="1"/>
    </xf>
    <xf numFmtId="0" fontId="9" fillId="2" borderId="81" xfId="53" applyFont="1" applyFill="1" applyBorder="1" applyAlignment="1">
      <alignment horizontal="justify" vertical="center" wrapText="1"/>
    </xf>
    <xf numFmtId="0" fontId="9" fillId="2" borderId="1" xfId="53" applyFont="1" applyFill="1" applyBorder="1" applyAlignment="1">
      <alignment horizontal="justify" vertical="center" wrapText="1"/>
    </xf>
    <xf numFmtId="0" fontId="9" fillId="2" borderId="79" xfId="53" applyFont="1" applyFill="1" applyBorder="1" applyAlignment="1">
      <alignment horizontal="justify" vertical="center" wrapText="1"/>
    </xf>
    <xf numFmtId="0" fontId="27" fillId="2" borderId="3" xfId="31" applyFont="1" applyFill="1" applyBorder="1" applyAlignment="1">
      <alignment horizontal="center" vertical="center"/>
    </xf>
    <xf numFmtId="0" fontId="27" fillId="2" borderId="61" xfId="31" applyFont="1" applyFill="1" applyBorder="1" applyAlignment="1">
      <alignment horizontal="center" vertical="center"/>
    </xf>
    <xf numFmtId="0" fontId="27" fillId="2" borderId="10" xfId="31" applyFont="1" applyFill="1" applyBorder="1" applyAlignment="1">
      <alignment horizontal="center" vertical="center"/>
    </xf>
    <xf numFmtId="0" fontId="27" fillId="2" borderId="62" xfId="31" applyFont="1" applyFill="1" applyBorder="1" applyAlignment="1">
      <alignment horizontal="center" vertical="center"/>
    </xf>
    <xf numFmtId="2" fontId="32" fillId="2" borderId="46" xfId="53" applyNumberFormat="1" applyFont="1" applyFill="1" applyBorder="1" applyAlignment="1">
      <alignment horizontal="center" vertical="center"/>
    </xf>
    <xf numFmtId="2" fontId="32" fillId="2" borderId="9" xfId="53" applyNumberFormat="1" applyFont="1" applyFill="1" applyBorder="1" applyAlignment="1">
      <alignment horizontal="center" vertical="center"/>
    </xf>
    <xf numFmtId="2" fontId="32" fillId="2" borderId="13" xfId="53" applyNumberFormat="1" applyFont="1" applyFill="1" applyBorder="1" applyAlignment="1">
      <alignment horizontal="center" vertical="center"/>
    </xf>
    <xf numFmtId="0" fontId="32" fillId="2" borderId="44" xfId="53" applyFont="1" applyFill="1" applyBorder="1" applyAlignment="1">
      <alignment horizontal="center" vertical="center"/>
    </xf>
    <xf numFmtId="0" fontId="32" fillId="2" borderId="46" xfId="53" applyFont="1" applyFill="1" applyBorder="1" applyAlignment="1">
      <alignment horizontal="center" vertical="center"/>
    </xf>
    <xf numFmtId="2" fontId="31" fillId="2" borderId="32" xfId="53" applyNumberFormat="1" applyFont="1" applyFill="1" applyBorder="1" applyAlignment="1">
      <alignment horizontal="center" vertical="center"/>
    </xf>
    <xf numFmtId="0" fontId="26" fillId="0" borderId="66" xfId="53" applyFont="1" applyBorder="1" applyAlignment="1">
      <alignment horizontal="center" vertical="center" wrapText="1"/>
    </xf>
    <xf numFmtId="0" fontId="26" fillId="0" borderId="67" xfId="53" applyFont="1" applyBorder="1" applyAlignment="1">
      <alignment horizontal="center" vertical="center" wrapText="1"/>
    </xf>
    <xf numFmtId="0" fontId="26" fillId="0" borderId="63" xfId="53" applyFont="1" applyBorder="1" applyAlignment="1">
      <alignment horizontal="center" vertical="center" wrapText="1"/>
    </xf>
    <xf numFmtId="0" fontId="26" fillId="0" borderId="65" xfId="53" applyFont="1" applyBorder="1" applyAlignment="1">
      <alignment horizontal="center" vertical="center" wrapText="1"/>
    </xf>
    <xf numFmtId="0" fontId="26" fillId="0" borderId="68" xfId="53" applyFont="1" applyBorder="1" applyAlignment="1">
      <alignment horizontal="center" vertical="center" wrapText="1"/>
    </xf>
    <xf numFmtId="0" fontId="26" fillId="0" borderId="69" xfId="53" applyFont="1" applyBorder="1" applyAlignment="1">
      <alignment horizontal="center" vertical="center" wrapText="1"/>
    </xf>
    <xf numFmtId="0" fontId="26" fillId="0" borderId="75" xfId="53" applyFont="1" applyBorder="1" applyAlignment="1">
      <alignment horizontal="center" vertical="center" wrapText="1"/>
    </xf>
    <xf numFmtId="0" fontId="26" fillId="0" borderId="76" xfId="53" applyFont="1" applyBorder="1" applyAlignment="1">
      <alignment horizontal="center" vertical="center" wrapText="1"/>
    </xf>
    <xf numFmtId="0" fontId="26" fillId="0" borderId="80" xfId="53" applyFont="1" applyBorder="1" applyAlignment="1">
      <alignment horizontal="center" vertical="center" wrapText="1"/>
    </xf>
    <xf numFmtId="0" fontId="26" fillId="0" borderId="72" xfId="53" applyFont="1" applyBorder="1" applyAlignment="1">
      <alignment horizontal="center" vertical="center" wrapText="1"/>
    </xf>
    <xf numFmtId="0" fontId="26" fillId="0" borderId="0" xfId="53" applyFont="1" applyAlignment="1">
      <alignment horizontal="center" vertical="center" wrapText="1"/>
    </xf>
    <xf numFmtId="0" fontId="26" fillId="0" borderId="78" xfId="53" applyFont="1" applyBorder="1" applyAlignment="1">
      <alignment horizontal="center" vertical="center" wrapText="1"/>
    </xf>
    <xf numFmtId="0" fontId="32" fillId="2" borderId="35" xfId="53" applyFont="1" applyFill="1" applyBorder="1" applyAlignment="1">
      <alignment horizontal="center" vertical="center" wrapText="1"/>
    </xf>
    <xf numFmtId="0" fontId="32" fillId="2" borderId="5" xfId="53" applyFont="1" applyFill="1" applyBorder="1" applyAlignment="1">
      <alignment horizontal="center" vertical="center" wrapText="1"/>
    </xf>
    <xf numFmtId="0" fontId="32" fillId="2" borderId="21" xfId="53" applyFont="1" applyFill="1" applyBorder="1" applyAlignment="1">
      <alignment horizontal="center" vertical="center" wrapText="1"/>
    </xf>
    <xf numFmtId="0" fontId="32" fillId="2" borderId="0" xfId="53" applyFont="1" applyFill="1" applyAlignment="1">
      <alignment horizontal="center" vertical="center" wrapText="1"/>
    </xf>
    <xf numFmtId="0" fontId="32" fillId="2" borderId="33" xfId="53" applyFont="1" applyFill="1" applyBorder="1" applyAlignment="1">
      <alignment horizontal="center" vertical="center" wrapText="1"/>
    </xf>
    <xf numFmtId="0" fontId="32" fillId="2" borderId="37" xfId="53" applyFont="1" applyFill="1" applyBorder="1" applyAlignment="1">
      <alignment horizontal="center" vertical="center" wrapText="1"/>
    </xf>
    <xf numFmtId="0" fontId="32" fillId="2" borderId="1" xfId="53" applyFont="1" applyFill="1" applyBorder="1" applyAlignment="1">
      <alignment horizontal="center" vertical="center" wrapText="1"/>
    </xf>
    <xf numFmtId="0" fontId="32" fillId="2" borderId="39" xfId="53" applyFont="1" applyFill="1" applyBorder="1" applyAlignment="1">
      <alignment horizontal="center" vertical="center" wrapText="1"/>
    </xf>
    <xf numFmtId="0" fontId="32" fillId="0" borderId="75" xfId="52" applyFont="1" applyBorder="1" applyAlignment="1">
      <alignment horizontal="center" vertical="center" wrapText="1"/>
    </xf>
    <xf numFmtId="0" fontId="32" fillId="0" borderId="76" xfId="52" applyFont="1" applyBorder="1" applyAlignment="1">
      <alignment horizontal="center" vertical="center" wrapText="1"/>
    </xf>
    <xf numFmtId="0" fontId="32" fillId="0" borderId="80" xfId="52" applyFont="1" applyBorder="1" applyAlignment="1">
      <alignment horizontal="center" vertical="center" wrapText="1"/>
    </xf>
    <xf numFmtId="0" fontId="32" fillId="0" borderId="65" xfId="52" applyFont="1" applyBorder="1" applyAlignment="1">
      <alignment horizontal="center" vertical="center" wrapText="1"/>
    </xf>
    <xf numFmtId="0" fontId="32" fillId="0" borderId="68" xfId="52" applyFont="1" applyBorder="1" applyAlignment="1">
      <alignment horizontal="center" vertical="center" wrapText="1"/>
    </xf>
    <xf numFmtId="0" fontId="32" fillId="0" borderId="69" xfId="52" applyFont="1" applyBorder="1" applyAlignment="1">
      <alignment horizontal="center" vertical="center" wrapText="1"/>
    </xf>
    <xf numFmtId="0" fontId="32" fillId="0" borderId="3" xfId="52" applyFont="1" applyBorder="1" applyAlignment="1">
      <alignment horizontal="center" vertical="center" wrapText="1"/>
    </xf>
    <xf numFmtId="0" fontId="32" fillId="0" borderId="10" xfId="52" applyFont="1" applyBorder="1" applyAlignment="1">
      <alignment horizontal="center" vertical="center" wrapText="1"/>
    </xf>
    <xf numFmtId="9" fontId="32" fillId="0" borderId="10" xfId="3" applyFont="1" applyBorder="1" applyAlignment="1" applyProtection="1">
      <alignment horizontal="center" vertical="center"/>
    </xf>
    <xf numFmtId="2" fontId="30" fillId="0" borderId="66" xfId="52" applyNumberFormat="1" applyFont="1" applyBorder="1" applyAlignment="1">
      <alignment horizontal="center" vertical="center"/>
    </xf>
    <xf numFmtId="2" fontId="29" fillId="0" borderId="67" xfId="52" applyNumberFormat="1" applyFont="1" applyBorder="1" applyAlignment="1">
      <alignment horizontal="center" vertical="center"/>
    </xf>
    <xf numFmtId="2" fontId="29" fillId="0" borderId="63" xfId="52" applyNumberFormat="1" applyFont="1" applyBorder="1" applyAlignment="1">
      <alignment horizontal="center" vertical="center"/>
    </xf>
    <xf numFmtId="2" fontId="29" fillId="0" borderId="72" xfId="52" applyNumberFormat="1" applyFont="1" applyBorder="1" applyAlignment="1">
      <alignment horizontal="center" vertical="center"/>
    </xf>
    <xf numFmtId="2" fontId="29" fillId="0" borderId="0" xfId="52" applyNumberFormat="1" applyFont="1" applyAlignment="1">
      <alignment horizontal="center" vertical="center"/>
    </xf>
    <xf numFmtId="2" fontId="29" fillId="0" borderId="78" xfId="52" applyNumberFormat="1" applyFont="1" applyBorder="1" applyAlignment="1">
      <alignment horizontal="center" vertical="center"/>
    </xf>
    <xf numFmtId="2" fontId="29" fillId="0" borderId="81" xfId="52" applyNumberFormat="1" applyFont="1" applyBorder="1" applyAlignment="1">
      <alignment horizontal="center" vertical="center"/>
    </xf>
    <xf numFmtId="2" fontId="29" fillId="0" borderId="1" xfId="52" applyNumberFormat="1" applyFont="1" applyBorder="1" applyAlignment="1">
      <alignment horizontal="center" vertical="center"/>
    </xf>
    <xf numFmtId="2" fontId="29" fillId="0" borderId="79" xfId="52" applyNumberFormat="1" applyFont="1" applyBorder="1" applyAlignment="1">
      <alignment horizontal="center" vertical="center"/>
    </xf>
    <xf numFmtId="0" fontId="26" fillId="0" borderId="74" xfId="52" applyFont="1" applyBorder="1" applyAlignment="1">
      <alignment horizontal="center" vertical="center"/>
    </xf>
    <xf numFmtId="0" fontId="26" fillId="0" borderId="8" xfId="52" applyFont="1" applyBorder="1" applyAlignment="1">
      <alignment horizontal="center" vertical="center"/>
    </xf>
    <xf numFmtId="0" fontId="26" fillId="0" borderId="24" xfId="52" applyFont="1" applyBorder="1" applyAlignment="1">
      <alignment horizontal="center" vertical="center"/>
    </xf>
    <xf numFmtId="37" fontId="26" fillId="0" borderId="75" xfId="52" applyNumberFormat="1" applyFont="1" applyBorder="1" applyAlignment="1">
      <alignment horizontal="center" vertical="center"/>
    </xf>
    <xf numFmtId="37" fontId="26" fillId="0" borderId="65" xfId="52" applyNumberFormat="1" applyFont="1" applyBorder="1" applyAlignment="1">
      <alignment horizontal="center" vertical="center"/>
    </xf>
    <xf numFmtId="1" fontId="32" fillId="0" borderId="66" xfId="52" applyNumberFormat="1" applyFont="1" applyBorder="1" applyAlignment="1">
      <alignment horizontal="center" vertical="center"/>
    </xf>
    <xf numFmtId="1" fontId="32" fillId="0" borderId="65" xfId="52" applyNumberFormat="1" applyFont="1" applyBorder="1" applyAlignment="1">
      <alignment horizontal="center" vertical="center"/>
    </xf>
    <xf numFmtId="2" fontId="32" fillId="0" borderId="24" xfId="52" applyNumberFormat="1" applyFont="1" applyBorder="1" applyAlignment="1">
      <alignment horizontal="center" vertical="center"/>
    </xf>
    <xf numFmtId="2" fontId="32" fillId="0" borderId="43" xfId="52" applyNumberFormat="1" applyFont="1" applyBorder="1" applyAlignment="1">
      <alignment horizontal="center" vertical="center"/>
    </xf>
    <xf numFmtId="2" fontId="32" fillId="0" borderId="77" xfId="52" applyNumberFormat="1" applyFont="1" applyBorder="1" applyAlignment="1">
      <alignment horizontal="center" vertical="center"/>
    </xf>
    <xf numFmtId="0" fontId="32" fillId="0" borderId="24" xfId="52" applyFont="1" applyBorder="1" applyAlignment="1">
      <alignment horizontal="center" vertical="center" wrapText="1"/>
    </xf>
    <xf numFmtId="9" fontId="32" fillId="0" borderId="3" xfId="3" applyFont="1" applyBorder="1" applyAlignment="1" applyProtection="1">
      <alignment horizontal="center" vertical="center"/>
    </xf>
    <xf numFmtId="0" fontId="30" fillId="0" borderId="66" xfId="52" applyFont="1" applyBorder="1" applyAlignment="1">
      <alignment horizontal="justify" vertical="center" wrapText="1"/>
    </xf>
    <xf numFmtId="0" fontId="9" fillId="0" borderId="67" xfId="52" applyFont="1" applyBorder="1" applyAlignment="1">
      <alignment horizontal="justify" vertical="center" wrapText="1"/>
    </xf>
    <xf numFmtId="0" fontId="9" fillId="0" borderId="63" xfId="52" applyFont="1" applyBorder="1" applyAlignment="1">
      <alignment horizontal="justify" vertical="center" wrapText="1"/>
    </xf>
    <xf numFmtId="0" fontId="9" fillId="0" borderId="72" xfId="52" applyFont="1" applyBorder="1" applyAlignment="1">
      <alignment horizontal="justify" vertical="center" wrapText="1"/>
    </xf>
    <xf numFmtId="0" fontId="9" fillId="0" borderId="0" xfId="52" applyFont="1" applyAlignment="1">
      <alignment horizontal="justify" vertical="center" wrapText="1"/>
    </xf>
    <xf numFmtId="0" fontId="9" fillId="0" borderId="78" xfId="52" applyFont="1" applyBorder="1" applyAlignment="1">
      <alignment horizontal="justify" vertical="center" wrapText="1"/>
    </xf>
    <xf numFmtId="0" fontId="9" fillId="0" borderId="81" xfId="52" applyFont="1" applyBorder="1" applyAlignment="1">
      <alignment horizontal="justify" vertical="center" wrapText="1"/>
    </xf>
    <xf numFmtId="0" fontId="9" fillId="0" borderId="1" xfId="52" applyFont="1" applyBorder="1" applyAlignment="1">
      <alignment horizontal="justify" vertical="center" wrapText="1"/>
    </xf>
    <xf numFmtId="0" fontId="9" fillId="0" borderId="79" xfId="52" applyFont="1" applyBorder="1" applyAlignment="1">
      <alignment horizontal="justify" vertical="center" wrapText="1"/>
    </xf>
    <xf numFmtId="0" fontId="32" fillId="0" borderId="3" xfId="52" applyFont="1" applyBorder="1" applyAlignment="1">
      <alignment horizontal="center" vertical="center"/>
    </xf>
    <xf numFmtId="0" fontId="32" fillId="0" borderId="32" xfId="52" applyFont="1" applyBorder="1" applyAlignment="1">
      <alignment horizontal="center" vertical="center"/>
    </xf>
    <xf numFmtId="2" fontId="32" fillId="0" borderId="46" xfId="52" applyNumberFormat="1" applyFont="1" applyBorder="1" applyAlignment="1">
      <alignment horizontal="center" vertical="center"/>
    </xf>
    <xf numFmtId="2" fontId="32" fillId="0" borderId="9" xfId="52" applyNumberFormat="1" applyFont="1" applyBorder="1" applyAlignment="1">
      <alignment horizontal="center" vertical="center"/>
    </xf>
    <xf numFmtId="2" fontId="32" fillId="0" borderId="13" xfId="52" applyNumberFormat="1" applyFont="1" applyBorder="1" applyAlignment="1">
      <alignment horizontal="center" vertical="center"/>
    </xf>
    <xf numFmtId="0" fontId="32" fillId="0" borderId="44" xfId="52" applyFont="1" applyBorder="1" applyAlignment="1">
      <alignment horizontal="center" vertical="center"/>
    </xf>
    <xf numFmtId="0" fontId="32" fillId="0" borderId="46" xfId="52" applyFont="1" applyBorder="1" applyAlignment="1">
      <alignment horizontal="center" vertical="center"/>
    </xf>
    <xf numFmtId="39" fontId="32" fillId="0" borderId="32" xfId="53" applyNumberFormat="1" applyFont="1" applyBorder="1" applyAlignment="1">
      <alignment horizontal="center" vertical="center"/>
    </xf>
    <xf numFmtId="39" fontId="32" fillId="0" borderId="44" xfId="53" applyNumberFormat="1" applyFont="1" applyBorder="1" applyAlignment="1">
      <alignment horizontal="center" vertical="center"/>
    </xf>
    <xf numFmtId="39" fontId="32" fillId="0" borderId="44" xfId="52" applyNumberFormat="1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8" xfId="52" applyFont="1" applyBorder="1" applyAlignment="1">
      <alignment horizontal="center" vertical="center"/>
    </xf>
    <xf numFmtId="0" fontId="27" fillId="0" borderId="40" xfId="31" applyFont="1" applyBorder="1" applyAlignment="1">
      <alignment horizontal="justify"/>
    </xf>
    <xf numFmtId="0" fontId="27" fillId="0" borderId="22" xfId="31" applyFont="1" applyBorder="1" applyAlignment="1">
      <alignment horizontal="justify"/>
    </xf>
    <xf numFmtId="0" fontId="27" fillId="0" borderId="41" xfId="31" applyFont="1" applyBorder="1" applyAlignment="1">
      <alignment horizontal="justify"/>
    </xf>
    <xf numFmtId="0" fontId="32" fillId="0" borderId="40" xfId="52" applyFont="1" applyBorder="1" applyAlignment="1">
      <alignment horizontal="center" vertical="center"/>
    </xf>
    <xf numFmtId="0" fontId="32" fillId="0" borderId="22" xfId="52" applyFont="1" applyBorder="1" applyAlignment="1">
      <alignment horizontal="center" vertical="center"/>
    </xf>
    <xf numFmtId="0" fontId="32" fillId="0" borderId="23" xfId="52" applyFont="1" applyBorder="1" applyAlignment="1">
      <alignment horizontal="center" vertical="center"/>
    </xf>
    <xf numFmtId="0" fontId="26" fillId="0" borderId="40" xfId="52" applyFont="1" applyBorder="1" applyAlignment="1">
      <alignment horizontal="justify" vertical="center" wrapText="1"/>
    </xf>
    <xf numFmtId="0" fontId="26" fillId="0" borderId="22" xfId="52" applyFont="1" applyBorder="1" applyAlignment="1">
      <alignment horizontal="justify" vertical="center" wrapText="1"/>
    </xf>
    <xf numFmtId="0" fontId="62" fillId="0" borderId="22" xfId="0" applyFont="1" applyBorder="1" applyAlignment="1">
      <alignment horizontal="justify" vertical="center" wrapText="1"/>
    </xf>
    <xf numFmtId="0" fontId="26" fillId="0" borderId="22" xfId="52" applyFont="1" applyBorder="1" applyAlignment="1">
      <alignment horizontal="left" vertical="center" wrapText="1"/>
    </xf>
    <xf numFmtId="0" fontId="26" fillId="0" borderId="41" xfId="52" applyFont="1" applyBorder="1" applyAlignment="1">
      <alignment horizontal="left" vertical="center" wrapText="1"/>
    </xf>
    <xf numFmtId="0" fontId="32" fillId="0" borderId="47" xfId="52" applyFont="1" applyBorder="1" applyAlignment="1">
      <alignment horizontal="center" vertical="center"/>
    </xf>
    <xf numFmtId="0" fontId="32" fillId="0" borderId="41" xfId="52" applyFont="1" applyBorder="1" applyAlignment="1">
      <alignment horizontal="center" vertical="center"/>
    </xf>
    <xf numFmtId="0" fontId="39" fillId="0" borderId="3" xfId="52" applyFont="1" applyBorder="1" applyAlignment="1">
      <alignment horizontal="center" vertical="center" wrapText="1"/>
    </xf>
    <xf numFmtId="0" fontId="39" fillId="0" borderId="10" xfId="52" applyFont="1" applyBorder="1" applyAlignment="1">
      <alignment horizontal="center" vertical="center" wrapText="1"/>
    </xf>
    <xf numFmtId="2" fontId="32" fillId="0" borderId="10" xfId="52" applyNumberFormat="1" applyFont="1" applyBorder="1" applyAlignment="1">
      <alignment horizontal="center" vertical="center"/>
    </xf>
    <xf numFmtId="0" fontId="25" fillId="2" borderId="62" xfId="53" applyFont="1" applyFill="1" applyBorder="1" applyAlignment="1">
      <alignment horizontal="left" vertical="center" wrapText="1"/>
    </xf>
    <xf numFmtId="0" fontId="25" fillId="2" borderId="86" xfId="53" applyFont="1" applyFill="1" applyBorder="1" applyAlignment="1">
      <alignment horizontal="left" vertical="center" wrapText="1"/>
    </xf>
    <xf numFmtId="0" fontId="32" fillId="0" borderId="35" xfId="52" applyFont="1" applyBorder="1" applyAlignment="1">
      <alignment horizontal="center" vertical="center"/>
    </xf>
    <xf numFmtId="0" fontId="32" fillId="0" borderId="76" xfId="52" applyFont="1" applyBorder="1" applyAlignment="1">
      <alignment horizontal="center" vertical="center"/>
    </xf>
    <xf numFmtId="0" fontId="32" fillId="0" borderId="5" xfId="52" applyFont="1" applyBorder="1" applyAlignment="1">
      <alignment horizontal="center" vertical="center"/>
    </xf>
    <xf numFmtId="176" fontId="32" fillId="0" borderId="76" xfId="52" applyNumberFormat="1" applyFont="1" applyBorder="1" applyAlignment="1">
      <alignment horizontal="center" vertical="center"/>
    </xf>
    <xf numFmtId="2" fontId="32" fillId="0" borderId="2" xfId="52" applyNumberFormat="1" applyFont="1" applyBorder="1" applyAlignment="1">
      <alignment horizontal="center" vertical="center"/>
    </xf>
    <xf numFmtId="2" fontId="32" fillId="0" borderId="74" xfId="52" applyNumberFormat="1" applyFont="1" applyBorder="1" applyAlignment="1">
      <alignment horizontal="center" vertical="center"/>
    </xf>
    <xf numFmtId="2" fontId="32" fillId="0" borderId="6" xfId="52" applyNumberFormat="1" applyFont="1" applyBorder="1" applyAlignment="1">
      <alignment horizontal="center" vertical="center"/>
    </xf>
    <xf numFmtId="0" fontId="39" fillId="0" borderId="12" xfId="52" applyFont="1" applyBorder="1" applyAlignment="1">
      <alignment horizontal="center" vertical="center" wrapText="1"/>
    </xf>
    <xf numFmtId="0" fontId="32" fillId="0" borderId="74" xfId="52" applyFont="1" applyBorder="1" applyAlignment="1">
      <alignment horizontal="center" vertical="center" wrapText="1"/>
    </xf>
    <xf numFmtId="0" fontId="32" fillId="0" borderId="8" xfId="52" applyFont="1" applyBorder="1" applyAlignment="1">
      <alignment horizontal="center" vertical="center" wrapText="1"/>
    </xf>
    <xf numFmtId="2" fontId="32" fillId="0" borderId="44" xfId="52" applyNumberFormat="1" applyFont="1" applyBorder="1" applyAlignment="1">
      <alignment horizontal="center" vertical="center"/>
    </xf>
    <xf numFmtId="9" fontId="32" fillId="0" borderId="24" xfId="3" applyFont="1" applyBorder="1" applyAlignment="1" applyProtection="1">
      <alignment horizontal="center" vertical="center"/>
    </xf>
    <xf numFmtId="9" fontId="32" fillId="0" borderId="77" xfId="3" applyFont="1" applyBorder="1" applyAlignment="1" applyProtection="1">
      <alignment horizontal="center" vertical="center"/>
    </xf>
    <xf numFmtId="39" fontId="32" fillId="0" borderId="46" xfId="52" applyNumberFormat="1" applyFont="1" applyBorder="1" applyAlignment="1">
      <alignment horizontal="center" vertical="center"/>
    </xf>
    <xf numFmtId="39" fontId="32" fillId="0" borderId="13" xfId="52" applyNumberFormat="1" applyFont="1" applyBorder="1" applyAlignment="1">
      <alignment horizontal="center" vertical="center"/>
    </xf>
    <xf numFmtId="0" fontId="29" fillId="0" borderId="3" xfId="31" applyFont="1" applyBorder="1" applyAlignment="1">
      <alignment horizontal="left"/>
    </xf>
    <xf numFmtId="0" fontId="29" fillId="0" borderId="10" xfId="31" applyFont="1" applyBorder="1" applyAlignment="1">
      <alignment horizontal="left"/>
    </xf>
    <xf numFmtId="0" fontId="29" fillId="0" borderId="12" xfId="31" applyFont="1" applyBorder="1" applyAlignment="1">
      <alignment horizontal="left"/>
    </xf>
    <xf numFmtId="0" fontId="28" fillId="0" borderId="40" xfId="52" applyFont="1" applyBorder="1" applyAlignment="1">
      <alignment vertical="center"/>
    </xf>
    <xf numFmtId="0" fontId="28" fillId="0" borderId="3" xfId="52" applyFont="1" applyBorder="1" applyAlignment="1">
      <alignment vertical="center"/>
    </xf>
    <xf numFmtId="0" fontId="28" fillId="0" borderId="32" xfId="52" applyFont="1" applyBorder="1" applyAlignment="1">
      <alignment vertical="center"/>
    </xf>
    <xf numFmtId="0" fontId="29" fillId="0" borderId="47" xfId="52" applyFont="1" applyBorder="1" applyAlignment="1">
      <alignment horizontal="left" vertical="center" wrapText="1"/>
    </xf>
    <xf numFmtId="0" fontId="29" fillId="0" borderId="8" xfId="52" applyFont="1" applyBorder="1" applyAlignment="1">
      <alignment horizontal="left" vertical="center" wrapText="1"/>
    </xf>
    <xf numFmtId="0" fontId="32" fillId="2" borderId="65" xfId="52" applyFont="1" applyFill="1" applyBorder="1" applyAlignment="1">
      <alignment horizontal="left" vertical="center" wrapText="1"/>
    </xf>
    <xf numFmtId="0" fontId="32" fillId="2" borderId="68" xfId="52" applyFont="1" applyFill="1" applyBorder="1" applyAlignment="1">
      <alignment horizontal="left" vertical="center" wrapText="1"/>
    </xf>
    <xf numFmtId="0" fontId="32" fillId="2" borderId="48" xfId="52" applyFont="1" applyFill="1" applyBorder="1" applyAlignment="1">
      <alignment horizontal="left" vertical="center" wrapText="1"/>
    </xf>
    <xf numFmtId="2" fontId="30" fillId="0" borderId="10" xfId="52" applyNumberFormat="1" applyFont="1" applyBorder="1" applyAlignment="1">
      <alignment horizontal="center" vertical="center" wrapText="1"/>
    </xf>
    <xf numFmtId="2" fontId="32" fillId="0" borderId="10" xfId="52" applyNumberFormat="1" applyFont="1" applyBorder="1" applyAlignment="1">
      <alignment horizontal="center" vertical="center" wrapText="1"/>
    </xf>
    <xf numFmtId="2" fontId="32" fillId="0" borderId="44" xfId="52" applyNumberFormat="1" applyFont="1" applyBorder="1" applyAlignment="1">
      <alignment horizontal="center" vertical="center" wrapText="1"/>
    </xf>
    <xf numFmtId="0" fontId="27" fillId="0" borderId="3" xfId="31" applyFont="1" applyBorder="1" applyAlignment="1">
      <alignment horizontal="center" vertical="center"/>
    </xf>
    <xf numFmtId="0" fontId="27" fillId="0" borderId="10" xfId="31" applyFont="1" applyBorder="1" applyAlignment="1">
      <alignment horizontal="center" vertical="center"/>
    </xf>
    <xf numFmtId="0" fontId="27" fillId="0" borderId="3" xfId="31" applyFont="1" applyBorder="1" applyAlignment="1">
      <alignment horizontal="center"/>
    </xf>
    <xf numFmtId="0" fontId="27" fillId="0" borderId="32" xfId="31" applyFont="1" applyBorder="1" applyAlignment="1">
      <alignment horizontal="center"/>
    </xf>
    <xf numFmtId="0" fontId="27" fillId="0" borderId="10" xfId="31" applyFont="1" applyBorder="1" applyAlignment="1">
      <alignment horizontal="center"/>
    </xf>
    <xf numFmtId="0" fontId="27" fillId="0" borderId="44" xfId="31" applyFont="1" applyBorder="1" applyAlignment="1">
      <alignment horizontal="center"/>
    </xf>
    <xf numFmtId="0" fontId="27" fillId="0" borderId="12" xfId="31" applyFont="1" applyBorder="1" applyAlignment="1">
      <alignment horizontal="center"/>
    </xf>
    <xf numFmtId="0" fontId="27" fillId="0" borderId="42" xfId="31" applyFont="1" applyBorder="1" applyAlignment="1">
      <alignment horizontal="center"/>
    </xf>
    <xf numFmtId="0" fontId="27" fillId="0" borderId="12" xfId="31" applyFont="1" applyBorder="1" applyAlignment="1">
      <alignment horizontal="center" vertical="center"/>
    </xf>
    <xf numFmtId="9" fontId="26" fillId="0" borderId="24" xfId="3" applyFont="1" applyBorder="1" applyAlignment="1" applyProtection="1">
      <alignment horizontal="center" vertical="center"/>
    </xf>
    <xf numFmtId="9" fontId="26" fillId="0" borderId="8" xfId="3" applyFont="1" applyBorder="1" applyAlignment="1" applyProtection="1">
      <alignment horizontal="center" vertical="center"/>
    </xf>
    <xf numFmtId="39" fontId="26" fillId="0" borderId="46" xfId="52" applyNumberFormat="1" applyFont="1" applyBorder="1" applyAlignment="1">
      <alignment horizontal="center" vertical="center"/>
    </xf>
    <xf numFmtId="39" fontId="26" fillId="0" borderId="4" xfId="52" applyNumberFormat="1" applyFont="1" applyBorder="1" applyAlignment="1">
      <alignment horizontal="center" vertical="center"/>
    </xf>
    <xf numFmtId="0" fontId="30" fillId="0" borderId="44" xfId="52" applyFont="1" applyBorder="1" applyAlignment="1">
      <alignment horizontal="center" vertical="center"/>
    </xf>
    <xf numFmtId="0" fontId="30" fillId="0" borderId="42" xfId="52" applyFont="1" applyBorder="1" applyAlignment="1">
      <alignment horizontal="center" vertical="center"/>
    </xf>
    <xf numFmtId="39" fontId="26" fillId="0" borderId="32" xfId="52" applyNumberFormat="1" applyFont="1" applyBorder="1" applyAlignment="1">
      <alignment horizontal="center" vertical="center"/>
    </xf>
    <xf numFmtId="39" fontId="26" fillId="0" borderId="44" xfId="52" applyNumberFormat="1" applyFont="1" applyBorder="1" applyAlignment="1">
      <alignment horizontal="center" vertical="center"/>
    </xf>
    <xf numFmtId="0" fontId="29" fillId="2" borderId="27" xfId="53" applyFont="1" applyFill="1" applyBorder="1" applyAlignment="1">
      <alignment horizontal="left" vertical="center" wrapText="1"/>
    </xf>
    <xf numFmtId="0" fontId="29" fillId="2" borderId="70" xfId="53" applyFont="1" applyFill="1" applyBorder="1" applyAlignment="1">
      <alignment horizontal="left" vertical="center" wrapText="1"/>
    </xf>
    <xf numFmtId="0" fontId="29" fillId="2" borderId="45" xfId="53" applyFont="1" applyFill="1" applyBorder="1" applyAlignment="1">
      <alignment horizontal="left" vertical="center" wrapText="1"/>
    </xf>
    <xf numFmtId="2" fontId="32" fillId="0" borderId="62" xfId="52" applyNumberFormat="1" applyFont="1" applyBorder="1" applyAlignment="1">
      <alignment horizontal="center" vertical="center"/>
    </xf>
    <xf numFmtId="2" fontId="32" fillId="0" borderId="70" xfId="52" applyNumberFormat="1" applyFont="1" applyBorder="1" applyAlignment="1">
      <alignment horizontal="center" vertical="center"/>
    </xf>
    <xf numFmtId="2" fontId="32" fillId="0" borderId="45" xfId="52" applyNumberFormat="1" applyFont="1" applyBorder="1" applyAlignment="1">
      <alignment horizontal="center" vertical="center"/>
    </xf>
    <xf numFmtId="0" fontId="29" fillId="2" borderId="27" xfId="53" applyFont="1" applyFill="1" applyBorder="1" applyAlignment="1">
      <alignment horizontal="justify" vertical="center" wrapText="1"/>
    </xf>
    <xf numFmtId="0" fontId="29" fillId="2" borderId="70" xfId="53" applyFont="1" applyFill="1" applyBorder="1" applyAlignment="1">
      <alignment horizontal="justify" vertical="center" wrapText="1"/>
    </xf>
    <xf numFmtId="0" fontId="29" fillId="2" borderId="45" xfId="53" applyFont="1" applyFill="1" applyBorder="1" applyAlignment="1">
      <alignment horizontal="justify" vertical="center" wrapText="1"/>
    </xf>
    <xf numFmtId="0" fontId="25" fillId="0" borderId="22" xfId="52" applyFont="1" applyBorder="1" applyAlignment="1">
      <alignment horizontal="left" vertical="center" wrapText="1"/>
    </xf>
    <xf numFmtId="0" fontId="50" fillId="0" borderId="10" xfId="52" applyFont="1" applyBorder="1" applyAlignment="1">
      <alignment horizontal="center" vertical="center" wrapText="1"/>
    </xf>
    <xf numFmtId="0" fontId="25" fillId="0" borderId="10" xfId="52" applyFont="1" applyBorder="1" applyAlignment="1">
      <alignment horizontal="center" vertical="center" wrapText="1"/>
    </xf>
    <xf numFmtId="0" fontId="30" fillId="0" borderId="75" xfId="52" applyFont="1" applyBorder="1" applyAlignment="1">
      <alignment horizontal="center" vertical="center" wrapText="1"/>
    </xf>
    <xf numFmtId="0" fontId="30" fillId="0" borderId="76" xfId="52" applyFont="1" applyBorder="1" applyAlignment="1">
      <alignment horizontal="center" vertical="center" wrapText="1"/>
    </xf>
    <xf numFmtId="0" fontId="30" fillId="0" borderId="80" xfId="52" applyFont="1" applyBorder="1" applyAlignment="1">
      <alignment horizontal="center" vertical="center" wrapText="1"/>
    </xf>
    <xf numFmtId="0" fontId="30" fillId="0" borderId="65" xfId="52" applyFont="1" applyBorder="1" applyAlignment="1">
      <alignment horizontal="center" vertical="center" wrapText="1"/>
    </xf>
    <xf numFmtId="0" fontId="30" fillId="0" borderId="68" xfId="52" applyFont="1" applyBorder="1" applyAlignment="1">
      <alignment horizontal="center" vertical="center" wrapText="1"/>
    </xf>
    <xf numFmtId="0" fontId="30" fillId="0" borderId="69" xfId="52" applyFont="1" applyBorder="1" applyAlignment="1">
      <alignment horizontal="center" vertical="center" wrapText="1"/>
    </xf>
    <xf numFmtId="0" fontId="50" fillId="0" borderId="22" xfId="0" applyFont="1" applyBorder="1" applyAlignment="1">
      <alignment horizontal="justify" vertical="center" wrapText="1"/>
    </xf>
    <xf numFmtId="0" fontId="25" fillId="0" borderId="22" xfId="0" applyFont="1" applyBorder="1" applyAlignment="1">
      <alignment horizontal="justify" vertical="center"/>
    </xf>
    <xf numFmtId="0" fontId="25" fillId="0" borderId="10" xfId="53" applyFont="1" applyBorder="1" applyAlignment="1">
      <alignment horizontal="center" vertical="center" wrapText="1"/>
    </xf>
    <xf numFmtId="177" fontId="30" fillId="0" borderId="29" xfId="52" applyNumberFormat="1" applyFont="1" applyBorder="1" applyAlignment="1">
      <alignment horizontal="left" vertical="center"/>
    </xf>
    <xf numFmtId="177" fontId="30" fillId="0" borderId="83" xfId="52" applyNumberFormat="1" applyFont="1" applyBorder="1" applyAlignment="1">
      <alignment horizontal="left" vertical="center"/>
    </xf>
    <xf numFmtId="177" fontId="30" fillId="0" borderId="31" xfId="52" applyNumberFormat="1" applyFont="1" applyBorder="1" applyAlignment="1">
      <alignment horizontal="left" vertical="center"/>
    </xf>
    <xf numFmtId="0" fontId="32" fillId="0" borderId="37" xfId="52" applyFont="1" applyBorder="1" applyAlignment="1">
      <alignment horizontal="center" vertical="center"/>
    </xf>
    <xf numFmtId="0" fontId="32" fillId="0" borderId="1" xfId="52" applyFont="1" applyBorder="1" applyAlignment="1">
      <alignment horizontal="center" vertical="center"/>
    </xf>
    <xf numFmtId="0" fontId="32" fillId="0" borderId="39" xfId="52" applyFont="1" applyBorder="1" applyAlignment="1">
      <alignment horizontal="center" vertical="center"/>
    </xf>
    <xf numFmtId="0" fontId="27" fillId="0" borderId="24" xfId="31" applyFont="1" applyBorder="1" applyAlignment="1">
      <alignment horizontal="center"/>
    </xf>
    <xf numFmtId="0" fontId="27" fillId="0" borderId="43" xfId="31" applyFont="1" applyBorder="1" applyAlignment="1">
      <alignment horizontal="center"/>
    </xf>
    <xf numFmtId="0" fontId="27" fillId="0" borderId="8" xfId="31" applyFont="1" applyBorder="1" applyAlignment="1">
      <alignment horizontal="center"/>
    </xf>
    <xf numFmtId="0" fontId="30" fillId="0" borderId="54" xfId="52" applyFont="1" applyBorder="1" applyAlignment="1">
      <alignment horizontal="center" vertical="center"/>
    </xf>
    <xf numFmtId="0" fontId="30" fillId="0" borderId="55" xfId="52" applyFont="1" applyBorder="1" applyAlignment="1">
      <alignment horizontal="center" vertical="center"/>
    </xf>
    <xf numFmtId="0" fontId="30" fillId="0" borderId="87" xfId="52" applyFont="1" applyBorder="1" applyAlignment="1">
      <alignment horizontal="center" vertical="center"/>
    </xf>
    <xf numFmtId="0" fontId="50" fillId="0" borderId="40" xfId="52" applyFont="1" applyBorder="1" applyAlignment="1">
      <alignment horizontal="left" vertical="center" wrapText="1"/>
    </xf>
    <xf numFmtId="0" fontId="30" fillId="0" borderId="22" xfId="52" applyFont="1" applyBorder="1" applyAlignment="1">
      <alignment horizontal="center" vertical="center"/>
    </xf>
    <xf numFmtId="0" fontId="30" fillId="0" borderId="41" xfId="52" applyFont="1" applyBorder="1" applyAlignment="1">
      <alignment horizontal="center" vertical="center"/>
    </xf>
    <xf numFmtId="0" fontId="25" fillId="2" borderId="2" xfId="53" applyFont="1" applyFill="1" applyBorder="1" applyAlignment="1">
      <alignment horizontal="center" vertical="center" wrapText="1"/>
    </xf>
    <xf numFmtId="0" fontId="25" fillId="2" borderId="11" xfId="53" applyFont="1" applyFill="1" applyBorder="1" applyAlignment="1">
      <alignment horizontal="center" vertical="center" wrapText="1"/>
    </xf>
    <xf numFmtId="0" fontId="30" fillId="0" borderId="78" xfId="52" applyFont="1" applyBorder="1" applyAlignment="1">
      <alignment horizontal="center" vertical="center" wrapText="1"/>
    </xf>
    <xf numFmtId="0" fontId="30" fillId="0" borderId="79" xfId="52" applyFont="1" applyBorder="1" applyAlignment="1">
      <alignment horizontal="center" vertical="center" wrapText="1"/>
    </xf>
    <xf numFmtId="0" fontId="25" fillId="0" borderId="3" xfId="52" applyFont="1" applyBorder="1" applyAlignment="1">
      <alignment horizontal="center" vertical="center" wrapText="1"/>
    </xf>
    <xf numFmtId="0" fontId="30" fillId="0" borderId="10" xfId="52" applyFont="1" applyBorder="1" applyAlignment="1">
      <alignment horizontal="center" vertical="center" wrapText="1"/>
    </xf>
    <xf numFmtId="0" fontId="30" fillId="0" borderId="12" xfId="52" applyFont="1" applyBorder="1" applyAlignment="1">
      <alignment horizontal="center" vertical="center" wrapText="1"/>
    </xf>
    <xf numFmtId="0" fontId="30" fillId="0" borderId="74" xfId="52" applyFont="1" applyBorder="1" applyAlignment="1">
      <alignment horizontal="center" vertical="center" wrapText="1"/>
    </xf>
    <xf numFmtId="0" fontId="30" fillId="0" borderId="8" xfId="52" applyFont="1" applyBorder="1" applyAlignment="1">
      <alignment horizontal="center" vertical="center" wrapText="1"/>
    </xf>
    <xf numFmtId="0" fontId="30" fillId="0" borderId="61" xfId="52" applyFont="1" applyBorder="1" applyAlignment="1">
      <alignment horizontal="center" vertical="center"/>
    </xf>
    <xf numFmtId="0" fontId="30" fillId="0" borderId="82" xfId="52" applyFont="1" applyBorder="1" applyAlignment="1">
      <alignment horizontal="center" vertical="center"/>
    </xf>
    <xf numFmtId="0" fontId="30" fillId="0" borderId="26" xfId="52" applyFont="1" applyBorder="1" applyAlignment="1">
      <alignment horizontal="center" vertical="center"/>
    </xf>
    <xf numFmtId="0" fontId="30" fillId="0" borderId="37" xfId="52" applyFont="1" applyBorder="1" applyAlignment="1">
      <alignment horizontal="center" vertical="center"/>
    </xf>
    <xf numFmtId="0" fontId="30" fillId="0" borderId="1" xfId="52" applyFont="1" applyBorder="1" applyAlignment="1">
      <alignment horizontal="center" vertical="center"/>
    </xf>
    <xf numFmtId="0" fontId="30" fillId="0" borderId="39" xfId="52" applyFont="1" applyBorder="1" applyAlignment="1">
      <alignment horizontal="center" vertical="center"/>
    </xf>
    <xf numFmtId="176" fontId="30" fillId="0" borderId="37" xfId="52" applyNumberFormat="1" applyFont="1" applyBorder="1" applyAlignment="1">
      <alignment horizontal="center" vertical="center"/>
    </xf>
    <xf numFmtId="176" fontId="30" fillId="0" borderId="1" xfId="52" applyNumberFormat="1" applyFont="1" applyBorder="1" applyAlignment="1">
      <alignment horizontal="center" vertical="center"/>
    </xf>
    <xf numFmtId="2" fontId="30" fillId="0" borderId="37" xfId="52" applyNumberFormat="1" applyFont="1" applyBorder="1" applyAlignment="1">
      <alignment horizontal="center" vertical="center"/>
    </xf>
    <xf numFmtId="2" fontId="30" fillId="0" borderId="1" xfId="52" applyNumberFormat="1" applyFont="1" applyBorder="1" applyAlignment="1">
      <alignment horizontal="center" vertical="center"/>
    </xf>
    <xf numFmtId="2" fontId="30" fillId="0" borderId="39" xfId="52" applyNumberFormat="1" applyFont="1" applyBorder="1" applyAlignment="1">
      <alignment horizontal="center" vertical="center"/>
    </xf>
    <xf numFmtId="0" fontId="30" fillId="2" borderId="25" xfId="53" applyFont="1" applyFill="1" applyBorder="1" applyAlignment="1">
      <alignment horizontal="left" vertical="center" wrapText="1"/>
    </xf>
    <xf numFmtId="0" fontId="30" fillId="2" borderId="82" xfId="53" applyFont="1" applyFill="1" applyBorder="1" applyAlignment="1">
      <alignment horizontal="left" vertical="center" wrapText="1"/>
    </xf>
    <xf numFmtId="0" fontId="30" fillId="2" borderId="26" xfId="53" applyFont="1" applyFill="1" applyBorder="1" applyAlignment="1">
      <alignment horizontal="left" vertical="center" wrapText="1"/>
    </xf>
    <xf numFmtId="0" fontId="30" fillId="0" borderId="43" xfId="52" applyFont="1" applyBorder="1" applyAlignment="1">
      <alignment horizontal="center" vertical="center" wrapText="1"/>
    </xf>
    <xf numFmtId="0" fontId="30" fillId="0" borderId="77" xfId="52" applyFont="1" applyBorder="1" applyAlignment="1">
      <alignment horizontal="center" vertical="center" wrapText="1"/>
    </xf>
    <xf numFmtId="9" fontId="26" fillId="0" borderId="3" xfId="3" applyFont="1" applyBorder="1" applyAlignment="1" applyProtection="1">
      <alignment horizontal="center" vertical="center"/>
    </xf>
    <xf numFmtId="9" fontId="26" fillId="0" borderId="10" xfId="3" applyFont="1" applyBorder="1" applyAlignment="1" applyProtection="1">
      <alignment horizontal="center" vertical="center"/>
    </xf>
    <xf numFmtId="0" fontId="25" fillId="0" borderId="75" xfId="53" applyFont="1" applyBorder="1" applyAlignment="1">
      <alignment horizontal="center" vertical="center" wrapText="1"/>
    </xf>
    <xf numFmtId="0" fontId="25" fillId="0" borderId="76" xfId="53" applyFont="1" applyBorder="1" applyAlignment="1">
      <alignment horizontal="center" vertical="center" wrapText="1"/>
    </xf>
    <xf numFmtId="0" fontId="25" fillId="0" borderId="80" xfId="53" applyFont="1" applyBorder="1" applyAlignment="1">
      <alignment horizontal="center" vertical="center" wrapText="1"/>
    </xf>
    <xf numFmtId="0" fontId="25" fillId="0" borderId="81" xfId="53" applyFont="1" applyBorder="1" applyAlignment="1">
      <alignment horizontal="center" vertical="center" wrapText="1"/>
    </xf>
    <xf numFmtId="0" fontId="25" fillId="0" borderId="1" xfId="53" applyFont="1" applyBorder="1" applyAlignment="1">
      <alignment horizontal="center" vertical="center" wrapText="1"/>
    </xf>
    <xf numFmtId="0" fontId="25" fillId="0" borderId="79" xfId="53" applyFont="1" applyBorder="1" applyAlignment="1">
      <alignment horizontal="center" vertical="center" wrapText="1"/>
    </xf>
    <xf numFmtId="9" fontId="39" fillId="0" borderId="10" xfId="3" applyFont="1" applyFill="1" applyBorder="1" applyAlignment="1" applyProtection="1">
      <alignment horizontal="center" vertical="center"/>
    </xf>
    <xf numFmtId="9" fontId="26" fillId="0" borderId="24" xfId="3" applyFont="1" applyBorder="1" applyAlignment="1">
      <alignment horizontal="center" vertical="center"/>
    </xf>
    <xf numFmtId="9" fontId="26" fillId="0" borderId="77" xfId="3" applyFont="1" applyBorder="1" applyAlignment="1">
      <alignment horizontal="center" vertical="center"/>
    </xf>
    <xf numFmtId="39" fontId="26" fillId="0" borderId="24" xfId="52" applyNumberFormat="1" applyFont="1" applyBorder="1" applyAlignment="1">
      <alignment horizontal="center" vertical="center"/>
    </xf>
    <xf numFmtId="39" fontId="26" fillId="0" borderId="77" xfId="52" applyNumberFormat="1" applyFont="1" applyBorder="1" applyAlignment="1">
      <alignment horizontal="center" vertical="center"/>
    </xf>
    <xf numFmtId="39" fontId="36" fillId="0" borderId="46" xfId="52" applyNumberFormat="1" applyFont="1" applyBorder="1" applyAlignment="1">
      <alignment horizontal="center" vertical="center"/>
    </xf>
    <xf numFmtId="39" fontId="36" fillId="0" borderId="13" xfId="52" applyNumberFormat="1" applyFont="1" applyBorder="1" applyAlignment="1">
      <alignment horizontal="center" vertical="center"/>
    </xf>
    <xf numFmtId="0" fontId="9" fillId="0" borderId="66" xfId="52" applyFont="1" applyBorder="1" applyAlignment="1">
      <alignment horizontal="justify" vertical="center" wrapText="1"/>
    </xf>
    <xf numFmtId="0" fontId="50" fillId="2" borderId="70" xfId="53" applyFont="1" applyFill="1" applyBorder="1" applyAlignment="1">
      <alignment horizontal="left" vertical="center" wrapText="1"/>
    </xf>
    <xf numFmtId="0" fontId="29" fillId="0" borderId="71" xfId="52" applyFont="1" applyBorder="1" applyAlignment="1">
      <alignment horizontal="left" vertical="center" wrapText="1"/>
    </xf>
    <xf numFmtId="0" fontId="29" fillId="0" borderId="69" xfId="52" applyFont="1" applyBorder="1" applyAlignment="1">
      <alignment horizontal="left" vertical="center" wrapText="1"/>
    </xf>
    <xf numFmtId="0" fontId="9" fillId="2" borderId="65" xfId="52" applyFont="1" applyFill="1" applyBorder="1" applyAlignment="1">
      <alignment horizontal="left" vertical="center" wrapText="1"/>
    </xf>
    <xf numFmtId="0" fontId="9" fillId="2" borderId="68" xfId="52" applyFont="1" applyFill="1" applyBorder="1" applyAlignment="1">
      <alignment horizontal="left" vertical="center" wrapText="1"/>
    </xf>
    <xf numFmtId="0" fontId="9" fillId="2" borderId="48" xfId="52" applyFont="1" applyFill="1" applyBorder="1" applyAlignment="1">
      <alignment horizontal="left" vertical="center" wrapText="1"/>
    </xf>
    <xf numFmtId="0" fontId="29" fillId="2" borderId="27" xfId="53" applyFont="1" applyFill="1" applyBorder="1" applyAlignment="1">
      <alignment horizontal="left" vertical="center"/>
    </xf>
    <xf numFmtId="0" fontId="29" fillId="2" borderId="45" xfId="53" applyFont="1" applyFill="1" applyBorder="1" applyAlignment="1">
      <alignment horizontal="left" vertical="center"/>
    </xf>
    <xf numFmtId="2" fontId="30" fillId="0" borderId="62" xfId="52" applyNumberFormat="1" applyFont="1" applyBorder="1" applyAlignment="1">
      <alignment horizontal="center" vertical="center" wrapText="1"/>
    </xf>
    <xf numFmtId="2" fontId="30" fillId="0" borderId="70" xfId="52" applyNumberFormat="1" applyFont="1" applyBorder="1" applyAlignment="1">
      <alignment horizontal="center" vertical="center" wrapText="1"/>
    </xf>
    <xf numFmtId="2" fontId="30" fillId="0" borderId="28" xfId="52" applyNumberFormat="1" applyFont="1" applyBorder="1" applyAlignment="1">
      <alignment horizontal="center" vertical="center" wrapText="1"/>
    </xf>
    <xf numFmtId="0" fontId="29" fillId="0" borderId="62" xfId="31" applyFont="1" applyBorder="1" applyAlignment="1">
      <alignment horizontal="left"/>
    </xf>
    <xf numFmtId="0" fontId="29" fillId="0" borderId="70" xfId="31" applyFont="1" applyBorder="1" applyAlignment="1">
      <alignment horizontal="left"/>
    </xf>
    <xf numFmtId="0" fontId="29" fillId="0" borderId="45" xfId="31" applyFont="1" applyBorder="1" applyAlignment="1">
      <alignment horizontal="left"/>
    </xf>
    <xf numFmtId="0" fontId="28" fillId="0" borderId="62" xfId="52" applyFont="1" applyBorder="1" applyAlignment="1">
      <alignment vertical="center"/>
    </xf>
    <xf numFmtId="0" fontId="28" fillId="0" borderId="70" xfId="52" applyFont="1" applyBorder="1" applyAlignment="1">
      <alignment vertical="center"/>
    </xf>
    <xf numFmtId="0" fontId="28" fillId="0" borderId="45" xfId="52" applyFont="1" applyBorder="1" applyAlignment="1">
      <alignment vertical="center"/>
    </xf>
    <xf numFmtId="0" fontId="27" fillId="0" borderId="66" xfId="31" applyFont="1" applyBorder="1" applyAlignment="1">
      <alignment horizontal="center" vertical="center"/>
    </xf>
    <xf numFmtId="0" fontId="27" fillId="0" borderId="67" xfId="31" applyFont="1" applyBorder="1" applyAlignment="1">
      <alignment horizontal="center" vertical="center"/>
    </xf>
    <xf numFmtId="0" fontId="27" fillId="0" borderId="63" xfId="31" applyFont="1" applyBorder="1" applyAlignment="1">
      <alignment horizontal="center" vertical="center"/>
    </xf>
    <xf numFmtId="0" fontId="27" fillId="0" borderId="65" xfId="31" applyFont="1" applyBorder="1" applyAlignment="1">
      <alignment horizontal="center" vertical="center"/>
    </xf>
    <xf numFmtId="0" fontId="27" fillId="0" borderId="68" xfId="31" applyFont="1" applyBorder="1" applyAlignment="1">
      <alignment horizontal="center" vertical="center"/>
    </xf>
    <xf numFmtId="0" fontId="27" fillId="0" borderId="69" xfId="31" applyFont="1" applyBorder="1" applyAlignment="1">
      <alignment horizontal="center" vertical="center"/>
    </xf>
    <xf numFmtId="0" fontId="27" fillId="0" borderId="66" xfId="31" applyFont="1" applyBorder="1" applyAlignment="1">
      <alignment horizontal="center"/>
    </xf>
    <xf numFmtId="0" fontId="27" fillId="0" borderId="63" xfId="31" applyFont="1" applyBorder="1" applyAlignment="1">
      <alignment horizontal="center"/>
    </xf>
    <xf numFmtId="0" fontId="27" fillId="0" borderId="72" xfId="31" applyFont="1" applyBorder="1" applyAlignment="1">
      <alignment horizontal="center"/>
    </xf>
    <xf numFmtId="0" fontId="27" fillId="0" borderId="78" xfId="31" applyFont="1" applyBorder="1" applyAlignment="1">
      <alignment horizontal="center"/>
    </xf>
    <xf numFmtId="0" fontId="27" fillId="0" borderId="65" xfId="31" applyFont="1" applyBorder="1" applyAlignment="1">
      <alignment horizontal="center"/>
    </xf>
    <xf numFmtId="0" fontId="27" fillId="0" borderId="69" xfId="31" applyFont="1" applyBorder="1" applyAlignment="1">
      <alignment horizontal="center"/>
    </xf>
    <xf numFmtId="9" fontId="32" fillId="2" borderId="10" xfId="3" applyFont="1" applyFill="1" applyBorder="1" applyAlignment="1">
      <alignment horizontal="center" vertical="center" wrapText="1"/>
    </xf>
    <xf numFmtId="2" fontId="32" fillId="2" borderId="44" xfId="52" applyNumberFormat="1" applyFont="1" applyFill="1" applyBorder="1" applyAlignment="1">
      <alignment horizontal="center" vertical="center"/>
    </xf>
    <xf numFmtId="0" fontId="32" fillId="2" borderId="44" xfId="52" applyFont="1" applyFill="1" applyBorder="1" applyAlignment="1">
      <alignment horizontal="center" vertical="center"/>
    </xf>
    <xf numFmtId="176" fontId="26" fillId="2" borderId="10" xfId="52" applyNumberFormat="1" applyFont="1" applyFill="1" applyBorder="1" applyAlignment="1">
      <alignment horizontal="center" vertical="center"/>
    </xf>
    <xf numFmtId="0" fontId="26" fillId="2" borderId="3" xfId="52" applyFont="1" applyFill="1" applyBorder="1" applyAlignment="1">
      <alignment horizontal="center" vertical="center" wrapText="1"/>
    </xf>
    <xf numFmtId="0" fontId="26" fillId="2" borderId="10" xfId="52" applyFont="1" applyFill="1" applyBorder="1" applyAlignment="1">
      <alignment horizontal="center" vertical="center" wrapText="1"/>
    </xf>
    <xf numFmtId="176" fontId="26" fillId="2" borderId="3" xfId="52" applyNumberFormat="1" applyFont="1" applyFill="1" applyBorder="1" applyAlignment="1">
      <alignment horizontal="center" vertical="center" wrapText="1"/>
    </xf>
    <xf numFmtId="176" fontId="26" fillId="2" borderId="10" xfId="52" applyNumberFormat="1" applyFont="1" applyFill="1" applyBorder="1" applyAlignment="1">
      <alignment horizontal="center" vertical="center" wrapText="1"/>
    </xf>
    <xf numFmtId="0" fontId="26" fillId="2" borderId="24" xfId="53" applyFont="1" applyFill="1" applyBorder="1" applyAlignment="1">
      <alignment horizontal="center" vertical="center" wrapText="1"/>
    </xf>
    <xf numFmtId="0" fontId="30" fillId="2" borderId="66" xfId="52" applyFont="1" applyFill="1" applyBorder="1" applyAlignment="1">
      <alignment horizontal="left" vertical="center" wrapText="1"/>
    </xf>
    <xf numFmtId="0" fontId="38" fillId="2" borderId="67" xfId="52" applyFont="1" applyFill="1" applyBorder="1" applyAlignment="1">
      <alignment horizontal="left" vertical="center" wrapText="1"/>
    </xf>
    <xf numFmtId="0" fontId="38" fillId="2" borderId="63" xfId="52" applyFont="1" applyFill="1" applyBorder="1" applyAlignment="1">
      <alignment horizontal="left" vertical="center" wrapText="1"/>
    </xf>
    <xf numFmtId="0" fontId="38" fillId="2" borderId="72" xfId="52" applyFont="1" applyFill="1" applyBorder="1" applyAlignment="1">
      <alignment horizontal="left" vertical="center" wrapText="1"/>
    </xf>
    <xf numFmtId="0" fontId="38" fillId="2" borderId="0" xfId="52" applyFont="1" applyFill="1" applyAlignment="1">
      <alignment horizontal="left" vertical="center" wrapText="1"/>
    </xf>
    <xf numFmtId="0" fontId="38" fillId="2" borderId="78" xfId="52" applyFont="1" applyFill="1" applyBorder="1" applyAlignment="1">
      <alignment horizontal="left" vertical="center" wrapText="1"/>
    </xf>
    <xf numFmtId="0" fontId="38" fillId="2" borderId="81" xfId="52" applyFont="1" applyFill="1" applyBorder="1" applyAlignment="1">
      <alignment horizontal="left" vertical="center" wrapText="1"/>
    </xf>
    <xf numFmtId="0" fontId="38" fillId="2" borderId="1" xfId="52" applyFont="1" applyFill="1" applyBorder="1" applyAlignment="1">
      <alignment horizontal="left" vertical="center" wrapText="1"/>
    </xf>
    <xf numFmtId="0" fontId="38" fillId="2" borderId="79" xfId="52" applyFont="1" applyFill="1" applyBorder="1" applyAlignment="1">
      <alignment horizontal="left" vertical="center" wrapText="1"/>
    </xf>
    <xf numFmtId="0" fontId="30" fillId="2" borderId="75" xfId="52" applyFont="1" applyFill="1" applyBorder="1" applyAlignment="1">
      <alignment horizontal="center" vertical="center" wrapText="1"/>
    </xf>
    <xf numFmtId="0" fontId="30" fillId="2" borderId="76" xfId="52" applyFont="1" applyFill="1" applyBorder="1" applyAlignment="1">
      <alignment horizontal="center" vertical="center" wrapText="1"/>
    </xf>
    <xf numFmtId="0" fontId="30" fillId="2" borderId="80" xfId="52" applyFont="1" applyFill="1" applyBorder="1" applyAlignment="1">
      <alignment horizontal="center" vertical="center" wrapText="1"/>
    </xf>
    <xf numFmtId="0" fontId="30" fillId="2" borderId="65" xfId="52" applyFont="1" applyFill="1" applyBorder="1" applyAlignment="1">
      <alignment horizontal="center" vertical="center" wrapText="1"/>
    </xf>
    <xf numFmtId="0" fontId="30" fillId="2" borderId="68" xfId="52" applyFont="1" applyFill="1" applyBorder="1" applyAlignment="1">
      <alignment horizontal="center" vertical="center" wrapText="1"/>
    </xf>
    <xf numFmtId="0" fontId="30" fillId="2" borderId="69" xfId="52" applyFont="1" applyFill="1" applyBorder="1" applyAlignment="1">
      <alignment horizontal="center" vertical="center" wrapText="1"/>
    </xf>
    <xf numFmtId="2" fontId="30" fillId="2" borderId="66" xfId="52" applyNumberFormat="1" applyFont="1" applyFill="1" applyBorder="1" applyAlignment="1">
      <alignment horizontal="center" vertical="center"/>
    </xf>
    <xf numFmtId="2" fontId="30" fillId="2" borderId="67" xfId="52" applyNumberFormat="1" applyFont="1" applyFill="1" applyBorder="1" applyAlignment="1">
      <alignment horizontal="center" vertical="center"/>
    </xf>
    <xf numFmtId="2" fontId="30" fillId="2" borderId="63" xfId="52" applyNumberFormat="1" applyFont="1" applyFill="1" applyBorder="1" applyAlignment="1">
      <alignment horizontal="center" vertical="center"/>
    </xf>
    <xf numFmtId="2" fontId="30" fillId="2" borderId="72" xfId="52" applyNumberFormat="1" applyFont="1" applyFill="1" applyBorder="1" applyAlignment="1">
      <alignment horizontal="center" vertical="center"/>
    </xf>
    <xf numFmtId="2" fontId="30" fillId="2" borderId="0" xfId="52" applyNumberFormat="1" applyFont="1" applyFill="1" applyAlignment="1">
      <alignment horizontal="center" vertical="center"/>
    </xf>
    <xf numFmtId="2" fontId="30" fillId="2" borderId="78" xfId="52" applyNumberFormat="1" applyFont="1" applyFill="1" applyBorder="1" applyAlignment="1">
      <alignment horizontal="center" vertical="center"/>
    </xf>
    <xf numFmtId="2" fontId="30" fillId="2" borderId="81" xfId="52" applyNumberFormat="1" applyFont="1" applyFill="1" applyBorder="1" applyAlignment="1">
      <alignment horizontal="center" vertical="center"/>
    </xf>
    <xf numFmtId="2" fontId="30" fillId="2" borderId="1" xfId="52" applyNumberFormat="1" applyFont="1" applyFill="1" applyBorder="1" applyAlignment="1">
      <alignment horizontal="center" vertical="center"/>
    </xf>
    <xf numFmtId="2" fontId="30" fillId="2" borderId="79" xfId="52" applyNumberFormat="1" applyFont="1" applyFill="1" applyBorder="1" applyAlignment="1">
      <alignment horizontal="center" vertical="center"/>
    </xf>
    <xf numFmtId="0" fontId="26" fillId="2" borderId="10" xfId="52" applyFont="1" applyFill="1" applyBorder="1" applyAlignment="1">
      <alignment horizontal="center" vertical="center"/>
    </xf>
    <xf numFmtId="0" fontId="26" fillId="2" borderId="24" xfId="52" applyFont="1" applyFill="1" applyBorder="1" applyAlignment="1">
      <alignment horizontal="center" vertical="center"/>
    </xf>
    <xf numFmtId="37" fontId="49" fillId="0" borderId="62" xfId="52" applyNumberFormat="1" applyFont="1" applyBorder="1" applyAlignment="1">
      <alignment horizontal="center" vertical="center"/>
    </xf>
    <xf numFmtId="49" fontId="61" fillId="0" borderId="62" xfId="52" applyNumberFormat="1" applyFont="1" applyBorder="1" applyAlignment="1">
      <alignment horizontal="center" vertical="center"/>
    </xf>
    <xf numFmtId="49" fontId="61" fillId="0" borderId="24" xfId="52" applyNumberFormat="1" applyFont="1" applyBorder="1" applyAlignment="1">
      <alignment horizontal="center" vertical="center"/>
    </xf>
    <xf numFmtId="9" fontId="32" fillId="2" borderId="3" xfId="3" applyFont="1" applyFill="1" applyBorder="1" applyAlignment="1">
      <alignment horizontal="center" vertical="center" wrapText="1"/>
    </xf>
    <xf numFmtId="2" fontId="16" fillId="2" borderId="35" xfId="52" applyNumberFormat="1" applyFont="1" applyFill="1" applyBorder="1" applyAlignment="1">
      <alignment horizontal="center" vertical="center"/>
    </xf>
    <xf numFmtId="2" fontId="16" fillId="2" borderId="76" xfId="52" applyNumberFormat="1" applyFont="1" applyFill="1" applyBorder="1" applyAlignment="1">
      <alignment horizontal="center" vertical="center"/>
    </xf>
    <xf numFmtId="2" fontId="16" fillId="2" borderId="5" xfId="52" applyNumberFormat="1" applyFont="1" applyFill="1" applyBorder="1" applyAlignment="1">
      <alignment horizontal="center" vertical="center"/>
    </xf>
    <xf numFmtId="2" fontId="16" fillId="2" borderId="21" xfId="52" applyNumberFormat="1" applyFont="1" applyFill="1" applyBorder="1" applyAlignment="1">
      <alignment horizontal="center" vertical="center"/>
    </xf>
    <xf numFmtId="2" fontId="16" fillId="2" borderId="0" xfId="52" applyNumberFormat="1" applyFont="1" applyFill="1" applyAlignment="1">
      <alignment horizontal="center" vertical="center"/>
    </xf>
    <xf numFmtId="2" fontId="16" fillId="2" borderId="33" xfId="52" applyNumberFormat="1" applyFont="1" applyFill="1" applyBorder="1" applyAlignment="1">
      <alignment horizontal="center" vertical="center"/>
    </xf>
    <xf numFmtId="2" fontId="16" fillId="2" borderId="71" xfId="52" applyNumberFormat="1" applyFont="1" applyFill="1" applyBorder="1" applyAlignment="1">
      <alignment horizontal="center" vertical="center"/>
    </xf>
    <xf numFmtId="2" fontId="16" fillId="2" borderId="68" xfId="52" applyNumberFormat="1" applyFont="1" applyFill="1" applyBorder="1" applyAlignment="1">
      <alignment horizontal="center" vertical="center"/>
    </xf>
    <xf numFmtId="2" fontId="16" fillId="2" borderId="48" xfId="52" applyNumberFormat="1" applyFont="1" applyFill="1" applyBorder="1" applyAlignment="1">
      <alignment horizontal="center" vertical="center"/>
    </xf>
    <xf numFmtId="0" fontId="30" fillId="2" borderId="3" xfId="52" applyFont="1" applyFill="1" applyBorder="1" applyAlignment="1">
      <alignment horizontal="center" vertical="center" wrapText="1"/>
    </xf>
    <xf numFmtId="0" fontId="30" fillId="2" borderId="10" xfId="52" applyFont="1" applyFill="1" applyBorder="1" applyAlignment="1">
      <alignment horizontal="center" vertical="center" wrapText="1"/>
    </xf>
    <xf numFmtId="9" fontId="32" fillId="2" borderId="12" xfId="3" applyFont="1" applyFill="1" applyBorder="1" applyAlignment="1">
      <alignment horizontal="center" vertical="center" wrapText="1"/>
    </xf>
    <xf numFmtId="39" fontId="42" fillId="2" borderId="8" xfId="52" applyNumberFormat="1" applyFont="1" applyFill="1" applyBorder="1" applyAlignment="1">
      <alignment horizontal="center" vertical="center"/>
    </xf>
    <xf numFmtId="39" fontId="42" fillId="2" borderId="12" xfId="52" applyNumberFormat="1" applyFont="1" applyFill="1" applyBorder="1" applyAlignment="1">
      <alignment horizontal="center" vertical="center"/>
    </xf>
    <xf numFmtId="2" fontId="32" fillId="2" borderId="46" xfId="52" applyNumberFormat="1" applyFont="1" applyFill="1" applyBorder="1" applyAlignment="1">
      <alignment horizontal="center" vertical="center"/>
    </xf>
    <xf numFmtId="2" fontId="32" fillId="2" borderId="9" xfId="52" applyNumberFormat="1" applyFont="1" applyFill="1" applyBorder="1" applyAlignment="1">
      <alignment horizontal="center" vertical="center"/>
    </xf>
    <xf numFmtId="2" fontId="32" fillId="2" borderId="13" xfId="52" applyNumberFormat="1" applyFont="1" applyFill="1" applyBorder="1" applyAlignment="1">
      <alignment horizontal="center" vertical="center"/>
    </xf>
    <xf numFmtId="0" fontId="30" fillId="2" borderId="44" xfId="52" applyFont="1" applyFill="1" applyBorder="1" applyAlignment="1">
      <alignment horizontal="center" vertical="center"/>
    </xf>
    <xf numFmtId="0" fontId="30" fillId="2" borderId="46" xfId="52" applyFont="1" applyFill="1" applyBorder="1" applyAlignment="1">
      <alignment horizontal="center" vertical="center"/>
    </xf>
    <xf numFmtId="2" fontId="32" fillId="2" borderId="32" xfId="52" applyNumberFormat="1" applyFont="1" applyFill="1" applyBorder="1" applyAlignment="1">
      <alignment horizontal="center" vertical="center"/>
    </xf>
    <xf numFmtId="2" fontId="32" fillId="2" borderId="42" xfId="52" applyNumberFormat="1" applyFont="1" applyFill="1" applyBorder="1" applyAlignment="1">
      <alignment horizontal="center" vertical="center"/>
    </xf>
    <xf numFmtId="39" fontId="42" fillId="2" borderId="4" xfId="53" applyNumberFormat="1" applyFont="1" applyFill="1" applyBorder="1" applyAlignment="1">
      <alignment horizontal="center" vertical="center"/>
    </xf>
    <xf numFmtId="39" fontId="42" fillId="2" borderId="42" xfId="53" applyNumberFormat="1" applyFont="1" applyFill="1" applyBorder="1" applyAlignment="1">
      <alignment horizontal="center" vertical="center"/>
    </xf>
    <xf numFmtId="2" fontId="32" fillId="2" borderId="24" xfId="52" applyNumberFormat="1" applyFont="1" applyFill="1" applyBorder="1" applyAlignment="1">
      <alignment horizontal="center" vertical="center"/>
    </xf>
    <xf numFmtId="2" fontId="32" fillId="2" borderId="43" xfId="52" applyNumberFormat="1" applyFont="1" applyFill="1" applyBorder="1" applyAlignment="1">
      <alignment horizontal="center" vertical="center"/>
    </xf>
    <xf numFmtId="2" fontId="32" fillId="2" borderId="77" xfId="52" applyNumberFormat="1" applyFont="1" applyFill="1" applyBorder="1" applyAlignment="1">
      <alignment horizontal="center" vertical="center"/>
    </xf>
    <xf numFmtId="0" fontId="30" fillId="2" borderId="24" xfId="52" applyFont="1" applyFill="1" applyBorder="1" applyAlignment="1">
      <alignment horizontal="center" vertical="center" wrapText="1"/>
    </xf>
    <xf numFmtId="176" fontId="26" fillId="2" borderId="40" xfId="52" applyNumberFormat="1" applyFont="1" applyFill="1" applyBorder="1" applyAlignment="1">
      <alignment horizontal="center" vertical="center" wrapText="1"/>
    </xf>
    <xf numFmtId="176" fontId="26" fillId="2" borderId="22" xfId="52" applyNumberFormat="1" applyFont="1" applyFill="1" applyBorder="1" applyAlignment="1">
      <alignment horizontal="center" vertical="center" wrapText="1"/>
    </xf>
    <xf numFmtId="176" fontId="26" fillId="2" borderId="23" xfId="52" applyNumberFormat="1" applyFont="1" applyFill="1" applyBorder="1" applyAlignment="1">
      <alignment horizontal="center" vertical="center" wrapText="1"/>
    </xf>
    <xf numFmtId="0" fontId="26" fillId="0" borderId="12" xfId="53" applyFont="1" applyBorder="1" applyAlignment="1">
      <alignment horizontal="center" vertical="center" wrapText="1"/>
    </xf>
    <xf numFmtId="0" fontId="49" fillId="2" borderId="27" xfId="53" applyFont="1" applyFill="1" applyBorder="1" applyAlignment="1">
      <alignment horizontal="left" vertical="center" wrapText="1"/>
    </xf>
    <xf numFmtId="0" fontId="49" fillId="2" borderId="70" xfId="53" applyFont="1" applyFill="1" applyBorder="1" applyAlignment="1">
      <alignment horizontal="left" vertical="center" wrapText="1"/>
    </xf>
    <xf numFmtId="0" fontId="49" fillId="2" borderId="28" xfId="53" applyFont="1" applyFill="1" applyBorder="1" applyAlignment="1">
      <alignment horizontal="left" vertical="center" wrapText="1"/>
    </xf>
    <xf numFmtId="0" fontId="32" fillId="0" borderId="66" xfId="52" applyFont="1" applyBorder="1" applyAlignment="1">
      <alignment horizontal="left" vertical="center" wrapText="1"/>
    </xf>
    <xf numFmtId="0" fontId="32" fillId="0" borderId="67" xfId="52" applyFont="1" applyBorder="1" applyAlignment="1">
      <alignment horizontal="left" vertical="center" wrapText="1"/>
    </xf>
    <xf numFmtId="0" fontId="32" fillId="0" borderId="49" xfId="52" applyFont="1" applyBorder="1" applyAlignment="1">
      <alignment horizontal="left" vertical="center" wrapText="1"/>
    </xf>
    <xf numFmtId="0" fontId="16" fillId="2" borderId="0" xfId="52" applyFont="1" applyFill="1" applyAlignment="1">
      <alignment horizontal="justify" vertical="center" wrapText="1"/>
    </xf>
    <xf numFmtId="0" fontId="49" fillId="2" borderId="0" xfId="52" applyFont="1" applyFill="1" applyAlignment="1">
      <alignment horizontal="justify" vertical="center" wrapText="1"/>
    </xf>
    <xf numFmtId="0" fontId="49" fillId="2" borderId="33" xfId="52" applyFont="1" applyFill="1" applyBorder="1" applyAlignment="1">
      <alignment horizontal="justify" vertical="center" wrapText="1"/>
    </xf>
    <xf numFmtId="0" fontId="16" fillId="2" borderId="62" xfId="52" applyFont="1" applyFill="1" applyBorder="1" applyAlignment="1">
      <alignment horizontal="center" vertical="center"/>
    </xf>
    <xf numFmtId="0" fontId="16" fillId="2" borderId="70" xfId="52" applyFont="1" applyFill="1" applyBorder="1" applyAlignment="1">
      <alignment horizontal="center" vertical="center"/>
    </xf>
    <xf numFmtId="0" fontId="16" fillId="2" borderId="45" xfId="52" applyFont="1" applyFill="1" applyBorder="1" applyAlignment="1">
      <alignment horizontal="center" vertical="center"/>
    </xf>
    <xf numFmtId="0" fontId="27" fillId="2" borderId="24" xfId="31" applyFont="1" applyFill="1" applyBorder="1" applyAlignment="1">
      <alignment horizontal="justify" vertical="center"/>
    </xf>
    <xf numFmtId="0" fontId="27" fillId="2" borderId="43" xfId="31" applyFont="1" applyFill="1" applyBorder="1" applyAlignment="1">
      <alignment horizontal="justify" vertical="center"/>
    </xf>
    <xf numFmtId="0" fontId="27" fillId="2" borderId="8" xfId="31" applyFont="1" applyFill="1" applyBorder="1" applyAlignment="1">
      <alignment horizontal="justify" vertical="center"/>
    </xf>
    <xf numFmtId="0" fontId="30" fillId="2" borderId="40" xfId="52" applyFont="1" applyFill="1" applyBorder="1" applyAlignment="1">
      <alignment horizontal="center" vertical="center"/>
    </xf>
    <xf numFmtId="0" fontId="30" fillId="2" borderId="22" xfId="52" applyFont="1" applyFill="1" applyBorder="1" applyAlignment="1">
      <alignment horizontal="center" vertical="center"/>
    </xf>
    <xf numFmtId="0" fontId="30" fillId="2" borderId="23" xfId="52" applyFont="1" applyFill="1" applyBorder="1" applyAlignment="1">
      <alignment horizontal="center" vertical="center"/>
    </xf>
    <xf numFmtId="0" fontId="26" fillId="0" borderId="41" xfId="53" applyFont="1" applyBorder="1" applyAlignment="1">
      <alignment horizontal="justify" vertical="center"/>
    </xf>
    <xf numFmtId="0" fontId="32" fillId="0" borderId="84" xfId="53" applyFont="1" applyBorder="1" applyAlignment="1">
      <alignment horizontal="center" vertical="center"/>
    </xf>
    <xf numFmtId="0" fontId="32" fillId="0" borderId="85" xfId="53" applyFont="1" applyBorder="1" applyAlignment="1">
      <alignment horizontal="center" vertical="center"/>
    </xf>
    <xf numFmtId="0" fontId="25" fillId="0" borderId="1" xfId="53" applyFont="1" applyBorder="1" applyAlignment="1">
      <alignment horizontal="left" vertical="center" wrapText="1"/>
    </xf>
    <xf numFmtId="0" fontId="25" fillId="0" borderId="79" xfId="53" applyFont="1" applyBorder="1" applyAlignment="1">
      <alignment horizontal="left" vertical="center" wrapText="1"/>
    </xf>
    <xf numFmtId="0" fontId="30" fillId="2" borderId="3" xfId="52" applyFont="1" applyFill="1" applyBorder="1" applyAlignment="1">
      <alignment horizontal="center" vertical="center"/>
    </xf>
    <xf numFmtId="0" fontId="30" fillId="2" borderId="32" xfId="52" applyFont="1" applyFill="1" applyBorder="1" applyAlignment="1">
      <alignment horizontal="center" vertical="center"/>
    </xf>
    <xf numFmtId="0" fontId="26" fillId="2" borderId="65" xfId="0" applyFont="1" applyFill="1" applyBorder="1" applyAlignment="1">
      <alignment horizontal="center" vertical="center" wrapText="1"/>
    </xf>
    <xf numFmtId="0" fontId="26" fillId="2" borderId="69" xfId="0" applyFont="1" applyFill="1" applyBorder="1" applyAlignment="1">
      <alignment horizontal="center" vertical="center" wrapText="1"/>
    </xf>
    <xf numFmtId="0" fontId="26" fillId="2" borderId="86" xfId="0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 wrapText="1"/>
    </xf>
    <xf numFmtId="0" fontId="32" fillId="2" borderId="35" xfId="52" applyFont="1" applyFill="1" applyBorder="1" applyAlignment="1">
      <alignment horizontal="center" vertical="center"/>
    </xf>
    <xf numFmtId="0" fontId="32" fillId="2" borderId="76" xfId="52" applyFont="1" applyFill="1" applyBorder="1" applyAlignment="1">
      <alignment horizontal="center" vertical="center"/>
    </xf>
    <xf numFmtId="176" fontId="16" fillId="2" borderId="35" xfId="52" applyNumberFormat="1" applyFont="1" applyFill="1" applyBorder="1" applyAlignment="1">
      <alignment horizontal="center" vertical="center"/>
    </xf>
    <xf numFmtId="176" fontId="16" fillId="2" borderId="76" xfId="52" applyNumberFormat="1" applyFont="1" applyFill="1" applyBorder="1" applyAlignment="1">
      <alignment horizontal="center" vertical="center"/>
    </xf>
    <xf numFmtId="2" fontId="16" fillId="2" borderId="2" xfId="52" applyNumberFormat="1" applyFont="1" applyFill="1" applyBorder="1" applyAlignment="1">
      <alignment horizontal="center" vertical="center"/>
    </xf>
    <xf numFmtId="2" fontId="16" fillId="2" borderId="74" xfId="52" applyNumberFormat="1" applyFont="1" applyFill="1" applyBorder="1" applyAlignment="1">
      <alignment horizontal="center" vertical="center"/>
    </xf>
    <xf numFmtId="2" fontId="16" fillId="2" borderId="6" xfId="52" applyNumberFormat="1" applyFont="1" applyFill="1" applyBorder="1" applyAlignment="1">
      <alignment horizontal="center" vertical="center"/>
    </xf>
    <xf numFmtId="2" fontId="32" fillId="2" borderId="10" xfId="52" applyNumberFormat="1" applyFont="1" applyFill="1" applyBorder="1" applyAlignment="1">
      <alignment horizontal="center" vertical="center"/>
    </xf>
    <xf numFmtId="0" fontId="25" fillId="2" borderId="70" xfId="53" applyFont="1" applyFill="1" applyBorder="1" applyAlignment="1">
      <alignment vertical="center" wrapText="1"/>
    </xf>
    <xf numFmtId="0" fontId="25" fillId="2" borderId="45" xfId="53" applyFont="1" applyFill="1" applyBorder="1" applyAlignment="1">
      <alignment vertical="center" wrapText="1"/>
    </xf>
    <xf numFmtId="0" fontId="30" fillId="2" borderId="74" xfId="52" applyFont="1" applyFill="1" applyBorder="1" applyAlignment="1">
      <alignment horizontal="center" vertical="center" wrapText="1"/>
    </xf>
    <xf numFmtId="0" fontId="30" fillId="2" borderId="8" xfId="52" applyFont="1" applyFill="1" applyBorder="1" applyAlignment="1">
      <alignment horizontal="center" vertical="center" wrapText="1"/>
    </xf>
    <xf numFmtId="0" fontId="28" fillId="2" borderId="10" xfId="52" applyFont="1" applyFill="1" applyBorder="1" applyAlignment="1">
      <alignment horizontal="left" vertical="center"/>
    </xf>
    <xf numFmtId="0" fontId="29" fillId="2" borderId="47" xfId="52" applyFont="1" applyFill="1" applyBorder="1" applyAlignment="1">
      <alignment horizontal="left" vertical="center" wrapText="1"/>
    </xf>
    <xf numFmtId="0" fontId="29" fillId="2" borderId="8" xfId="52" applyFont="1" applyFill="1" applyBorder="1" applyAlignment="1">
      <alignment horizontal="left" vertical="center" wrapText="1"/>
    </xf>
    <xf numFmtId="2" fontId="30" fillId="2" borderId="10" xfId="52" applyNumberFormat="1" applyFont="1" applyFill="1" applyBorder="1" applyAlignment="1">
      <alignment horizontal="center" vertical="center" wrapText="1"/>
    </xf>
    <xf numFmtId="2" fontId="32" fillId="2" borderId="10" xfId="52" applyNumberFormat="1" applyFont="1" applyFill="1" applyBorder="1" applyAlignment="1">
      <alignment horizontal="center" vertical="center" wrapText="1"/>
    </xf>
    <xf numFmtId="2" fontId="32" fillId="2" borderId="44" xfId="52" applyNumberFormat="1" applyFont="1" applyFill="1" applyBorder="1" applyAlignment="1">
      <alignment horizontal="center" vertical="center" wrapText="1"/>
    </xf>
    <xf numFmtId="0" fontId="27" fillId="2" borderId="66" xfId="31" applyFont="1" applyFill="1" applyBorder="1" applyAlignment="1">
      <alignment horizontal="center"/>
    </xf>
    <xf numFmtId="0" fontId="27" fillId="2" borderId="63" xfId="31" applyFont="1" applyFill="1" applyBorder="1" applyAlignment="1">
      <alignment horizontal="center"/>
    </xf>
    <xf numFmtId="0" fontId="27" fillId="2" borderId="78" xfId="31" applyFont="1" applyFill="1" applyBorder="1" applyAlignment="1">
      <alignment horizontal="center"/>
    </xf>
    <xf numFmtId="0" fontId="27" fillId="2" borderId="65" xfId="31" applyFont="1" applyFill="1" applyBorder="1" applyAlignment="1">
      <alignment horizontal="center"/>
    </xf>
    <xf numFmtId="0" fontId="27" fillId="2" borderId="69" xfId="31" applyFont="1" applyFill="1" applyBorder="1" applyAlignment="1">
      <alignment horizontal="center"/>
    </xf>
    <xf numFmtId="0" fontId="27" fillId="2" borderId="65" xfId="31" applyFont="1" applyFill="1" applyBorder="1" applyAlignment="1">
      <alignment horizontal="center" vertical="center"/>
    </xf>
    <xf numFmtId="0" fontId="27" fillId="2" borderId="68" xfId="3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2" fontId="0" fillId="0" borderId="5" xfId="0" applyNumberFormat="1" applyBorder="1" applyAlignment="1">
      <alignment horizontal="center" vertical="center"/>
    </xf>
    <xf numFmtId="172" fontId="0" fillId="0" borderId="33" xfId="0" applyNumberFormat="1" applyBorder="1" applyAlignment="1">
      <alignment horizontal="center" vertical="center"/>
    </xf>
    <xf numFmtId="172" fontId="0" fillId="0" borderId="39" xfId="0" applyNumberFormat="1" applyBorder="1" applyAlignment="1">
      <alignment horizontal="center" vertical="center"/>
    </xf>
    <xf numFmtId="0" fontId="2" fillId="0" borderId="91" xfId="0" applyFont="1" applyBorder="1" applyAlignment="1">
      <alignment horizontal="center" vertical="center" wrapText="1"/>
    </xf>
    <xf numFmtId="172" fontId="0" fillId="0" borderId="92" xfId="0" applyNumberFormat="1" applyBorder="1" applyAlignment="1">
      <alignment horizontal="center" vertical="center"/>
    </xf>
    <xf numFmtId="172" fontId="0" fillId="0" borderId="9" xfId="0" applyNumberFormat="1" applyBorder="1" applyAlignment="1">
      <alignment horizontal="center" vertical="center"/>
    </xf>
    <xf numFmtId="172" fontId="0" fillId="0" borderId="13" xfId="0" applyNumberFormat="1" applyBorder="1" applyAlignment="1">
      <alignment horizontal="center" vertical="center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172" fontId="0" fillId="0" borderId="56" xfId="0" applyNumberFormat="1" applyBorder="1" applyAlignment="1">
      <alignment horizontal="center" vertical="center"/>
    </xf>
    <xf numFmtId="172" fontId="0" fillId="0" borderId="57" xfId="0" applyNumberFormat="1" applyBorder="1" applyAlignment="1">
      <alignment horizontal="center" vertical="center"/>
    </xf>
    <xf numFmtId="172" fontId="0" fillId="0" borderId="58" xfId="0" applyNumberFormat="1" applyBorder="1" applyAlignment="1">
      <alignment horizontal="center" vertical="center"/>
    </xf>
    <xf numFmtId="172" fontId="0" fillId="0" borderId="0" xfId="0" applyNumberFormat="1" applyAlignment="1">
      <alignment horizontal="center"/>
    </xf>
    <xf numFmtId="17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3" fontId="32" fillId="0" borderId="10" xfId="2" applyNumberFormat="1" applyFont="1" applyFill="1" applyBorder="1" applyAlignment="1" applyProtection="1">
      <alignment horizontal="right" vertical="center"/>
    </xf>
  </cellXfs>
  <cellStyles count="60">
    <cellStyle name="Euro" xfId="5" xr:uid="{00000000-0005-0000-0000-000031000000}"/>
    <cellStyle name="Millares" xfId="1" builtinId="3"/>
    <cellStyle name="Millares [0] 2" xfId="6" xr:uid="{00000000-0005-0000-0000-000032000000}"/>
    <cellStyle name="Millares 10" xfId="7" xr:uid="{00000000-0005-0000-0000-000033000000}"/>
    <cellStyle name="Millares 11" xfId="8" xr:uid="{00000000-0005-0000-0000-000034000000}"/>
    <cellStyle name="Millares 12" xfId="9" xr:uid="{00000000-0005-0000-0000-000035000000}"/>
    <cellStyle name="Millares 13" xfId="10" xr:uid="{00000000-0005-0000-0000-000036000000}"/>
    <cellStyle name="Millares 2" xfId="11" xr:uid="{00000000-0005-0000-0000-000037000000}"/>
    <cellStyle name="Millares 2 2" xfId="12" xr:uid="{00000000-0005-0000-0000-000038000000}"/>
    <cellStyle name="Millares 3" xfId="13" xr:uid="{00000000-0005-0000-0000-000039000000}"/>
    <cellStyle name="Millares 4" xfId="14" xr:uid="{00000000-0005-0000-0000-00003A000000}"/>
    <cellStyle name="Millares 5" xfId="15" xr:uid="{00000000-0005-0000-0000-00003B000000}"/>
    <cellStyle name="Millares 6" xfId="16" xr:uid="{00000000-0005-0000-0000-00003C000000}"/>
    <cellStyle name="Millares 7" xfId="17" xr:uid="{00000000-0005-0000-0000-00003D000000}"/>
    <cellStyle name="Millares 8" xfId="18" xr:uid="{00000000-0005-0000-0000-00003E000000}"/>
    <cellStyle name="Millares 9" xfId="19" xr:uid="{00000000-0005-0000-0000-00003F000000}"/>
    <cellStyle name="Millares 9 2" xfId="20" xr:uid="{00000000-0005-0000-0000-000040000000}"/>
    <cellStyle name="Moneda" xfId="2" builtinId="4"/>
    <cellStyle name="Moneda [0]" xfId="4" builtinId="7"/>
    <cellStyle name="Moneda 3" xfId="21" xr:uid="{00000000-0005-0000-0000-000041000000}"/>
    <cellStyle name="Normal" xfId="0" builtinId="0"/>
    <cellStyle name="Normal 10" xfId="22" xr:uid="{00000000-0005-0000-0000-000042000000}"/>
    <cellStyle name="Normal 11" xfId="23" xr:uid="{00000000-0005-0000-0000-000043000000}"/>
    <cellStyle name="Normal 12" xfId="24" xr:uid="{00000000-0005-0000-0000-000044000000}"/>
    <cellStyle name="Normal 13" xfId="25" xr:uid="{00000000-0005-0000-0000-000045000000}"/>
    <cellStyle name="Normal 14" xfId="26" xr:uid="{00000000-0005-0000-0000-000046000000}"/>
    <cellStyle name="Normal 15" xfId="27" xr:uid="{00000000-0005-0000-0000-000047000000}"/>
    <cellStyle name="Normal 17" xfId="28" xr:uid="{00000000-0005-0000-0000-000048000000}"/>
    <cellStyle name="Normal 18" xfId="29" xr:uid="{00000000-0005-0000-0000-000049000000}"/>
    <cellStyle name="Normal 2" xfId="30" xr:uid="{00000000-0005-0000-0000-00004A000000}"/>
    <cellStyle name="Normal 2 2" xfId="31" xr:uid="{00000000-0005-0000-0000-00004B000000}"/>
    <cellStyle name="Normal 2 3" xfId="32" xr:uid="{00000000-0005-0000-0000-00004C000000}"/>
    <cellStyle name="Normal 21" xfId="33" xr:uid="{00000000-0005-0000-0000-00004D000000}"/>
    <cellStyle name="Normal 22" xfId="34" xr:uid="{00000000-0005-0000-0000-00004E000000}"/>
    <cellStyle name="Normal 23" xfId="35" xr:uid="{00000000-0005-0000-0000-00004F000000}"/>
    <cellStyle name="Normal 24" xfId="36" xr:uid="{00000000-0005-0000-0000-000050000000}"/>
    <cellStyle name="Normal 25" xfId="37" xr:uid="{00000000-0005-0000-0000-000051000000}"/>
    <cellStyle name="Normal 26" xfId="38" xr:uid="{00000000-0005-0000-0000-000052000000}"/>
    <cellStyle name="Normal 29" xfId="39" xr:uid="{00000000-0005-0000-0000-000053000000}"/>
    <cellStyle name="Normal 3" xfId="40" xr:uid="{00000000-0005-0000-0000-000054000000}"/>
    <cellStyle name="Normal 3 16" xfId="41" xr:uid="{00000000-0005-0000-0000-000055000000}"/>
    <cellStyle name="Normal 3 2" xfId="42" xr:uid="{00000000-0005-0000-0000-000056000000}"/>
    <cellStyle name="Normal 30" xfId="43" xr:uid="{00000000-0005-0000-0000-000057000000}"/>
    <cellStyle name="Normal 4" xfId="44" xr:uid="{00000000-0005-0000-0000-000058000000}"/>
    <cellStyle name="Normal 4 2" xfId="45" xr:uid="{00000000-0005-0000-0000-000059000000}"/>
    <cellStyle name="Normal 42" xfId="46" xr:uid="{00000000-0005-0000-0000-00005A000000}"/>
    <cellStyle name="Normal 45" xfId="47" xr:uid="{00000000-0005-0000-0000-00005B000000}"/>
    <cellStyle name="Normal 46" xfId="48" xr:uid="{00000000-0005-0000-0000-00005C000000}"/>
    <cellStyle name="Normal 5" xfId="49" xr:uid="{00000000-0005-0000-0000-00005D000000}"/>
    <cellStyle name="Normal 6" xfId="50" xr:uid="{00000000-0005-0000-0000-00005E000000}"/>
    <cellStyle name="Normal 7" xfId="51" xr:uid="{00000000-0005-0000-0000-00005F000000}"/>
    <cellStyle name="Normal 8" xfId="52" xr:uid="{00000000-0005-0000-0000-000060000000}"/>
    <cellStyle name="Normal 8 2" xfId="53" xr:uid="{00000000-0005-0000-0000-000061000000}"/>
    <cellStyle name="Normal 9" xfId="54" xr:uid="{00000000-0005-0000-0000-000062000000}"/>
    <cellStyle name="Porcentaje" xfId="3" builtinId="5"/>
    <cellStyle name="Porcentual 2" xfId="55" xr:uid="{00000000-0005-0000-0000-000063000000}"/>
    <cellStyle name="Porcentual 2 2" xfId="56" xr:uid="{00000000-0005-0000-0000-000064000000}"/>
    <cellStyle name="Porcentual 3" xfId="57" xr:uid="{00000000-0005-0000-0000-000065000000}"/>
    <cellStyle name="Porcentual 4" xfId="58" xr:uid="{00000000-0005-0000-0000-000066000000}"/>
    <cellStyle name="Porcentual 4 2" xfId="59" xr:uid="{00000000-0005-0000-0000-00006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3012" name="Imagen 1" descr="CAPITAL">
          <a:extLst>
            <a:ext uri="{FF2B5EF4-FFF2-40B4-BE49-F238E27FC236}">
              <a16:creationId xmlns:a16="http://schemas.microsoft.com/office/drawing/2014/main" id="{00000000-0008-0000-0000-000004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36075" y="9525"/>
          <a:ext cx="13049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6654800</xdr:colOff>
      <xdr:row>3</xdr:row>
      <xdr:rowOff>317500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4036" name="Imagen 1" descr="CAPITAL">
          <a:extLst>
            <a:ext uri="{FF2B5EF4-FFF2-40B4-BE49-F238E27FC236}">
              <a16:creationId xmlns:a16="http://schemas.microsoft.com/office/drawing/2014/main" id="{00000000-0008-0000-0100-000004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78825" y="9525"/>
          <a:ext cx="1676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6680200</xdr:colOff>
      <xdr:row>3</xdr:row>
      <xdr:rowOff>317500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0000000-0008-0000-01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676275</xdr:colOff>
      <xdr:row>3</xdr:row>
      <xdr:rowOff>266700</xdr:rowOff>
    </xdr:to>
    <xdr:pic>
      <xdr:nvPicPr>
        <xdr:cNvPr id="45060" name="Imagen 1" descr="CAPITAL">
          <a:extLst>
            <a:ext uri="{FF2B5EF4-FFF2-40B4-BE49-F238E27FC236}">
              <a16:creationId xmlns:a16="http://schemas.microsoft.com/office/drawing/2014/main" id="{00000000-0008-0000-0200-000004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631150" y="9525"/>
          <a:ext cx="1447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00000000-0008-0000-02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657225</xdr:colOff>
      <xdr:row>3</xdr:row>
      <xdr:rowOff>266700</xdr:rowOff>
    </xdr:to>
    <xdr:pic>
      <xdr:nvPicPr>
        <xdr:cNvPr id="28088" name="Imagen 1" descr="CAPITAL">
          <a:extLst>
            <a:ext uri="{FF2B5EF4-FFF2-40B4-BE49-F238E27FC236}">
              <a16:creationId xmlns:a16="http://schemas.microsoft.com/office/drawing/2014/main" id="{00000000-0008-0000-0300-0000B86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93575" y="9525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working/waccache/59811073-516d-4aa2-be62-1924f4fdb395/file:/F:/ARCHIVOS%20YAMILE/INFORME%20DICIEMBRE%202018/SEGUIMIENTO%20AL%20PLAN%20INDICATIVO/SEGUIMIENTO%20PLAN%20INDIC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SOCIAL"/>
      <sheetName val="ECONOMICA"/>
      <sheetName val="listas"/>
      <sheetName val="Población"/>
      <sheetName val="PLAN INDICATIVO"/>
      <sheetName val="seguimiento 2018"/>
      <sheetName val="REPORTE TOTAL 2018"/>
      <sheetName val="REPORTE POR MES"/>
      <sheetName val="AMBIENTAL"/>
      <sheetName val="INSTITU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4506668294322"/>
    <pageSetUpPr fitToPage="1"/>
  </sheetPr>
  <dimension ref="A1:HE95"/>
  <sheetViews>
    <sheetView topLeftCell="B38" zoomScale="75" zoomScaleNormal="68" zoomScaleSheetLayoutView="68" workbookViewId="0">
      <selection activeCell="D23" sqref="D23"/>
    </sheetView>
  </sheetViews>
  <sheetFormatPr baseColWidth="10" defaultColWidth="9.5703125" defaultRowHeight="18"/>
  <cols>
    <col min="1" max="1" width="4.42578125" style="162" hidden="1" customWidth="1"/>
    <col min="2" max="2" width="72.5703125" style="163" customWidth="1"/>
    <col min="3" max="3" width="21" style="162" customWidth="1"/>
    <col min="4" max="4" width="16.42578125" style="162" customWidth="1"/>
    <col min="5" max="5" width="10.42578125" style="162" customWidth="1"/>
    <col min="6" max="6" width="23" style="162" customWidth="1"/>
    <col min="7" max="7" width="24" style="162" customWidth="1"/>
    <col min="8" max="8" width="12.5703125" style="164" customWidth="1"/>
    <col min="9" max="9" width="12.42578125" style="162" customWidth="1"/>
    <col min="10" max="10" width="16.42578125" style="162" customWidth="1"/>
    <col min="11" max="11" width="15.42578125" style="165" customWidth="1"/>
    <col min="12" max="12" width="16.140625" style="165" customWidth="1"/>
    <col min="13" max="13" width="13.42578125" style="162" customWidth="1"/>
    <col min="14" max="14" width="12.42578125" style="162" customWidth="1"/>
    <col min="15" max="15" width="28.5703125" style="162" customWidth="1"/>
    <col min="16" max="16" width="9.5703125" style="162"/>
    <col min="17" max="17" width="13.42578125" style="162" customWidth="1"/>
    <col min="18" max="18" width="36.140625" style="162" customWidth="1"/>
    <col min="19" max="16384" width="9.5703125" style="162"/>
  </cols>
  <sheetData>
    <row r="1" spans="2:213" ht="27" customHeight="1">
      <c r="B1" s="460"/>
      <c r="C1" s="549" t="s">
        <v>0</v>
      </c>
      <c r="D1" s="549"/>
      <c r="E1" s="549"/>
      <c r="F1" s="549"/>
      <c r="G1" s="549"/>
      <c r="H1" s="549"/>
      <c r="I1" s="550"/>
      <c r="J1" s="510" t="s">
        <v>1</v>
      </c>
      <c r="K1" s="511"/>
      <c r="L1" s="511"/>
      <c r="M1" s="512"/>
      <c r="N1" s="532"/>
      <c r="O1" s="533"/>
    </row>
    <row r="2" spans="2:213" ht="27" customHeight="1">
      <c r="B2" s="461"/>
      <c r="C2" s="551"/>
      <c r="D2" s="551"/>
      <c r="E2" s="551"/>
      <c r="F2" s="551"/>
      <c r="G2" s="551"/>
      <c r="H2" s="551"/>
      <c r="I2" s="552"/>
      <c r="J2" s="513" t="s">
        <v>2</v>
      </c>
      <c r="K2" s="514"/>
      <c r="L2" s="514"/>
      <c r="M2" s="515"/>
      <c r="N2" s="534"/>
      <c r="O2" s="535"/>
    </row>
    <row r="3" spans="2:213" ht="48" customHeight="1">
      <c r="B3" s="461"/>
      <c r="C3" s="536" t="s">
        <v>3</v>
      </c>
      <c r="D3" s="537"/>
      <c r="E3" s="537"/>
      <c r="F3" s="537"/>
      <c r="G3" s="537"/>
      <c r="H3" s="537"/>
      <c r="I3" s="537"/>
      <c r="J3" s="513" t="s">
        <v>4</v>
      </c>
      <c r="K3" s="514"/>
      <c r="L3" s="514"/>
      <c r="M3" s="515"/>
      <c r="N3" s="534"/>
      <c r="O3" s="535"/>
    </row>
    <row r="4" spans="2:213" ht="27" customHeight="1" thickBot="1">
      <c r="B4" s="461"/>
      <c r="C4" s="538"/>
      <c r="D4" s="539"/>
      <c r="E4" s="539"/>
      <c r="F4" s="539"/>
      <c r="G4" s="539"/>
      <c r="H4" s="539"/>
      <c r="I4" s="539"/>
      <c r="J4" s="516" t="s">
        <v>5</v>
      </c>
      <c r="K4" s="517"/>
      <c r="L4" s="517"/>
      <c r="M4" s="518"/>
      <c r="N4" s="534"/>
      <c r="O4" s="535"/>
    </row>
    <row r="5" spans="2:213" s="161" customFormat="1" ht="30" customHeight="1">
      <c r="B5" s="519" t="s">
        <v>6</v>
      </c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1"/>
    </row>
    <row r="6" spans="2:213" ht="30" customHeight="1">
      <c r="B6" s="166" t="s">
        <v>259</v>
      </c>
      <c r="C6" s="522" t="s">
        <v>260</v>
      </c>
      <c r="D6" s="522"/>
      <c r="E6" s="522"/>
      <c r="F6" s="522"/>
      <c r="G6" s="522"/>
      <c r="H6" s="522"/>
      <c r="I6" s="170"/>
      <c r="J6" s="170"/>
      <c r="K6" s="170"/>
      <c r="L6" s="170"/>
      <c r="M6" s="170"/>
      <c r="N6" s="170"/>
      <c r="O6" s="171"/>
    </row>
    <row r="7" spans="2:213" ht="30" customHeight="1">
      <c r="B7" s="523" t="s">
        <v>7</v>
      </c>
      <c r="C7" s="524"/>
      <c r="D7" s="167"/>
      <c r="E7" s="525" t="s">
        <v>8</v>
      </c>
      <c r="F7" s="525"/>
      <c r="G7" s="525"/>
      <c r="H7" s="525"/>
      <c r="I7" s="525"/>
      <c r="J7" s="525"/>
      <c r="K7" s="525"/>
      <c r="L7" s="525"/>
      <c r="M7" s="525"/>
      <c r="N7" s="525"/>
      <c r="O7" s="526"/>
    </row>
    <row r="8" spans="2:213" ht="30" customHeight="1">
      <c r="B8" s="527" t="s">
        <v>9</v>
      </c>
      <c r="C8" s="528"/>
      <c r="D8" s="528"/>
      <c r="E8" s="528"/>
      <c r="F8" s="528"/>
      <c r="G8" s="528"/>
      <c r="H8" s="540" t="s">
        <v>10</v>
      </c>
      <c r="I8" s="541"/>
      <c r="J8" s="542"/>
      <c r="K8" s="529" t="s">
        <v>11</v>
      </c>
      <c r="L8" s="530"/>
      <c r="M8" s="530"/>
      <c r="N8" s="530"/>
      <c r="O8" s="531"/>
    </row>
    <row r="9" spans="2:213" ht="30" customHeight="1">
      <c r="B9" s="487" t="s">
        <v>12</v>
      </c>
      <c r="C9" s="488"/>
      <c r="D9" s="488"/>
      <c r="E9" s="488"/>
      <c r="F9" s="488"/>
      <c r="G9" s="488"/>
      <c r="H9" s="543"/>
      <c r="I9" s="544"/>
      <c r="J9" s="545"/>
      <c r="K9" s="172" t="s">
        <v>13</v>
      </c>
      <c r="L9" s="489" t="s">
        <v>14</v>
      </c>
      <c r="M9" s="489"/>
      <c r="N9" s="489"/>
      <c r="O9" s="173" t="s">
        <v>15</v>
      </c>
    </row>
    <row r="10" spans="2:213" ht="36" customHeight="1">
      <c r="B10" s="490" t="s">
        <v>16</v>
      </c>
      <c r="C10" s="491"/>
      <c r="D10" s="491"/>
      <c r="E10" s="491"/>
      <c r="F10" s="491"/>
      <c r="G10" s="491"/>
      <c r="H10" s="543"/>
      <c r="I10" s="544"/>
      <c r="J10" s="545"/>
      <c r="K10" s="428"/>
      <c r="L10" s="434" t="s">
        <v>17</v>
      </c>
      <c r="M10" s="435"/>
      <c r="N10" s="436"/>
      <c r="O10" s="553"/>
    </row>
    <row r="11" spans="2:213" ht="30" customHeight="1">
      <c r="B11" s="492" t="s">
        <v>18</v>
      </c>
      <c r="C11" s="493"/>
      <c r="D11" s="493"/>
      <c r="E11" s="493"/>
      <c r="F11" s="493"/>
      <c r="G11" s="494"/>
      <c r="H11" s="543"/>
      <c r="I11" s="544"/>
      <c r="J11" s="545"/>
      <c r="K11" s="429"/>
      <c r="L11" s="437"/>
      <c r="M11" s="438"/>
      <c r="N11" s="439"/>
      <c r="O11" s="554"/>
    </row>
    <row r="12" spans="2:213" ht="36" customHeight="1">
      <c r="B12" s="168" t="s">
        <v>19</v>
      </c>
      <c r="C12" s="495" t="s">
        <v>20</v>
      </c>
      <c r="D12" s="495"/>
      <c r="E12" s="495"/>
      <c r="F12" s="495"/>
      <c r="G12" s="496"/>
      <c r="H12" s="543"/>
      <c r="I12" s="544"/>
      <c r="J12" s="545"/>
      <c r="K12" s="429"/>
      <c r="L12" s="437"/>
      <c r="M12" s="438"/>
      <c r="N12" s="439"/>
      <c r="O12" s="554"/>
    </row>
    <row r="13" spans="2:213" ht="30" customHeight="1">
      <c r="B13" s="168" t="s">
        <v>21</v>
      </c>
      <c r="C13" s="495" t="s">
        <v>22</v>
      </c>
      <c r="D13" s="495"/>
      <c r="E13" s="495"/>
      <c r="F13" s="495"/>
      <c r="G13" s="496"/>
      <c r="H13" s="543"/>
      <c r="I13" s="544"/>
      <c r="J13" s="545"/>
      <c r="K13" s="429"/>
      <c r="L13" s="437"/>
      <c r="M13" s="438"/>
      <c r="N13" s="439"/>
      <c r="O13" s="554"/>
    </row>
    <row r="14" spans="2:213" ht="30" customHeight="1" thickBot="1">
      <c r="B14" s="180" t="s">
        <v>23</v>
      </c>
      <c r="C14" s="390" t="s">
        <v>24</v>
      </c>
      <c r="D14" s="391"/>
      <c r="E14" s="391"/>
      <c r="F14" s="391"/>
      <c r="G14" s="392"/>
      <c r="H14" s="543"/>
      <c r="I14" s="544"/>
      <c r="J14" s="545"/>
      <c r="K14" s="429"/>
      <c r="L14" s="437"/>
      <c r="M14" s="438"/>
      <c r="N14" s="439"/>
      <c r="O14" s="554"/>
    </row>
    <row r="15" spans="2:213" ht="30.75" customHeight="1" thickBot="1">
      <c r="B15" s="180" t="s">
        <v>262</v>
      </c>
      <c r="C15" s="390" t="s">
        <v>261</v>
      </c>
      <c r="D15" s="391"/>
      <c r="E15" s="391"/>
      <c r="F15" s="391"/>
      <c r="G15" s="392"/>
      <c r="H15" s="546"/>
      <c r="I15" s="547"/>
      <c r="J15" s="548"/>
      <c r="K15" s="430"/>
      <c r="L15" s="440"/>
      <c r="M15" s="441"/>
      <c r="N15" s="442"/>
      <c r="O15" s="555"/>
    </row>
    <row r="16" spans="2:213" s="215" customFormat="1" ht="25" customHeight="1">
      <c r="B16" s="462" t="s">
        <v>25</v>
      </c>
      <c r="C16" s="424" t="s">
        <v>26</v>
      </c>
      <c r="D16" s="508" t="s">
        <v>27</v>
      </c>
      <c r="E16" s="424" t="s">
        <v>28</v>
      </c>
      <c r="F16" s="424" t="s">
        <v>29</v>
      </c>
      <c r="G16" s="397" t="s">
        <v>30</v>
      </c>
      <c r="H16" s="398"/>
      <c r="I16" s="398"/>
      <c r="J16" s="399"/>
      <c r="K16" s="424" t="s">
        <v>31</v>
      </c>
      <c r="L16" s="424"/>
      <c r="M16" s="497" t="s">
        <v>32</v>
      </c>
      <c r="N16" s="497"/>
      <c r="O16" s="498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</row>
    <row r="17" spans="1:213" s="215" customFormat="1" ht="29.25" customHeight="1">
      <c r="B17" s="463"/>
      <c r="C17" s="425"/>
      <c r="D17" s="509"/>
      <c r="E17" s="425"/>
      <c r="F17" s="425"/>
      <c r="G17" s="400"/>
      <c r="H17" s="401"/>
      <c r="I17" s="401"/>
      <c r="J17" s="402"/>
      <c r="K17" s="425"/>
      <c r="L17" s="425"/>
      <c r="M17" s="425" t="s">
        <v>33</v>
      </c>
      <c r="N17" s="425" t="s">
        <v>34</v>
      </c>
      <c r="O17" s="556" t="s">
        <v>35</v>
      </c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</row>
    <row r="18" spans="1:213" s="215" customFormat="1" ht="31.5" customHeight="1" thickBot="1">
      <c r="B18" s="464"/>
      <c r="C18" s="431"/>
      <c r="D18" s="286" t="s">
        <v>36</v>
      </c>
      <c r="E18" s="431"/>
      <c r="F18" s="431"/>
      <c r="G18" s="287" t="s">
        <v>37</v>
      </c>
      <c r="H18" s="287" t="s">
        <v>38</v>
      </c>
      <c r="I18" s="287" t="s">
        <v>39</v>
      </c>
      <c r="J18" s="287" t="s">
        <v>40</v>
      </c>
      <c r="K18" s="287" t="s">
        <v>41</v>
      </c>
      <c r="L18" s="286" t="s">
        <v>42</v>
      </c>
      <c r="M18" s="431"/>
      <c r="N18" s="431"/>
      <c r="O18" s="557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</row>
    <row r="19" spans="1:213" s="215" customFormat="1" ht="35" customHeight="1">
      <c r="B19" s="465" t="s">
        <v>43</v>
      </c>
      <c r="C19" s="452" t="s">
        <v>44</v>
      </c>
      <c r="D19" s="217" t="s">
        <v>45</v>
      </c>
      <c r="E19" s="218">
        <v>1</v>
      </c>
      <c r="F19" s="274">
        <v>236000</v>
      </c>
      <c r="G19" s="274">
        <v>236000</v>
      </c>
      <c r="H19" s="275"/>
      <c r="I19" s="275"/>
      <c r="J19" s="275"/>
      <c r="K19" s="150">
        <v>45383</v>
      </c>
      <c r="L19" s="284" t="s">
        <v>402</v>
      </c>
      <c r="M19" s="432">
        <f>+E20/E19</f>
        <v>0</v>
      </c>
      <c r="N19" s="432">
        <f>F20/F19</f>
        <v>0</v>
      </c>
      <c r="O19" s="558">
        <v>0</v>
      </c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</row>
    <row r="20" spans="1:213" s="215" customFormat="1" ht="35" customHeight="1">
      <c r="B20" s="466"/>
      <c r="C20" s="453"/>
      <c r="D20" s="231" t="s">
        <v>46</v>
      </c>
      <c r="E20" s="257">
        <v>0</v>
      </c>
      <c r="F20" s="265">
        <v>0</v>
      </c>
      <c r="G20" s="265"/>
      <c r="H20" s="276"/>
      <c r="I20" s="276"/>
      <c r="J20" s="276"/>
      <c r="K20" s="174">
        <v>45383</v>
      </c>
      <c r="L20" s="285" t="s">
        <v>402</v>
      </c>
      <c r="M20" s="433"/>
      <c r="N20" s="433"/>
      <c r="O20" s="406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</row>
    <row r="21" spans="1:213" s="215" customFormat="1" ht="35" customHeight="1">
      <c r="B21" s="467" t="s">
        <v>47</v>
      </c>
      <c r="C21" s="454" t="s">
        <v>48</v>
      </c>
      <c r="D21" s="231" t="s">
        <v>45</v>
      </c>
      <c r="E21" s="256">
        <v>1</v>
      </c>
      <c r="F21" s="277">
        <v>93580000</v>
      </c>
      <c r="G21" s="277">
        <v>93580000</v>
      </c>
      <c r="H21" s="276"/>
      <c r="I21" s="276"/>
      <c r="J21" s="276"/>
      <c r="K21" s="174">
        <v>45383</v>
      </c>
      <c r="L21" s="285" t="s">
        <v>402</v>
      </c>
      <c r="M21" s="433">
        <f>+E22/E21</f>
        <v>0</v>
      </c>
      <c r="N21" s="433">
        <f>F22/F21</f>
        <v>1</v>
      </c>
      <c r="O21" s="406">
        <f>+M21*M21/N21</f>
        <v>0</v>
      </c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</row>
    <row r="22" spans="1:213" s="215" customFormat="1" ht="35" customHeight="1">
      <c r="B22" s="467"/>
      <c r="C22" s="454"/>
      <c r="D22" s="231" t="s">
        <v>46</v>
      </c>
      <c r="E22" s="257">
        <v>0</v>
      </c>
      <c r="F22" s="278">
        <v>93580000</v>
      </c>
      <c r="G22" s="278">
        <v>93580000</v>
      </c>
      <c r="H22" s="276"/>
      <c r="I22" s="276"/>
      <c r="J22" s="276"/>
      <c r="K22" s="174">
        <v>45383</v>
      </c>
      <c r="L22" s="285" t="s">
        <v>402</v>
      </c>
      <c r="M22" s="433"/>
      <c r="N22" s="433"/>
      <c r="O22" s="406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</row>
    <row r="23" spans="1:213" s="215" customFormat="1" ht="35" customHeight="1">
      <c r="B23" s="467" t="s">
        <v>49</v>
      </c>
      <c r="C23" s="454" t="s">
        <v>50</v>
      </c>
      <c r="D23" s="231" t="s">
        <v>45</v>
      </c>
      <c r="E23" s="256">
        <v>1</v>
      </c>
      <c r="F23" s="265">
        <v>0</v>
      </c>
      <c r="G23" s="265"/>
      <c r="H23" s="276"/>
      <c r="I23" s="276"/>
      <c r="J23" s="276"/>
      <c r="K23" s="174">
        <v>45383</v>
      </c>
      <c r="L23" s="285" t="s">
        <v>402</v>
      </c>
      <c r="M23" s="433">
        <f t="shared" ref="M23" si="0">+E24/E23</f>
        <v>0</v>
      </c>
      <c r="N23" s="433">
        <v>0</v>
      </c>
      <c r="O23" s="406">
        <v>0</v>
      </c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</row>
    <row r="24" spans="1:213" s="215" customFormat="1" ht="35" customHeight="1">
      <c r="B24" s="467"/>
      <c r="C24" s="454"/>
      <c r="D24" s="231" t="s">
        <v>46</v>
      </c>
      <c r="E24" s="257">
        <v>0</v>
      </c>
      <c r="F24" s="265">
        <v>0</v>
      </c>
      <c r="G24" s="265"/>
      <c r="H24" s="276"/>
      <c r="I24" s="276"/>
      <c r="J24" s="276"/>
      <c r="K24" s="174">
        <v>45383</v>
      </c>
      <c r="L24" s="285" t="s">
        <v>402</v>
      </c>
      <c r="M24" s="433"/>
      <c r="N24" s="433"/>
      <c r="O24" s="406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</row>
    <row r="25" spans="1:213" s="215" customFormat="1" ht="35" customHeight="1">
      <c r="B25" s="467" t="s">
        <v>51</v>
      </c>
      <c r="C25" s="454" t="s">
        <v>52</v>
      </c>
      <c r="D25" s="231" t="s">
        <v>45</v>
      </c>
      <c r="E25" s="256">
        <v>1</v>
      </c>
      <c r="F25" s="265">
        <v>0</v>
      </c>
      <c r="G25" s="265"/>
      <c r="H25" s="276"/>
      <c r="I25" s="276"/>
      <c r="J25" s="276"/>
      <c r="K25" s="174">
        <v>45383</v>
      </c>
      <c r="L25" s="285" t="s">
        <v>402</v>
      </c>
      <c r="M25" s="433">
        <f t="shared" ref="M25" si="1">+E26/E25</f>
        <v>0</v>
      </c>
      <c r="N25" s="433">
        <v>0</v>
      </c>
      <c r="O25" s="406">
        <v>0</v>
      </c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</row>
    <row r="26" spans="1:213" s="215" customFormat="1" ht="35" customHeight="1">
      <c r="B26" s="467"/>
      <c r="C26" s="454"/>
      <c r="D26" s="231" t="s">
        <v>46</v>
      </c>
      <c r="E26" s="257">
        <v>0</v>
      </c>
      <c r="F26" s="266">
        <v>0</v>
      </c>
      <c r="G26" s="266"/>
      <c r="H26" s="276"/>
      <c r="I26" s="276"/>
      <c r="J26" s="276"/>
      <c r="K26" s="174">
        <v>45383</v>
      </c>
      <c r="L26" s="285" t="s">
        <v>402</v>
      </c>
      <c r="M26" s="433"/>
      <c r="N26" s="433"/>
      <c r="O26" s="406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</row>
    <row r="27" spans="1:213" s="215" customFormat="1" ht="35" customHeight="1">
      <c r="B27" s="468" t="s">
        <v>53</v>
      </c>
      <c r="C27" s="454" t="s">
        <v>54</v>
      </c>
      <c r="D27" s="231" t="s">
        <v>45</v>
      </c>
      <c r="E27" s="256">
        <v>250</v>
      </c>
      <c r="F27" s="277">
        <v>269600000</v>
      </c>
      <c r="G27" s="277">
        <v>269600000</v>
      </c>
      <c r="H27" s="276"/>
      <c r="I27" s="276"/>
      <c r="J27" s="276"/>
      <c r="K27" s="174">
        <v>45383</v>
      </c>
      <c r="L27" s="285" t="s">
        <v>402</v>
      </c>
      <c r="M27" s="433">
        <f t="shared" ref="M27" si="2">+E28/E27</f>
        <v>0</v>
      </c>
      <c r="N27" s="433">
        <f>F28/F27</f>
        <v>0.72181008902077148</v>
      </c>
      <c r="O27" s="406">
        <f t="shared" ref="O27" si="3">+M27*M27/N27</f>
        <v>0</v>
      </c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</row>
    <row r="28" spans="1:213" s="215" customFormat="1" ht="35" customHeight="1">
      <c r="B28" s="468"/>
      <c r="C28" s="454"/>
      <c r="D28" s="231" t="s">
        <v>46</v>
      </c>
      <c r="E28" s="257">
        <v>0</v>
      </c>
      <c r="F28" s="278">
        <v>194600000</v>
      </c>
      <c r="G28" s="278">
        <v>194600000</v>
      </c>
      <c r="H28" s="276"/>
      <c r="I28" s="276"/>
      <c r="J28" s="276"/>
      <c r="K28" s="174">
        <v>45383</v>
      </c>
      <c r="L28" s="285" t="s">
        <v>402</v>
      </c>
      <c r="M28" s="433"/>
      <c r="N28" s="433"/>
      <c r="O28" s="406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</row>
    <row r="29" spans="1:213" s="215" customFormat="1" ht="35" customHeight="1">
      <c r="B29" s="467" t="s">
        <v>55</v>
      </c>
      <c r="C29" s="454" t="s">
        <v>56</v>
      </c>
      <c r="D29" s="231" t="s">
        <v>45</v>
      </c>
      <c r="E29" s="256">
        <v>1</v>
      </c>
      <c r="F29" s="267"/>
      <c r="G29" s="267"/>
      <c r="H29" s="276"/>
      <c r="I29" s="276"/>
      <c r="J29" s="276"/>
      <c r="K29" s="174">
        <v>45383</v>
      </c>
      <c r="L29" s="285" t="s">
        <v>402</v>
      </c>
      <c r="M29" s="433">
        <f t="shared" ref="M29:M53" si="4">+E30/E29</f>
        <v>0</v>
      </c>
      <c r="N29" s="433">
        <v>0</v>
      </c>
      <c r="O29" s="406">
        <v>0</v>
      </c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</row>
    <row r="30" spans="1:213" s="215" customFormat="1" ht="35" customHeight="1">
      <c r="B30" s="467"/>
      <c r="C30" s="454"/>
      <c r="D30" s="231" t="s">
        <v>46</v>
      </c>
      <c r="E30" s="257">
        <v>0</v>
      </c>
      <c r="F30" s="268"/>
      <c r="G30" s="268"/>
      <c r="H30" s="276"/>
      <c r="I30" s="276"/>
      <c r="J30" s="276"/>
      <c r="K30" s="174">
        <v>45383</v>
      </c>
      <c r="L30" s="285" t="s">
        <v>402</v>
      </c>
      <c r="M30" s="433"/>
      <c r="N30" s="433"/>
      <c r="O30" s="406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</row>
    <row r="31" spans="1:213" s="215" customFormat="1" ht="35" customHeight="1">
      <c r="A31" s="224"/>
      <c r="B31" s="469" t="s">
        <v>58</v>
      </c>
      <c r="C31" s="455" t="s">
        <v>59</v>
      </c>
      <c r="D31" s="231" t="s">
        <v>45</v>
      </c>
      <c r="E31" s="259">
        <v>20</v>
      </c>
      <c r="F31" s="277">
        <v>199150000</v>
      </c>
      <c r="G31" s="277">
        <v>199150000</v>
      </c>
      <c r="H31" s="279"/>
      <c r="I31" s="280"/>
      <c r="J31" s="280"/>
      <c r="K31" s="174">
        <v>45383</v>
      </c>
      <c r="L31" s="285" t="s">
        <v>402</v>
      </c>
      <c r="M31" s="433">
        <f t="shared" si="4"/>
        <v>0</v>
      </c>
      <c r="N31" s="393">
        <f>F32/F31</f>
        <v>0.84057243283956817</v>
      </c>
      <c r="O31" s="406">
        <f t="shared" ref="O31" si="5">+M31*M31/N31</f>
        <v>0</v>
      </c>
    </row>
    <row r="32" spans="1:213" s="215" customFormat="1" ht="35" customHeight="1">
      <c r="A32" s="224"/>
      <c r="B32" s="470"/>
      <c r="C32" s="455"/>
      <c r="D32" s="231" t="s">
        <v>46</v>
      </c>
      <c r="E32" s="260">
        <v>0</v>
      </c>
      <c r="F32" s="278">
        <v>167400000</v>
      </c>
      <c r="G32" s="278">
        <v>167400000</v>
      </c>
      <c r="H32" s="279"/>
      <c r="I32" s="280"/>
      <c r="J32" s="280"/>
      <c r="K32" s="174">
        <v>45383</v>
      </c>
      <c r="L32" s="285" t="s">
        <v>402</v>
      </c>
      <c r="M32" s="433"/>
      <c r="N32" s="393"/>
      <c r="O32" s="406"/>
    </row>
    <row r="33" spans="1:15" s="215" customFormat="1" ht="35" customHeight="1">
      <c r="A33" s="224"/>
      <c r="B33" s="471" t="s">
        <v>60</v>
      </c>
      <c r="C33" s="455" t="s">
        <v>61</v>
      </c>
      <c r="D33" s="231" t="s">
        <v>45</v>
      </c>
      <c r="E33" s="259">
        <v>1</v>
      </c>
      <c r="F33" s="277">
        <v>58000000</v>
      </c>
      <c r="G33" s="277">
        <v>58000000</v>
      </c>
      <c r="H33" s="279"/>
      <c r="I33" s="280"/>
      <c r="J33" s="280"/>
      <c r="K33" s="174">
        <v>45383</v>
      </c>
      <c r="L33" s="285" t="s">
        <v>402</v>
      </c>
      <c r="M33" s="433">
        <f t="shared" si="4"/>
        <v>0</v>
      </c>
      <c r="N33" s="393">
        <f>F34/F33</f>
        <v>1</v>
      </c>
      <c r="O33" s="406">
        <f t="shared" ref="O33" si="6">+M33*M33/N33</f>
        <v>0</v>
      </c>
    </row>
    <row r="34" spans="1:15" s="215" customFormat="1" ht="35" customHeight="1">
      <c r="A34" s="224"/>
      <c r="B34" s="471"/>
      <c r="C34" s="455"/>
      <c r="D34" s="231" t="s">
        <v>46</v>
      </c>
      <c r="E34" s="260">
        <v>0</v>
      </c>
      <c r="F34" s="278">
        <v>58000000</v>
      </c>
      <c r="G34" s="278">
        <v>58000000</v>
      </c>
      <c r="H34" s="279"/>
      <c r="I34" s="280"/>
      <c r="J34" s="280"/>
      <c r="K34" s="174">
        <v>45383</v>
      </c>
      <c r="L34" s="285" t="s">
        <v>402</v>
      </c>
      <c r="M34" s="433"/>
      <c r="N34" s="393"/>
      <c r="O34" s="406"/>
    </row>
    <row r="35" spans="1:15" s="215" customFormat="1" ht="35" customHeight="1">
      <c r="A35" s="224"/>
      <c r="B35" s="469" t="s">
        <v>62</v>
      </c>
      <c r="C35" s="455" t="s">
        <v>63</v>
      </c>
      <c r="D35" s="231" t="s">
        <v>45</v>
      </c>
      <c r="E35" s="259">
        <v>1</v>
      </c>
      <c r="F35" s="267">
        <v>17400000</v>
      </c>
      <c r="G35" s="267">
        <v>17400000</v>
      </c>
      <c r="H35" s="279"/>
      <c r="I35" s="280"/>
      <c r="J35" s="280"/>
      <c r="K35" s="174">
        <v>45383</v>
      </c>
      <c r="L35" s="285" t="s">
        <v>402</v>
      </c>
      <c r="M35" s="433">
        <f t="shared" si="4"/>
        <v>0</v>
      </c>
      <c r="N35" s="393">
        <f>F36/F35</f>
        <v>1</v>
      </c>
      <c r="O35" s="406">
        <f t="shared" ref="O35" si="7">+M35*M35/N35</f>
        <v>0</v>
      </c>
    </row>
    <row r="36" spans="1:15" s="215" customFormat="1" ht="35" customHeight="1">
      <c r="A36" s="224"/>
      <c r="B36" s="469"/>
      <c r="C36" s="455"/>
      <c r="D36" s="231" t="s">
        <v>46</v>
      </c>
      <c r="E36" s="260">
        <v>0</v>
      </c>
      <c r="F36" s="267">
        <v>17400000</v>
      </c>
      <c r="G36" s="267">
        <v>17400000</v>
      </c>
      <c r="H36" s="279"/>
      <c r="I36" s="280"/>
      <c r="J36" s="280"/>
      <c r="K36" s="174">
        <v>45383</v>
      </c>
      <c r="L36" s="285" t="s">
        <v>402</v>
      </c>
      <c r="M36" s="433"/>
      <c r="N36" s="393"/>
      <c r="O36" s="406"/>
    </row>
    <row r="37" spans="1:15" s="215" customFormat="1" ht="35" customHeight="1">
      <c r="A37" s="224"/>
      <c r="B37" s="469" t="s">
        <v>64</v>
      </c>
      <c r="C37" s="455" t="s">
        <v>65</v>
      </c>
      <c r="D37" s="231" t="s">
        <v>45</v>
      </c>
      <c r="E37" s="259">
        <v>100</v>
      </c>
      <c r="F37" s="267">
        <v>25500000</v>
      </c>
      <c r="G37" s="267">
        <v>25500000</v>
      </c>
      <c r="H37" s="279"/>
      <c r="I37" s="280"/>
      <c r="J37" s="280"/>
      <c r="K37" s="174">
        <v>45383</v>
      </c>
      <c r="L37" s="285" t="s">
        <v>402</v>
      </c>
      <c r="M37" s="433">
        <f t="shared" si="4"/>
        <v>0</v>
      </c>
      <c r="N37" s="393">
        <f>F38/F37</f>
        <v>1</v>
      </c>
      <c r="O37" s="406">
        <f t="shared" ref="O37" si="8">+M37*M37/N37</f>
        <v>0</v>
      </c>
    </row>
    <row r="38" spans="1:15" s="215" customFormat="1" ht="35" customHeight="1">
      <c r="A38" s="224"/>
      <c r="B38" s="469"/>
      <c r="C38" s="455"/>
      <c r="D38" s="231" t="s">
        <v>46</v>
      </c>
      <c r="E38" s="260">
        <v>0</v>
      </c>
      <c r="F38" s="267">
        <v>25500000</v>
      </c>
      <c r="G38" s="267">
        <v>25500000</v>
      </c>
      <c r="H38" s="279"/>
      <c r="I38" s="280"/>
      <c r="J38" s="280"/>
      <c r="K38" s="174">
        <v>45383</v>
      </c>
      <c r="L38" s="285" t="s">
        <v>402</v>
      </c>
      <c r="M38" s="433"/>
      <c r="N38" s="393"/>
      <c r="O38" s="406"/>
    </row>
    <row r="39" spans="1:15" s="215" customFormat="1" ht="35" customHeight="1">
      <c r="A39" s="224"/>
      <c r="B39" s="469" t="s">
        <v>66</v>
      </c>
      <c r="C39" s="455" t="s">
        <v>67</v>
      </c>
      <c r="D39" s="231" t="s">
        <v>45</v>
      </c>
      <c r="E39" s="259">
        <v>190</v>
      </c>
      <c r="F39" s="277">
        <v>31234000</v>
      </c>
      <c r="G39" s="277">
        <v>31234000</v>
      </c>
      <c r="H39" s="279"/>
      <c r="I39" s="280"/>
      <c r="J39" s="280"/>
      <c r="K39" s="174">
        <v>45383</v>
      </c>
      <c r="L39" s="285" t="s">
        <v>402</v>
      </c>
      <c r="M39" s="433">
        <f t="shared" si="4"/>
        <v>0</v>
      </c>
      <c r="N39" s="393">
        <f>F40/F39</f>
        <v>1</v>
      </c>
      <c r="O39" s="406">
        <f t="shared" ref="O39" si="9">+M39*M39/N39</f>
        <v>0</v>
      </c>
    </row>
    <row r="40" spans="1:15" s="215" customFormat="1" ht="35" customHeight="1">
      <c r="A40" s="224"/>
      <c r="B40" s="469"/>
      <c r="C40" s="455"/>
      <c r="D40" s="231" t="s">
        <v>46</v>
      </c>
      <c r="E40" s="260">
        <v>0</v>
      </c>
      <c r="F40" s="278">
        <v>31234000</v>
      </c>
      <c r="G40" s="278">
        <v>31234000</v>
      </c>
      <c r="H40" s="279"/>
      <c r="I40" s="280"/>
      <c r="J40" s="280"/>
      <c r="K40" s="174">
        <v>45383</v>
      </c>
      <c r="L40" s="285" t="s">
        <v>402</v>
      </c>
      <c r="M40" s="433"/>
      <c r="N40" s="393"/>
      <c r="O40" s="406"/>
    </row>
    <row r="41" spans="1:15" s="215" customFormat="1" ht="35" customHeight="1">
      <c r="A41" s="224"/>
      <c r="B41" s="469" t="s">
        <v>68</v>
      </c>
      <c r="C41" s="455" t="s">
        <v>69</v>
      </c>
      <c r="D41" s="231" t="s">
        <v>45</v>
      </c>
      <c r="E41" s="259">
        <v>90</v>
      </c>
      <c r="F41" s="267">
        <f>J41</f>
        <v>200000000</v>
      </c>
      <c r="G41" s="267"/>
      <c r="H41" s="279"/>
      <c r="I41" s="280"/>
      <c r="J41" s="280">
        <v>200000000</v>
      </c>
      <c r="K41" s="174">
        <v>45383</v>
      </c>
      <c r="L41" s="285" t="s">
        <v>402</v>
      </c>
      <c r="M41" s="433">
        <f t="shared" si="4"/>
        <v>0</v>
      </c>
      <c r="N41" s="393">
        <f>F42/F41</f>
        <v>0</v>
      </c>
      <c r="O41" s="406">
        <v>0</v>
      </c>
    </row>
    <row r="42" spans="1:15" s="215" customFormat="1" ht="35" customHeight="1">
      <c r="A42" s="224"/>
      <c r="B42" s="469"/>
      <c r="C42" s="455"/>
      <c r="D42" s="231" t="s">
        <v>46</v>
      </c>
      <c r="E42" s="260">
        <v>0</v>
      </c>
      <c r="F42" s="268"/>
      <c r="G42" s="268"/>
      <c r="H42" s="279"/>
      <c r="I42" s="280"/>
      <c r="J42" s="280"/>
      <c r="K42" s="174">
        <v>45383</v>
      </c>
      <c r="L42" s="285" t="s">
        <v>402</v>
      </c>
      <c r="M42" s="433"/>
      <c r="N42" s="393"/>
      <c r="O42" s="406"/>
    </row>
    <row r="43" spans="1:15" s="215" customFormat="1" ht="35" customHeight="1">
      <c r="A43" s="224"/>
      <c r="B43" s="469" t="s">
        <v>70</v>
      </c>
      <c r="C43" s="455" t="s">
        <v>71</v>
      </c>
      <c r="D43" s="231" t="s">
        <v>45</v>
      </c>
      <c r="E43" s="259">
        <v>50</v>
      </c>
      <c r="F43" s="267">
        <v>104800000</v>
      </c>
      <c r="G43" s="267">
        <v>104800000</v>
      </c>
      <c r="H43" s="279"/>
      <c r="I43" s="280"/>
      <c r="J43" s="280"/>
      <c r="K43" s="174">
        <v>45383</v>
      </c>
      <c r="L43" s="285" t="s">
        <v>402</v>
      </c>
      <c r="M43" s="433">
        <f t="shared" si="4"/>
        <v>0</v>
      </c>
      <c r="N43" s="393">
        <f>F44/F43</f>
        <v>1</v>
      </c>
      <c r="O43" s="406">
        <f t="shared" ref="O43" si="10">+M43*M43/N43</f>
        <v>0</v>
      </c>
    </row>
    <row r="44" spans="1:15" s="215" customFormat="1" ht="35" customHeight="1">
      <c r="A44" s="224"/>
      <c r="B44" s="469"/>
      <c r="C44" s="455"/>
      <c r="D44" s="231" t="s">
        <v>46</v>
      </c>
      <c r="E44" s="260">
        <v>0</v>
      </c>
      <c r="F44" s="267">
        <v>104800000</v>
      </c>
      <c r="G44" s="267">
        <v>104800000</v>
      </c>
      <c r="H44" s="279"/>
      <c r="I44" s="280"/>
      <c r="J44" s="280"/>
      <c r="K44" s="174">
        <v>45383</v>
      </c>
      <c r="L44" s="285" t="s">
        <v>402</v>
      </c>
      <c r="M44" s="433"/>
      <c r="N44" s="393"/>
      <c r="O44" s="406"/>
    </row>
    <row r="45" spans="1:15" s="215" customFormat="1" ht="35" customHeight="1">
      <c r="A45" s="224"/>
      <c r="B45" s="469" t="s">
        <v>72</v>
      </c>
      <c r="C45" s="455" t="s">
        <v>73</v>
      </c>
      <c r="D45" s="231" t="s">
        <v>45</v>
      </c>
      <c r="E45" s="259">
        <v>5</v>
      </c>
      <c r="F45" s="267">
        <v>2610000000</v>
      </c>
      <c r="G45" s="267">
        <v>2610000000</v>
      </c>
      <c r="H45" s="279"/>
      <c r="I45" s="280"/>
      <c r="J45" s="280"/>
      <c r="K45" s="174">
        <v>45383</v>
      </c>
      <c r="L45" s="285" t="s">
        <v>402</v>
      </c>
      <c r="M45" s="433">
        <f t="shared" si="4"/>
        <v>0</v>
      </c>
      <c r="N45" s="393">
        <f>F46/F45</f>
        <v>0.45977011494252873</v>
      </c>
      <c r="O45" s="406">
        <f t="shared" ref="O45" si="11">+M45*M45/N45</f>
        <v>0</v>
      </c>
    </row>
    <row r="46" spans="1:15" s="215" customFormat="1" ht="35" customHeight="1">
      <c r="A46" s="224"/>
      <c r="B46" s="469"/>
      <c r="C46" s="455"/>
      <c r="D46" s="231" t="s">
        <v>46</v>
      </c>
      <c r="E46" s="260">
        <v>0</v>
      </c>
      <c r="F46" s="268">
        <v>1200000000</v>
      </c>
      <c r="G46" s="268">
        <v>1200000000</v>
      </c>
      <c r="H46" s="279"/>
      <c r="I46" s="280"/>
      <c r="J46" s="280"/>
      <c r="K46" s="174">
        <v>45383</v>
      </c>
      <c r="L46" s="285" t="s">
        <v>402</v>
      </c>
      <c r="M46" s="433"/>
      <c r="N46" s="393"/>
      <c r="O46" s="406"/>
    </row>
    <row r="47" spans="1:15" s="215" customFormat="1" ht="35" customHeight="1">
      <c r="A47" s="224"/>
      <c r="B47" s="469" t="s">
        <v>74</v>
      </c>
      <c r="C47" s="455" t="s">
        <v>75</v>
      </c>
      <c r="D47" s="231" t="s">
        <v>45</v>
      </c>
      <c r="E47" s="259">
        <v>1</v>
      </c>
      <c r="F47" s="267">
        <v>23800000</v>
      </c>
      <c r="G47" s="267">
        <v>23800000</v>
      </c>
      <c r="H47" s="279"/>
      <c r="I47" s="280"/>
      <c r="J47" s="280"/>
      <c r="K47" s="174">
        <v>45383</v>
      </c>
      <c r="L47" s="285" t="s">
        <v>402</v>
      </c>
      <c r="M47" s="433">
        <f t="shared" si="4"/>
        <v>0</v>
      </c>
      <c r="N47" s="393">
        <f>F48/F47</f>
        <v>1</v>
      </c>
      <c r="O47" s="406">
        <f t="shared" ref="O47" si="12">+M47*M47/N47</f>
        <v>0</v>
      </c>
    </row>
    <row r="48" spans="1:15" s="215" customFormat="1" ht="35" customHeight="1">
      <c r="A48" s="224"/>
      <c r="B48" s="469"/>
      <c r="C48" s="455"/>
      <c r="D48" s="231" t="s">
        <v>46</v>
      </c>
      <c r="E48" s="260">
        <v>0</v>
      </c>
      <c r="F48" s="281">
        <v>23800000</v>
      </c>
      <c r="G48" s="281">
        <v>23800000</v>
      </c>
      <c r="H48" s="279"/>
      <c r="I48" s="280"/>
      <c r="J48" s="280"/>
      <c r="K48" s="174">
        <v>45383</v>
      </c>
      <c r="L48" s="285" t="s">
        <v>402</v>
      </c>
      <c r="M48" s="433"/>
      <c r="N48" s="393"/>
      <c r="O48" s="406"/>
    </row>
    <row r="49" spans="1:15" s="215" customFormat="1" ht="35" customHeight="1">
      <c r="A49" s="224"/>
      <c r="B49" s="469" t="s">
        <v>76</v>
      </c>
      <c r="C49" s="455" t="s">
        <v>77</v>
      </c>
      <c r="D49" s="231" t="s">
        <v>45</v>
      </c>
      <c r="E49" s="259">
        <v>1</v>
      </c>
      <c r="F49" s="267">
        <v>21700000</v>
      </c>
      <c r="G49" s="267">
        <v>21700000</v>
      </c>
      <c r="H49" s="279"/>
      <c r="I49" s="280"/>
      <c r="J49" s="280"/>
      <c r="K49" s="174">
        <v>45383</v>
      </c>
      <c r="L49" s="285" t="s">
        <v>402</v>
      </c>
      <c r="M49" s="433">
        <f t="shared" si="4"/>
        <v>0</v>
      </c>
      <c r="N49" s="393">
        <f>F50/F49</f>
        <v>1</v>
      </c>
      <c r="O49" s="406">
        <f t="shared" ref="O49" si="13">+M49*M49/N49</f>
        <v>0</v>
      </c>
    </row>
    <row r="50" spans="1:15" s="215" customFormat="1" ht="35" customHeight="1">
      <c r="A50" s="224"/>
      <c r="B50" s="469"/>
      <c r="C50" s="455"/>
      <c r="D50" s="231" t="s">
        <v>46</v>
      </c>
      <c r="E50" s="260">
        <v>0</v>
      </c>
      <c r="F50" s="267">
        <v>21700000</v>
      </c>
      <c r="G50" s="267">
        <v>21700000</v>
      </c>
      <c r="H50" s="279"/>
      <c r="I50" s="280"/>
      <c r="J50" s="280"/>
      <c r="K50" s="174">
        <v>45383</v>
      </c>
      <c r="L50" s="285" t="s">
        <v>402</v>
      </c>
      <c r="M50" s="433"/>
      <c r="N50" s="393"/>
      <c r="O50" s="406"/>
    </row>
    <row r="51" spans="1:15" s="215" customFormat="1" ht="35" customHeight="1">
      <c r="A51" s="224"/>
      <c r="B51" s="469" t="s">
        <v>78</v>
      </c>
      <c r="C51" s="455" t="s">
        <v>79</v>
      </c>
      <c r="D51" s="231" t="s">
        <v>45</v>
      </c>
      <c r="E51" s="259">
        <v>1</v>
      </c>
      <c r="F51" s="267"/>
      <c r="G51" s="267"/>
      <c r="H51" s="279"/>
      <c r="I51" s="280"/>
      <c r="J51" s="280"/>
      <c r="K51" s="174">
        <v>45383</v>
      </c>
      <c r="L51" s="285" t="s">
        <v>402</v>
      </c>
      <c r="M51" s="433">
        <f t="shared" si="4"/>
        <v>0</v>
      </c>
      <c r="N51" s="393">
        <v>0</v>
      </c>
      <c r="O51" s="406">
        <v>0</v>
      </c>
    </row>
    <row r="52" spans="1:15" s="215" customFormat="1" ht="35" customHeight="1" thickBot="1">
      <c r="A52" s="224"/>
      <c r="B52" s="469"/>
      <c r="C52" s="455"/>
      <c r="D52" s="231" t="s">
        <v>46</v>
      </c>
      <c r="E52" s="260">
        <v>0</v>
      </c>
      <c r="F52" s="267"/>
      <c r="G52" s="267"/>
      <c r="H52" s="279"/>
      <c r="I52" s="280"/>
      <c r="J52" s="280"/>
      <c r="K52" s="174">
        <v>45383</v>
      </c>
      <c r="L52" s="285" t="s">
        <v>402</v>
      </c>
      <c r="M52" s="433"/>
      <c r="N52" s="393"/>
      <c r="O52" s="406"/>
    </row>
    <row r="53" spans="1:15" s="215" customFormat="1" ht="35" customHeight="1">
      <c r="A53" s="229"/>
      <c r="B53" s="469" t="s">
        <v>80</v>
      </c>
      <c r="C53" s="455" t="s">
        <v>79</v>
      </c>
      <c r="D53" s="231" t="s">
        <v>45</v>
      </c>
      <c r="E53" s="259">
        <v>1</v>
      </c>
      <c r="F53" s="267">
        <v>30000000</v>
      </c>
      <c r="G53" s="267">
        <v>30000000</v>
      </c>
      <c r="H53" s="279"/>
      <c r="I53" s="280"/>
      <c r="J53" s="280"/>
      <c r="K53" s="174">
        <v>45383</v>
      </c>
      <c r="L53" s="285" t="s">
        <v>402</v>
      </c>
      <c r="M53" s="433">
        <f t="shared" si="4"/>
        <v>0</v>
      </c>
      <c r="N53" s="393">
        <f>F54/F53</f>
        <v>1</v>
      </c>
      <c r="O53" s="406">
        <f t="shared" ref="O53:O55" si="14">+M53*M53/N53</f>
        <v>0</v>
      </c>
    </row>
    <row r="54" spans="1:15" s="215" customFormat="1" ht="35" customHeight="1" thickBot="1">
      <c r="A54" s="230"/>
      <c r="B54" s="472"/>
      <c r="C54" s="456"/>
      <c r="D54" s="222" t="s">
        <v>46</v>
      </c>
      <c r="E54" s="228">
        <v>0</v>
      </c>
      <c r="F54" s="269">
        <v>30000000</v>
      </c>
      <c r="G54" s="269">
        <v>30000000</v>
      </c>
      <c r="H54" s="282"/>
      <c r="I54" s="283"/>
      <c r="J54" s="283"/>
      <c r="K54" s="174">
        <v>45383</v>
      </c>
      <c r="L54" s="285" t="s">
        <v>402</v>
      </c>
      <c r="M54" s="433"/>
      <c r="N54" s="403"/>
      <c r="O54" s="406"/>
    </row>
    <row r="55" spans="1:15" s="215" customFormat="1" ht="35" customHeight="1">
      <c r="A55" s="224"/>
      <c r="B55" s="473" t="s">
        <v>81</v>
      </c>
      <c r="C55" s="264"/>
      <c r="D55" s="217" t="s">
        <v>45</v>
      </c>
      <c r="E55" s="225"/>
      <c r="F55" s="270">
        <f t="shared" ref="F55:J56" si="15">SUM(F19+F21+F23+F25+F27+F29+F31+F33+F35+F37+F39+F41+F43+F45+F47+F49+F51+F53)</f>
        <v>3685000000</v>
      </c>
      <c r="G55" s="271">
        <f t="shared" si="15"/>
        <v>3485000000</v>
      </c>
      <c r="H55" s="271">
        <f t="shared" si="15"/>
        <v>0</v>
      </c>
      <c r="I55" s="271">
        <f t="shared" si="15"/>
        <v>0</v>
      </c>
      <c r="J55" s="271">
        <f t="shared" si="15"/>
        <v>200000000</v>
      </c>
      <c r="K55" s="150"/>
      <c r="L55" s="150"/>
      <c r="M55" s="404">
        <f>+(M19+M21+M23+M25+M29+M27+M31+M33+M35+M37+M39+M41+M43+M45+M47+M49+M51+M53)/18</f>
        <v>0</v>
      </c>
      <c r="N55" s="404">
        <f>+F56/F55</f>
        <v>0.53406078697421977</v>
      </c>
      <c r="O55" s="426">
        <f t="shared" si="14"/>
        <v>0</v>
      </c>
    </row>
    <row r="56" spans="1:15" s="215" customFormat="1" ht="35" customHeight="1" thickBot="1">
      <c r="B56" s="474"/>
      <c r="C56" s="261"/>
      <c r="D56" s="220" t="s">
        <v>46</v>
      </c>
      <c r="E56" s="226"/>
      <c r="F56" s="272">
        <f t="shared" si="15"/>
        <v>1968014000</v>
      </c>
      <c r="G56" s="273">
        <f t="shared" si="15"/>
        <v>1968014000</v>
      </c>
      <c r="H56" s="272">
        <f t="shared" si="15"/>
        <v>0</v>
      </c>
      <c r="I56" s="272">
        <f t="shared" si="15"/>
        <v>0</v>
      </c>
      <c r="J56" s="272">
        <f t="shared" si="15"/>
        <v>0</v>
      </c>
      <c r="K56" s="262"/>
      <c r="L56" s="263"/>
      <c r="M56" s="405"/>
      <c r="N56" s="405"/>
      <c r="O56" s="427"/>
    </row>
    <row r="57" spans="1:15" s="215" customFormat="1" ht="35" customHeight="1" thickBot="1">
      <c r="B57" s="232"/>
      <c r="F57" s="233"/>
      <c r="G57" s="233"/>
      <c r="H57" s="233"/>
      <c r="I57" s="175"/>
      <c r="J57" s="175"/>
      <c r="K57" s="234"/>
      <c r="L57" s="234"/>
      <c r="M57" s="235"/>
      <c r="N57" s="236"/>
      <c r="O57" s="237"/>
    </row>
    <row r="58" spans="1:15" s="215" customFormat="1" ht="35" customHeight="1" thickBot="1">
      <c r="B58" s="238" t="s">
        <v>82</v>
      </c>
      <c r="C58" s="499" t="s">
        <v>83</v>
      </c>
      <c r="D58" s="500"/>
      <c r="E58" s="501"/>
      <c r="F58" s="502" t="s">
        <v>84</v>
      </c>
      <c r="G58" s="503"/>
      <c r="H58" s="503"/>
      <c r="I58" s="503"/>
      <c r="J58" s="504"/>
      <c r="K58" s="505" t="s">
        <v>85</v>
      </c>
      <c r="L58" s="506"/>
      <c r="M58" s="506"/>
      <c r="N58" s="506"/>
      <c r="O58" s="507"/>
    </row>
    <row r="59" spans="1:15" s="215" customFormat="1" ht="35" customHeight="1">
      <c r="B59" s="446" t="s">
        <v>398</v>
      </c>
      <c r="C59" s="396" t="s">
        <v>86</v>
      </c>
      <c r="D59" s="396"/>
      <c r="E59" s="396"/>
      <c r="F59" s="396" t="s">
        <v>87</v>
      </c>
      <c r="G59" s="396"/>
      <c r="H59" s="396"/>
      <c r="I59" s="239" t="s">
        <v>45</v>
      </c>
      <c r="J59" s="240">
        <v>1</v>
      </c>
      <c r="K59" s="415"/>
      <c r="L59" s="416"/>
      <c r="M59" s="416"/>
      <c r="N59" s="416"/>
      <c r="O59" s="417"/>
    </row>
    <row r="60" spans="1:15" s="215" customFormat="1" ht="35" customHeight="1">
      <c r="B60" s="447"/>
      <c r="C60" s="394"/>
      <c r="D60" s="394"/>
      <c r="E60" s="394"/>
      <c r="F60" s="394"/>
      <c r="G60" s="394"/>
      <c r="H60" s="394"/>
      <c r="I60" s="241" t="s">
        <v>46</v>
      </c>
      <c r="J60" s="242">
        <v>0</v>
      </c>
      <c r="K60" s="418"/>
      <c r="L60" s="419"/>
      <c r="M60" s="419"/>
      <c r="N60" s="419"/>
      <c r="O60" s="420"/>
    </row>
    <row r="61" spans="1:15" s="215" customFormat="1" ht="35" customHeight="1">
      <c r="B61" s="447"/>
      <c r="C61" s="394" t="s">
        <v>88</v>
      </c>
      <c r="D61" s="394"/>
      <c r="E61" s="394"/>
      <c r="F61" s="394" t="s">
        <v>89</v>
      </c>
      <c r="G61" s="394"/>
      <c r="H61" s="394"/>
      <c r="I61" s="241" t="s">
        <v>45</v>
      </c>
      <c r="J61" s="243">
        <v>1</v>
      </c>
      <c r="K61" s="418"/>
      <c r="L61" s="419"/>
      <c r="M61" s="419"/>
      <c r="N61" s="419"/>
      <c r="O61" s="420"/>
    </row>
    <row r="62" spans="1:15" s="215" customFormat="1" ht="35" customHeight="1">
      <c r="B62" s="447"/>
      <c r="C62" s="394"/>
      <c r="D62" s="394"/>
      <c r="E62" s="394"/>
      <c r="F62" s="394"/>
      <c r="G62" s="394"/>
      <c r="H62" s="394"/>
      <c r="I62" s="241" t="s">
        <v>46</v>
      </c>
      <c r="J62" s="242">
        <v>0</v>
      </c>
      <c r="K62" s="418"/>
      <c r="L62" s="419"/>
      <c r="M62" s="419"/>
      <c r="N62" s="419"/>
      <c r="O62" s="420"/>
    </row>
    <row r="63" spans="1:15" s="215" customFormat="1" ht="35" customHeight="1">
      <c r="B63" s="447"/>
      <c r="C63" s="394" t="s">
        <v>90</v>
      </c>
      <c r="D63" s="394"/>
      <c r="E63" s="394"/>
      <c r="F63" s="394" t="s">
        <v>91</v>
      </c>
      <c r="G63" s="394"/>
      <c r="H63" s="394"/>
      <c r="I63" s="241" t="s">
        <v>45</v>
      </c>
      <c r="J63" s="243">
        <v>1</v>
      </c>
      <c r="K63" s="418"/>
      <c r="L63" s="419"/>
      <c r="M63" s="419"/>
      <c r="N63" s="419"/>
      <c r="O63" s="420"/>
    </row>
    <row r="64" spans="1:15" s="215" customFormat="1" ht="35" customHeight="1">
      <c r="B64" s="447"/>
      <c r="C64" s="394"/>
      <c r="D64" s="394"/>
      <c r="E64" s="394"/>
      <c r="F64" s="394"/>
      <c r="G64" s="394"/>
      <c r="H64" s="394"/>
      <c r="I64" s="241" t="s">
        <v>46</v>
      </c>
      <c r="J64" s="242">
        <v>0</v>
      </c>
      <c r="K64" s="418"/>
      <c r="L64" s="419"/>
      <c r="M64" s="419"/>
      <c r="N64" s="419"/>
      <c r="O64" s="420"/>
    </row>
    <row r="65" spans="2:15" s="215" customFormat="1" ht="35" customHeight="1">
      <c r="B65" s="447"/>
      <c r="C65" s="394" t="s">
        <v>92</v>
      </c>
      <c r="D65" s="394"/>
      <c r="E65" s="394"/>
      <c r="F65" s="394" t="s">
        <v>89</v>
      </c>
      <c r="G65" s="394"/>
      <c r="H65" s="394"/>
      <c r="I65" s="241" t="s">
        <v>45</v>
      </c>
      <c r="J65" s="243">
        <v>1</v>
      </c>
      <c r="K65" s="418"/>
      <c r="L65" s="419"/>
      <c r="M65" s="419"/>
      <c r="N65" s="419"/>
      <c r="O65" s="420"/>
    </row>
    <row r="66" spans="2:15" s="215" customFormat="1" ht="35" customHeight="1">
      <c r="B66" s="447"/>
      <c r="C66" s="394"/>
      <c r="D66" s="394"/>
      <c r="E66" s="394"/>
      <c r="F66" s="394"/>
      <c r="G66" s="394"/>
      <c r="H66" s="394"/>
      <c r="I66" s="241" t="s">
        <v>46</v>
      </c>
      <c r="J66" s="242">
        <v>0</v>
      </c>
      <c r="K66" s="418"/>
      <c r="L66" s="419"/>
      <c r="M66" s="419"/>
      <c r="N66" s="419"/>
      <c r="O66" s="420"/>
    </row>
    <row r="67" spans="2:15" s="215" customFormat="1" ht="35" customHeight="1">
      <c r="B67" s="447"/>
      <c r="C67" s="394" t="s">
        <v>93</v>
      </c>
      <c r="D67" s="394"/>
      <c r="E67" s="394"/>
      <c r="F67" s="394" t="s">
        <v>94</v>
      </c>
      <c r="G67" s="394"/>
      <c r="H67" s="394"/>
      <c r="I67" s="241" t="s">
        <v>45</v>
      </c>
      <c r="J67" s="243">
        <v>250</v>
      </c>
      <c r="K67" s="418"/>
      <c r="L67" s="419"/>
      <c r="M67" s="419"/>
      <c r="N67" s="419"/>
      <c r="O67" s="420"/>
    </row>
    <row r="68" spans="2:15" s="215" customFormat="1" ht="35" customHeight="1">
      <c r="B68" s="447"/>
      <c r="C68" s="394"/>
      <c r="D68" s="394"/>
      <c r="E68" s="394"/>
      <c r="F68" s="394"/>
      <c r="G68" s="394"/>
      <c r="H68" s="394"/>
      <c r="I68" s="241" t="s">
        <v>46</v>
      </c>
      <c r="J68" s="242">
        <v>0</v>
      </c>
      <c r="K68" s="418"/>
      <c r="L68" s="419"/>
      <c r="M68" s="419"/>
      <c r="N68" s="419"/>
      <c r="O68" s="420"/>
    </row>
    <row r="69" spans="2:15" s="215" customFormat="1" ht="35" customHeight="1">
      <c r="B69" s="447"/>
      <c r="C69" s="394" t="s">
        <v>95</v>
      </c>
      <c r="D69" s="394"/>
      <c r="E69" s="394"/>
      <c r="F69" s="394" t="s">
        <v>96</v>
      </c>
      <c r="G69" s="394"/>
      <c r="H69" s="394"/>
      <c r="I69" s="244" t="s">
        <v>45</v>
      </c>
      <c r="J69" s="243">
        <v>20</v>
      </c>
      <c r="K69" s="418"/>
      <c r="L69" s="419"/>
      <c r="M69" s="419"/>
      <c r="N69" s="419"/>
      <c r="O69" s="420"/>
    </row>
    <row r="70" spans="2:15" s="215" customFormat="1" ht="35" customHeight="1">
      <c r="B70" s="447"/>
      <c r="C70" s="394"/>
      <c r="D70" s="394"/>
      <c r="E70" s="394"/>
      <c r="F70" s="394"/>
      <c r="G70" s="394"/>
      <c r="H70" s="394"/>
      <c r="I70" s="241" t="s">
        <v>46</v>
      </c>
      <c r="J70" s="242">
        <v>0</v>
      </c>
      <c r="K70" s="418"/>
      <c r="L70" s="419"/>
      <c r="M70" s="419"/>
      <c r="N70" s="419"/>
      <c r="O70" s="420"/>
    </row>
    <row r="71" spans="2:15" s="215" customFormat="1" ht="35" customHeight="1">
      <c r="B71" s="447"/>
      <c r="C71" s="394" t="s">
        <v>97</v>
      </c>
      <c r="D71" s="394"/>
      <c r="E71" s="394"/>
      <c r="F71" s="395" t="s">
        <v>98</v>
      </c>
      <c r="G71" s="395"/>
      <c r="H71" s="395"/>
      <c r="I71" s="241" t="s">
        <v>45</v>
      </c>
      <c r="J71" s="243">
        <v>1</v>
      </c>
      <c r="K71" s="418"/>
      <c r="L71" s="419"/>
      <c r="M71" s="419"/>
      <c r="N71" s="419"/>
      <c r="O71" s="420"/>
    </row>
    <row r="72" spans="2:15" s="215" customFormat="1" ht="35" customHeight="1">
      <c r="B72" s="447"/>
      <c r="C72" s="394"/>
      <c r="D72" s="394"/>
      <c r="E72" s="394"/>
      <c r="F72" s="395"/>
      <c r="G72" s="395"/>
      <c r="H72" s="395"/>
      <c r="I72" s="241" t="s">
        <v>46</v>
      </c>
      <c r="J72" s="242">
        <v>0</v>
      </c>
      <c r="K72" s="418"/>
      <c r="L72" s="419"/>
      <c r="M72" s="419"/>
      <c r="N72" s="419"/>
      <c r="O72" s="420"/>
    </row>
    <row r="73" spans="2:15" s="215" customFormat="1" ht="35" customHeight="1">
      <c r="B73" s="447"/>
      <c r="C73" s="394" t="s">
        <v>99</v>
      </c>
      <c r="D73" s="394"/>
      <c r="E73" s="394"/>
      <c r="F73" s="394" t="s">
        <v>100</v>
      </c>
      <c r="G73" s="394"/>
      <c r="H73" s="394"/>
      <c r="I73" s="241" t="s">
        <v>45</v>
      </c>
      <c r="J73" s="243">
        <v>1</v>
      </c>
      <c r="K73" s="418"/>
      <c r="L73" s="419"/>
      <c r="M73" s="419"/>
      <c r="N73" s="419"/>
      <c r="O73" s="420"/>
    </row>
    <row r="74" spans="2:15" s="215" customFormat="1" ht="35" customHeight="1">
      <c r="B74" s="447"/>
      <c r="C74" s="394"/>
      <c r="D74" s="394"/>
      <c r="E74" s="394"/>
      <c r="F74" s="394"/>
      <c r="G74" s="394"/>
      <c r="H74" s="394"/>
      <c r="I74" s="241" t="s">
        <v>46</v>
      </c>
      <c r="J74" s="242">
        <v>0</v>
      </c>
      <c r="K74" s="418"/>
      <c r="L74" s="419"/>
      <c r="M74" s="419"/>
      <c r="N74" s="419"/>
      <c r="O74" s="420"/>
    </row>
    <row r="75" spans="2:15" s="215" customFormat="1" ht="35" customHeight="1">
      <c r="B75" s="447"/>
      <c r="C75" s="394" t="s">
        <v>101</v>
      </c>
      <c r="D75" s="394"/>
      <c r="E75" s="394"/>
      <c r="F75" s="395" t="s">
        <v>102</v>
      </c>
      <c r="G75" s="395"/>
      <c r="H75" s="395"/>
      <c r="I75" s="241" t="s">
        <v>45</v>
      </c>
      <c r="J75" s="243">
        <v>100</v>
      </c>
      <c r="K75" s="418"/>
      <c r="L75" s="419"/>
      <c r="M75" s="419"/>
      <c r="N75" s="419"/>
      <c r="O75" s="420"/>
    </row>
    <row r="76" spans="2:15" s="215" customFormat="1" ht="35" customHeight="1">
      <c r="B76" s="447"/>
      <c r="C76" s="394"/>
      <c r="D76" s="394"/>
      <c r="E76" s="394"/>
      <c r="F76" s="395"/>
      <c r="G76" s="395"/>
      <c r="H76" s="395"/>
      <c r="I76" s="241" t="s">
        <v>46</v>
      </c>
      <c r="J76" s="242">
        <v>0</v>
      </c>
      <c r="K76" s="418"/>
      <c r="L76" s="419"/>
      <c r="M76" s="419"/>
      <c r="N76" s="419"/>
      <c r="O76" s="420"/>
    </row>
    <row r="77" spans="2:15" s="215" customFormat="1" ht="35" customHeight="1">
      <c r="B77" s="447"/>
      <c r="C77" s="394" t="s">
        <v>103</v>
      </c>
      <c r="D77" s="394"/>
      <c r="E77" s="394"/>
      <c r="F77" s="395" t="s">
        <v>104</v>
      </c>
      <c r="G77" s="395"/>
      <c r="H77" s="395"/>
      <c r="I77" s="241" t="s">
        <v>45</v>
      </c>
      <c r="J77" s="243">
        <v>190</v>
      </c>
      <c r="K77" s="418"/>
      <c r="L77" s="419"/>
      <c r="M77" s="419"/>
      <c r="N77" s="419"/>
      <c r="O77" s="420"/>
    </row>
    <row r="78" spans="2:15" s="215" customFormat="1" ht="35" customHeight="1">
      <c r="B78" s="447"/>
      <c r="C78" s="394"/>
      <c r="D78" s="394"/>
      <c r="E78" s="394"/>
      <c r="F78" s="395"/>
      <c r="G78" s="395"/>
      <c r="H78" s="395"/>
      <c r="I78" s="241" t="s">
        <v>46</v>
      </c>
      <c r="J78" s="242">
        <v>0</v>
      </c>
      <c r="K78" s="418"/>
      <c r="L78" s="419"/>
      <c r="M78" s="419"/>
      <c r="N78" s="419"/>
      <c r="O78" s="420"/>
    </row>
    <row r="79" spans="2:15" s="215" customFormat="1" ht="35" customHeight="1">
      <c r="B79" s="447"/>
      <c r="C79" s="394" t="s">
        <v>105</v>
      </c>
      <c r="D79" s="394"/>
      <c r="E79" s="394"/>
      <c r="F79" s="395" t="s">
        <v>104</v>
      </c>
      <c r="G79" s="395"/>
      <c r="H79" s="395"/>
      <c r="I79" s="241" t="s">
        <v>45</v>
      </c>
      <c r="J79" s="243">
        <v>90</v>
      </c>
      <c r="K79" s="418"/>
      <c r="L79" s="419"/>
      <c r="M79" s="419"/>
      <c r="N79" s="419"/>
      <c r="O79" s="420"/>
    </row>
    <row r="80" spans="2:15" s="215" customFormat="1" ht="35" customHeight="1">
      <c r="B80" s="447"/>
      <c r="C80" s="394"/>
      <c r="D80" s="394"/>
      <c r="E80" s="394"/>
      <c r="F80" s="395"/>
      <c r="G80" s="395"/>
      <c r="H80" s="395"/>
      <c r="I80" s="241" t="s">
        <v>46</v>
      </c>
      <c r="J80" s="242">
        <v>0</v>
      </c>
      <c r="K80" s="418"/>
      <c r="L80" s="419"/>
      <c r="M80" s="419"/>
      <c r="N80" s="419"/>
      <c r="O80" s="420"/>
    </row>
    <row r="81" spans="1:15" s="215" customFormat="1" ht="35" customHeight="1">
      <c r="B81" s="447"/>
      <c r="C81" s="394" t="s">
        <v>106</v>
      </c>
      <c r="D81" s="394"/>
      <c r="E81" s="394"/>
      <c r="F81" s="394" t="s">
        <v>107</v>
      </c>
      <c r="G81" s="394"/>
      <c r="H81" s="394"/>
      <c r="I81" s="241" t="s">
        <v>45</v>
      </c>
      <c r="J81" s="243">
        <v>70</v>
      </c>
      <c r="K81" s="418"/>
      <c r="L81" s="419"/>
      <c r="M81" s="419"/>
      <c r="N81" s="419"/>
      <c r="O81" s="420"/>
    </row>
    <row r="82" spans="1:15" s="215" customFormat="1" ht="35" customHeight="1" thickBot="1">
      <c r="B82" s="448"/>
      <c r="C82" s="413"/>
      <c r="D82" s="413"/>
      <c r="E82" s="413"/>
      <c r="F82" s="413"/>
      <c r="G82" s="413"/>
      <c r="H82" s="413"/>
      <c r="I82" s="245" t="s">
        <v>46</v>
      </c>
      <c r="J82" s="246">
        <v>0</v>
      </c>
      <c r="K82" s="418"/>
      <c r="L82" s="419"/>
      <c r="M82" s="419"/>
      <c r="N82" s="419"/>
      <c r="O82" s="420"/>
    </row>
    <row r="83" spans="1:15" s="215" customFormat="1" ht="35" customHeight="1">
      <c r="B83" s="446" t="s">
        <v>399</v>
      </c>
      <c r="C83" s="396" t="s">
        <v>108</v>
      </c>
      <c r="D83" s="396"/>
      <c r="E83" s="396"/>
      <c r="F83" s="396" t="s">
        <v>94</v>
      </c>
      <c r="G83" s="396"/>
      <c r="H83" s="396"/>
      <c r="I83" s="239" t="s">
        <v>45</v>
      </c>
      <c r="J83" s="240">
        <v>50</v>
      </c>
      <c r="K83" s="418"/>
      <c r="L83" s="419"/>
      <c r="M83" s="419"/>
      <c r="N83" s="419"/>
      <c r="O83" s="420"/>
    </row>
    <row r="84" spans="1:15" s="215" customFormat="1" ht="35" customHeight="1">
      <c r="B84" s="447"/>
      <c r="C84" s="394"/>
      <c r="D84" s="394"/>
      <c r="E84" s="394"/>
      <c r="F84" s="394"/>
      <c r="G84" s="394"/>
      <c r="H84" s="394"/>
      <c r="I84" s="241" t="s">
        <v>46</v>
      </c>
      <c r="J84" s="242">
        <v>0</v>
      </c>
      <c r="K84" s="418"/>
      <c r="L84" s="419"/>
      <c r="M84" s="419"/>
      <c r="N84" s="419"/>
      <c r="O84" s="420"/>
    </row>
    <row r="85" spans="1:15" s="215" customFormat="1" ht="35" customHeight="1">
      <c r="B85" s="447"/>
      <c r="C85" s="394" t="s">
        <v>109</v>
      </c>
      <c r="D85" s="394"/>
      <c r="E85" s="394"/>
      <c r="F85" s="394" t="s">
        <v>110</v>
      </c>
      <c r="G85" s="394"/>
      <c r="H85" s="394"/>
      <c r="I85" s="241" t="s">
        <v>45</v>
      </c>
      <c r="J85" s="243">
        <v>5</v>
      </c>
      <c r="K85" s="421"/>
      <c r="L85" s="422"/>
      <c r="M85" s="422"/>
      <c r="N85" s="422"/>
      <c r="O85" s="423"/>
    </row>
    <row r="86" spans="1:15" s="215" customFormat="1" ht="35" customHeight="1">
      <c r="B86" s="447"/>
      <c r="C86" s="394"/>
      <c r="D86" s="394"/>
      <c r="E86" s="394"/>
      <c r="F86" s="394"/>
      <c r="G86" s="394"/>
      <c r="H86" s="394"/>
      <c r="I86" s="241" t="s">
        <v>46</v>
      </c>
      <c r="J86" s="242">
        <v>0</v>
      </c>
      <c r="K86" s="475" t="s">
        <v>343</v>
      </c>
      <c r="L86" s="476"/>
      <c r="M86" s="476"/>
      <c r="N86" s="476"/>
      <c r="O86" s="477"/>
    </row>
    <row r="87" spans="1:15" s="215" customFormat="1" ht="35" customHeight="1">
      <c r="B87" s="447"/>
      <c r="C87" s="394" t="s">
        <v>112</v>
      </c>
      <c r="D87" s="394"/>
      <c r="E87" s="394"/>
      <c r="F87" s="394" t="s">
        <v>113</v>
      </c>
      <c r="G87" s="394"/>
      <c r="H87" s="394"/>
      <c r="I87" s="241" t="s">
        <v>45</v>
      </c>
      <c r="J87" s="243">
        <v>1</v>
      </c>
      <c r="K87" s="443" t="s">
        <v>114</v>
      </c>
      <c r="L87" s="444"/>
      <c r="M87" s="444"/>
      <c r="N87" s="444"/>
      <c r="O87" s="445"/>
    </row>
    <row r="88" spans="1:15" s="215" customFormat="1" ht="35" customHeight="1" thickBot="1">
      <c r="B88" s="447"/>
      <c r="C88" s="394"/>
      <c r="D88" s="394"/>
      <c r="E88" s="394"/>
      <c r="F88" s="394"/>
      <c r="G88" s="394"/>
      <c r="H88" s="394"/>
      <c r="I88" s="241" t="s">
        <v>46</v>
      </c>
      <c r="J88" s="242">
        <v>0</v>
      </c>
      <c r="K88" s="478" t="s">
        <v>115</v>
      </c>
      <c r="L88" s="479"/>
      <c r="M88" s="479"/>
      <c r="N88" s="479"/>
      <c r="O88" s="480"/>
    </row>
    <row r="89" spans="1:15" s="215" customFormat="1" ht="35" customHeight="1">
      <c r="A89" s="247"/>
      <c r="B89" s="447"/>
      <c r="C89" s="394" t="s">
        <v>116</v>
      </c>
      <c r="D89" s="394"/>
      <c r="E89" s="394"/>
      <c r="F89" s="394" t="s">
        <v>117</v>
      </c>
      <c r="G89" s="394"/>
      <c r="H89" s="394"/>
      <c r="I89" s="241" t="s">
        <v>45</v>
      </c>
      <c r="J89" s="243">
        <v>1</v>
      </c>
      <c r="K89" s="481" t="s">
        <v>265</v>
      </c>
      <c r="L89" s="482"/>
      <c r="M89" s="482"/>
      <c r="N89" s="482"/>
      <c r="O89" s="483"/>
    </row>
    <row r="90" spans="1:15" s="215" customFormat="1" ht="35" customHeight="1" thickBot="1">
      <c r="A90" s="248"/>
      <c r="B90" s="448"/>
      <c r="C90" s="413"/>
      <c r="D90" s="413"/>
      <c r="E90" s="413"/>
      <c r="F90" s="413"/>
      <c r="G90" s="413"/>
      <c r="H90" s="413"/>
      <c r="I90" s="245" t="s">
        <v>46</v>
      </c>
      <c r="J90" s="246">
        <v>0</v>
      </c>
      <c r="K90" s="443" t="s">
        <v>118</v>
      </c>
      <c r="L90" s="444"/>
      <c r="M90" s="444"/>
      <c r="N90" s="444"/>
      <c r="O90" s="445"/>
    </row>
    <row r="91" spans="1:15" s="215" customFormat="1" ht="35" customHeight="1" thickBot="1">
      <c r="A91" s="249"/>
      <c r="B91" s="449" t="s">
        <v>400</v>
      </c>
      <c r="C91" s="414" t="s">
        <v>119</v>
      </c>
      <c r="D91" s="414"/>
      <c r="E91" s="414"/>
      <c r="F91" s="414" t="s">
        <v>120</v>
      </c>
      <c r="G91" s="414"/>
      <c r="H91" s="414"/>
      <c r="I91" s="250" t="s">
        <v>45</v>
      </c>
      <c r="J91" s="251">
        <v>1</v>
      </c>
      <c r="K91" s="484" t="s">
        <v>115</v>
      </c>
      <c r="L91" s="485"/>
      <c r="M91" s="485"/>
      <c r="N91" s="485"/>
      <c r="O91" s="486"/>
    </row>
    <row r="92" spans="1:15" s="215" customFormat="1" ht="35" customHeight="1">
      <c r="A92" s="252"/>
      <c r="B92" s="450"/>
      <c r="C92" s="394"/>
      <c r="D92" s="394"/>
      <c r="E92" s="394"/>
      <c r="F92" s="394"/>
      <c r="G92" s="394"/>
      <c r="H92" s="394"/>
      <c r="I92" s="241" t="s">
        <v>46</v>
      </c>
      <c r="J92" s="242">
        <v>0</v>
      </c>
      <c r="K92" s="481" t="s">
        <v>263</v>
      </c>
      <c r="L92" s="482"/>
      <c r="M92" s="482"/>
      <c r="N92" s="482"/>
      <c r="O92" s="483"/>
    </row>
    <row r="93" spans="1:15" s="215" customFormat="1" ht="35" customHeight="1">
      <c r="A93" s="252"/>
      <c r="B93" s="450"/>
      <c r="C93" s="407" t="s">
        <v>121</v>
      </c>
      <c r="D93" s="408"/>
      <c r="E93" s="409"/>
      <c r="F93" s="407" t="s">
        <v>120</v>
      </c>
      <c r="G93" s="408"/>
      <c r="H93" s="409"/>
      <c r="I93" s="253" t="s">
        <v>45</v>
      </c>
      <c r="J93" s="243">
        <v>1</v>
      </c>
      <c r="K93" s="443" t="s">
        <v>264</v>
      </c>
      <c r="L93" s="444"/>
      <c r="M93" s="444"/>
      <c r="N93" s="444"/>
      <c r="O93" s="445"/>
    </row>
    <row r="94" spans="1:15" s="215" customFormat="1" ht="35" customHeight="1" thickBot="1">
      <c r="A94" s="254"/>
      <c r="B94" s="451"/>
      <c r="C94" s="410"/>
      <c r="D94" s="411"/>
      <c r="E94" s="412"/>
      <c r="F94" s="410"/>
      <c r="G94" s="411"/>
      <c r="H94" s="412"/>
      <c r="I94" s="253" t="s">
        <v>46</v>
      </c>
      <c r="J94" s="242">
        <v>0</v>
      </c>
      <c r="K94" s="484" t="s">
        <v>115</v>
      </c>
      <c r="L94" s="485"/>
      <c r="M94" s="485"/>
      <c r="N94" s="485"/>
      <c r="O94" s="486"/>
    </row>
    <row r="95" spans="1:15" s="215" customFormat="1" ht="30" customHeight="1" thickBot="1">
      <c r="B95" s="457" t="s">
        <v>401</v>
      </c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459"/>
    </row>
  </sheetData>
  <mergeCells count="184">
    <mergeCell ref="N33:N34"/>
    <mergeCell ref="J1:M1"/>
    <mergeCell ref="J2:M2"/>
    <mergeCell ref="J3:M3"/>
    <mergeCell ref="J4:M4"/>
    <mergeCell ref="B5:O5"/>
    <mergeCell ref="C6:H6"/>
    <mergeCell ref="B7:C7"/>
    <mergeCell ref="E7:O7"/>
    <mergeCell ref="B8:G8"/>
    <mergeCell ref="K8:O8"/>
    <mergeCell ref="N1:O4"/>
    <mergeCell ref="C3:I4"/>
    <mergeCell ref="H8:J15"/>
    <mergeCell ref="C1:I2"/>
    <mergeCell ref="O10:O15"/>
    <mergeCell ref="O17:O18"/>
    <mergeCell ref="O19:O20"/>
    <mergeCell ref="O21:O22"/>
    <mergeCell ref="K93:O93"/>
    <mergeCell ref="K94:O94"/>
    <mergeCell ref="B9:G9"/>
    <mergeCell ref="L9:N9"/>
    <mergeCell ref="B10:G10"/>
    <mergeCell ref="B11:G11"/>
    <mergeCell ref="C12:G12"/>
    <mergeCell ref="C13:G13"/>
    <mergeCell ref="C14:G14"/>
    <mergeCell ref="M16:O16"/>
    <mergeCell ref="C58:E58"/>
    <mergeCell ref="F58:J58"/>
    <mergeCell ref="K58:O58"/>
    <mergeCell ref="D16:D17"/>
    <mergeCell ref="E16:E18"/>
    <mergeCell ref="F16:F18"/>
    <mergeCell ref="N17:N18"/>
    <mergeCell ref="N19:N20"/>
    <mergeCell ref="N21:N22"/>
    <mergeCell ref="N23:N24"/>
    <mergeCell ref="N25:N26"/>
    <mergeCell ref="N27:N28"/>
    <mergeCell ref="N29:N30"/>
    <mergeCell ref="N31:N32"/>
    <mergeCell ref="B53:B54"/>
    <mergeCell ref="B55:B56"/>
    <mergeCell ref="B59:B82"/>
    <mergeCell ref="K86:O86"/>
    <mergeCell ref="K88:O88"/>
    <mergeCell ref="K89:O89"/>
    <mergeCell ref="K90:O90"/>
    <mergeCell ref="K91:O91"/>
    <mergeCell ref="K92:O92"/>
    <mergeCell ref="C51:C52"/>
    <mergeCell ref="C53:C54"/>
    <mergeCell ref="C85:E86"/>
    <mergeCell ref="C87:E88"/>
    <mergeCell ref="B95:O95"/>
    <mergeCell ref="B1:B4"/>
    <mergeCell ref="B16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M51:M52"/>
    <mergeCell ref="M53:M54"/>
    <mergeCell ref="M55:M56"/>
    <mergeCell ref="L10:N15"/>
    <mergeCell ref="K87:O87"/>
    <mergeCell ref="B83:B90"/>
    <mergeCell ref="B91:B9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K10:K15"/>
    <mergeCell ref="M17:M18"/>
    <mergeCell ref="M19:M20"/>
    <mergeCell ref="M21:M22"/>
    <mergeCell ref="M23:M24"/>
    <mergeCell ref="M25:M26"/>
    <mergeCell ref="M27:M28"/>
    <mergeCell ref="M29:M30"/>
    <mergeCell ref="M31:M32"/>
    <mergeCell ref="O55:O56"/>
    <mergeCell ref="N35:N36"/>
    <mergeCell ref="N37:N38"/>
    <mergeCell ref="N39:N40"/>
    <mergeCell ref="N41:N42"/>
    <mergeCell ref="N43:N44"/>
    <mergeCell ref="N45:N46"/>
    <mergeCell ref="N47:N48"/>
    <mergeCell ref="N49:N50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33:O34"/>
    <mergeCell ref="O35:O36"/>
    <mergeCell ref="C93:E94"/>
    <mergeCell ref="F93:H94"/>
    <mergeCell ref="C89:E90"/>
    <mergeCell ref="F89:H90"/>
    <mergeCell ref="C91:E92"/>
    <mergeCell ref="F91:H92"/>
    <mergeCell ref="O23:O24"/>
    <mergeCell ref="O25:O26"/>
    <mergeCell ref="O27:O28"/>
    <mergeCell ref="O29:O30"/>
    <mergeCell ref="O31:O32"/>
    <mergeCell ref="C81:E82"/>
    <mergeCell ref="F81:H82"/>
    <mergeCell ref="C77:E78"/>
    <mergeCell ref="F77:H78"/>
    <mergeCell ref="C79:E80"/>
    <mergeCell ref="F79:H80"/>
    <mergeCell ref="C69:E70"/>
    <mergeCell ref="F69:H70"/>
    <mergeCell ref="C59:E60"/>
    <mergeCell ref="F59:H60"/>
    <mergeCell ref="C61:E62"/>
    <mergeCell ref="C15:G15"/>
    <mergeCell ref="N51:N52"/>
    <mergeCell ref="F87:H88"/>
    <mergeCell ref="C73:E74"/>
    <mergeCell ref="F73:H74"/>
    <mergeCell ref="C75:E76"/>
    <mergeCell ref="F75:H76"/>
    <mergeCell ref="C67:E68"/>
    <mergeCell ref="F67:H68"/>
    <mergeCell ref="F85:H86"/>
    <mergeCell ref="C83:E84"/>
    <mergeCell ref="F83:H84"/>
    <mergeCell ref="C63:E64"/>
    <mergeCell ref="F63:H64"/>
    <mergeCell ref="C65:E66"/>
    <mergeCell ref="F65:H66"/>
    <mergeCell ref="C71:E72"/>
    <mergeCell ref="F71:H72"/>
    <mergeCell ref="G16:J17"/>
    <mergeCell ref="N53:N54"/>
    <mergeCell ref="N55:N56"/>
    <mergeCell ref="F61:H62"/>
    <mergeCell ref="K59:O85"/>
    <mergeCell ref="K16:L17"/>
  </mergeCells>
  <phoneticPr fontId="41" type="noConversion"/>
  <pageMargins left="1.14173228346457" right="0.55118110236220497" top="0.196850393700787" bottom="0.15748031496063" header="0" footer="0"/>
  <pageSetup paperSize="5" scale="35" fitToHeight="0" orientation="landscape" r:id="rId1"/>
  <headerFooter alignWithMargins="0"/>
  <rowBreaks count="3" manualBreakCount="3">
    <brk id="36" min="1" max="15" man="1"/>
    <brk id="58" min="1" max="15" man="1"/>
    <brk id="82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4506668294322"/>
    <pageSetUpPr fitToPage="1"/>
  </sheetPr>
  <dimension ref="A1:O53"/>
  <sheetViews>
    <sheetView topLeftCell="B10" zoomScale="75" zoomScaleNormal="41" zoomScaleSheetLayoutView="73" workbookViewId="0">
      <selection activeCell="L29" sqref="L29"/>
    </sheetView>
  </sheetViews>
  <sheetFormatPr baseColWidth="10" defaultColWidth="9.5703125" defaultRowHeight="18"/>
  <cols>
    <col min="1" max="1" width="4.42578125" style="121" hidden="1" customWidth="1"/>
    <col min="2" max="2" width="72.5703125" style="154" customWidth="1"/>
    <col min="3" max="3" width="17.5703125" style="121" customWidth="1"/>
    <col min="4" max="4" width="16.5703125" style="121" customWidth="1"/>
    <col min="5" max="5" width="10.42578125" style="121" customWidth="1"/>
    <col min="6" max="6" width="21.42578125" style="121" customWidth="1"/>
    <col min="7" max="7" width="19.85546875" style="121" customWidth="1"/>
    <col min="8" max="8" width="12.5703125" style="155" customWidth="1"/>
    <col min="9" max="9" width="12.42578125" style="121" customWidth="1"/>
    <col min="10" max="10" width="20.42578125" style="121" customWidth="1"/>
    <col min="11" max="11" width="14.42578125" style="156" customWidth="1"/>
    <col min="12" max="12" width="16.140625" style="156" customWidth="1"/>
    <col min="13" max="13" width="16.140625" style="121" customWidth="1"/>
    <col min="14" max="14" width="16.5703125" style="121" customWidth="1"/>
    <col min="15" max="15" width="15.42578125" style="121" customWidth="1"/>
    <col min="16" max="16" width="13.42578125" style="121" customWidth="1"/>
    <col min="17" max="17" width="36.140625" style="121" customWidth="1"/>
    <col min="18" max="16384" width="9.5703125" style="121"/>
  </cols>
  <sheetData>
    <row r="1" spans="2:15" ht="27" customHeight="1">
      <c r="B1" s="630"/>
      <c r="C1" s="677" t="s">
        <v>0</v>
      </c>
      <c r="D1" s="677"/>
      <c r="E1" s="677"/>
      <c r="F1" s="677"/>
      <c r="G1" s="677"/>
      <c r="H1" s="677"/>
      <c r="I1" s="677"/>
      <c r="J1" s="663" t="s">
        <v>1</v>
      </c>
      <c r="K1" s="663"/>
      <c r="L1" s="663"/>
      <c r="M1" s="663"/>
      <c r="N1" s="679"/>
      <c r="O1" s="680"/>
    </row>
    <row r="2" spans="2:15" ht="27" customHeight="1">
      <c r="B2" s="631"/>
      <c r="C2" s="678"/>
      <c r="D2" s="678"/>
      <c r="E2" s="678"/>
      <c r="F2" s="678"/>
      <c r="G2" s="678"/>
      <c r="H2" s="678"/>
      <c r="I2" s="678"/>
      <c r="J2" s="664" t="s">
        <v>2</v>
      </c>
      <c r="K2" s="664"/>
      <c r="L2" s="664"/>
      <c r="M2" s="664"/>
      <c r="N2" s="681"/>
      <c r="O2" s="682"/>
    </row>
    <row r="3" spans="2:15" ht="48" customHeight="1">
      <c r="B3" s="631"/>
      <c r="C3" s="678" t="s">
        <v>3</v>
      </c>
      <c r="D3" s="678"/>
      <c r="E3" s="678"/>
      <c r="F3" s="678"/>
      <c r="G3" s="678"/>
      <c r="H3" s="678"/>
      <c r="I3" s="678"/>
      <c r="J3" s="664" t="s">
        <v>4</v>
      </c>
      <c r="K3" s="664"/>
      <c r="L3" s="664"/>
      <c r="M3" s="664"/>
      <c r="N3" s="681"/>
      <c r="O3" s="682"/>
    </row>
    <row r="4" spans="2:15" ht="27" customHeight="1" thickBot="1">
      <c r="B4" s="632"/>
      <c r="C4" s="685"/>
      <c r="D4" s="685"/>
      <c r="E4" s="685"/>
      <c r="F4" s="685"/>
      <c r="G4" s="685"/>
      <c r="H4" s="685"/>
      <c r="I4" s="685"/>
      <c r="J4" s="665" t="s">
        <v>5</v>
      </c>
      <c r="K4" s="665"/>
      <c r="L4" s="665"/>
      <c r="M4" s="665"/>
      <c r="N4" s="683"/>
      <c r="O4" s="684"/>
    </row>
    <row r="5" spans="2:15" s="120" customFormat="1" ht="30" customHeight="1">
      <c r="B5" s="666" t="s">
        <v>122</v>
      </c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8"/>
    </row>
    <row r="6" spans="2:15" ht="30" customHeight="1">
      <c r="B6" s="166" t="s">
        <v>259</v>
      </c>
      <c r="C6" s="522" t="s">
        <v>260</v>
      </c>
      <c r="D6" s="522"/>
      <c r="E6" s="522"/>
      <c r="F6" s="522"/>
      <c r="G6" s="522"/>
      <c r="H6" s="522"/>
      <c r="I6" s="176"/>
      <c r="J6" s="176"/>
      <c r="K6" s="176"/>
      <c r="L6" s="176"/>
      <c r="M6" s="176"/>
      <c r="N6" s="176"/>
      <c r="O6" s="177"/>
    </row>
    <row r="7" spans="2:15" ht="30" customHeight="1">
      <c r="B7" s="669" t="s">
        <v>7</v>
      </c>
      <c r="C7" s="670"/>
      <c r="D7" s="671" t="s">
        <v>8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3"/>
    </row>
    <row r="8" spans="2:15" ht="30" customHeight="1">
      <c r="B8" s="527" t="s">
        <v>9</v>
      </c>
      <c r="C8" s="528"/>
      <c r="D8" s="528"/>
      <c r="E8" s="528"/>
      <c r="F8" s="528"/>
      <c r="G8" s="528"/>
      <c r="H8" s="609" t="s">
        <v>123</v>
      </c>
      <c r="I8" s="610"/>
      <c r="J8" s="611"/>
      <c r="K8" s="674" t="s">
        <v>11</v>
      </c>
      <c r="L8" s="675"/>
      <c r="M8" s="675"/>
      <c r="N8" s="675"/>
      <c r="O8" s="676"/>
    </row>
    <row r="9" spans="2:15" ht="30" customHeight="1">
      <c r="B9" s="487" t="s">
        <v>124</v>
      </c>
      <c r="C9" s="488"/>
      <c r="D9" s="488"/>
      <c r="E9" s="488"/>
      <c r="F9" s="488"/>
      <c r="G9" s="488"/>
      <c r="H9" s="612"/>
      <c r="I9" s="613"/>
      <c r="J9" s="614"/>
      <c r="K9" s="132" t="s">
        <v>13</v>
      </c>
      <c r="L9" s="645" t="s">
        <v>14</v>
      </c>
      <c r="M9" s="645"/>
      <c r="N9" s="645"/>
      <c r="O9" s="133" t="s">
        <v>15</v>
      </c>
    </row>
    <row r="10" spans="2:15" ht="36" customHeight="1">
      <c r="B10" s="490" t="s">
        <v>125</v>
      </c>
      <c r="C10" s="491"/>
      <c r="D10" s="491"/>
      <c r="E10" s="491"/>
      <c r="F10" s="491"/>
      <c r="G10" s="491"/>
      <c r="H10" s="612"/>
      <c r="I10" s="613"/>
      <c r="J10" s="614"/>
      <c r="K10" s="604"/>
      <c r="L10" s="588" t="s">
        <v>17</v>
      </c>
      <c r="M10" s="589"/>
      <c r="N10" s="590"/>
      <c r="O10" s="620"/>
    </row>
    <row r="11" spans="2:15" ht="30" customHeight="1">
      <c r="B11" s="127" t="s">
        <v>126</v>
      </c>
      <c r="C11" s="125"/>
      <c r="D11" s="125"/>
      <c r="E11" s="125"/>
      <c r="F11" s="125"/>
      <c r="G11" s="126"/>
      <c r="H11" s="612"/>
      <c r="I11" s="613"/>
      <c r="J11" s="614"/>
      <c r="K11" s="605"/>
      <c r="L11" s="591"/>
      <c r="M11" s="592"/>
      <c r="N11" s="593"/>
      <c r="O11" s="621"/>
    </row>
    <row r="12" spans="2:15" ht="30" customHeight="1">
      <c r="B12" s="157" t="s">
        <v>127</v>
      </c>
      <c r="C12" s="646" t="s">
        <v>128</v>
      </c>
      <c r="D12" s="495"/>
      <c r="E12" s="495"/>
      <c r="F12" s="495"/>
      <c r="G12" s="496"/>
      <c r="H12" s="612"/>
      <c r="I12" s="613"/>
      <c r="J12" s="614"/>
      <c r="K12" s="605"/>
      <c r="L12" s="591"/>
      <c r="M12" s="592"/>
      <c r="N12" s="593"/>
      <c r="O12" s="621"/>
    </row>
    <row r="13" spans="2:15" ht="30" customHeight="1" thickBot="1">
      <c r="B13" s="158" t="s">
        <v>129</v>
      </c>
      <c r="C13" s="647" t="s">
        <v>24</v>
      </c>
      <c r="D13" s="391"/>
      <c r="E13" s="391"/>
      <c r="F13" s="391"/>
      <c r="G13" s="392"/>
      <c r="H13" s="615"/>
      <c r="I13" s="616"/>
      <c r="J13" s="617"/>
      <c r="K13" s="606"/>
      <c r="L13" s="594"/>
      <c r="M13" s="595"/>
      <c r="N13" s="596"/>
      <c r="O13" s="622"/>
    </row>
    <row r="14" spans="2:15" s="288" customFormat="1" ht="25" customHeight="1">
      <c r="B14" s="633" t="s">
        <v>25</v>
      </c>
      <c r="C14" s="585" t="s">
        <v>26</v>
      </c>
      <c r="D14" s="656" t="s">
        <v>27</v>
      </c>
      <c r="E14" s="585" t="s">
        <v>28</v>
      </c>
      <c r="F14" s="585" t="s">
        <v>29</v>
      </c>
      <c r="G14" s="579" t="s">
        <v>30</v>
      </c>
      <c r="H14" s="580"/>
      <c r="I14" s="580"/>
      <c r="J14" s="581"/>
      <c r="K14" s="585" t="s">
        <v>31</v>
      </c>
      <c r="L14" s="585"/>
      <c r="M14" s="618" t="s">
        <v>32</v>
      </c>
      <c r="N14" s="618"/>
      <c r="O14" s="619"/>
    </row>
    <row r="15" spans="2:15" s="288" customFormat="1" ht="18" customHeight="1">
      <c r="B15" s="634"/>
      <c r="C15" s="586"/>
      <c r="D15" s="657"/>
      <c r="E15" s="586"/>
      <c r="F15" s="586"/>
      <c r="G15" s="582"/>
      <c r="H15" s="583"/>
      <c r="I15" s="583"/>
      <c r="J15" s="584"/>
      <c r="K15" s="586"/>
      <c r="L15" s="586"/>
      <c r="M15" s="586" t="s">
        <v>33</v>
      </c>
      <c r="N15" s="586" t="s">
        <v>34</v>
      </c>
      <c r="O15" s="623" t="s">
        <v>35</v>
      </c>
    </row>
    <row r="16" spans="2:15" s="288" customFormat="1" ht="31.5" customHeight="1" thickBot="1">
      <c r="B16" s="635"/>
      <c r="C16" s="607"/>
      <c r="D16" s="314" t="s">
        <v>36</v>
      </c>
      <c r="E16" s="607"/>
      <c r="F16" s="607"/>
      <c r="G16" s="287" t="s">
        <v>37</v>
      </c>
      <c r="H16" s="181" t="s">
        <v>38</v>
      </c>
      <c r="I16" s="181" t="s">
        <v>39</v>
      </c>
      <c r="J16" s="181" t="s">
        <v>40</v>
      </c>
      <c r="K16" s="181" t="s">
        <v>41</v>
      </c>
      <c r="L16" s="314" t="s">
        <v>42</v>
      </c>
      <c r="M16" s="607"/>
      <c r="N16" s="607"/>
      <c r="O16" s="624"/>
    </row>
    <row r="17" spans="2:15" s="288" customFormat="1" ht="29" customHeight="1">
      <c r="B17" s="636" t="s">
        <v>130</v>
      </c>
      <c r="C17" s="643" t="s">
        <v>131</v>
      </c>
      <c r="D17" s="217" t="s">
        <v>45</v>
      </c>
      <c r="E17" s="218">
        <v>1</v>
      </c>
      <c r="F17" s="320">
        <v>16800000</v>
      </c>
      <c r="G17" s="320">
        <v>16800000</v>
      </c>
      <c r="H17" s="321"/>
      <c r="I17" s="321"/>
      <c r="J17" s="321"/>
      <c r="K17" s="150">
        <v>45383</v>
      </c>
      <c r="L17" s="284" t="s">
        <v>402</v>
      </c>
      <c r="M17" s="608">
        <f>E18/E17</f>
        <v>0</v>
      </c>
      <c r="N17" s="608">
        <f>F18/F17</f>
        <v>1</v>
      </c>
      <c r="O17" s="625">
        <f>M17*M17/N17</f>
        <v>0</v>
      </c>
    </row>
    <row r="18" spans="2:15" s="288" customFormat="1" ht="29" customHeight="1">
      <c r="B18" s="637"/>
      <c r="C18" s="644"/>
      <c r="D18" s="231" t="s">
        <v>46</v>
      </c>
      <c r="E18" s="257">
        <v>0</v>
      </c>
      <c r="F18" s="322">
        <v>16800000</v>
      </c>
      <c r="G18" s="322">
        <v>16800000</v>
      </c>
      <c r="H18" s="323"/>
      <c r="I18" s="323"/>
      <c r="J18" s="323"/>
      <c r="K18" s="174">
        <v>45383</v>
      </c>
      <c r="L18" s="285" t="s">
        <v>402</v>
      </c>
      <c r="M18" s="587"/>
      <c r="N18" s="587"/>
      <c r="O18" s="626"/>
    </row>
    <row r="19" spans="2:15" s="288" customFormat="1" ht="29" customHeight="1">
      <c r="B19" s="638" t="s">
        <v>132</v>
      </c>
      <c r="C19" s="644" t="s">
        <v>133</v>
      </c>
      <c r="D19" s="231" t="s">
        <v>45</v>
      </c>
      <c r="E19" s="256">
        <v>25000</v>
      </c>
      <c r="F19" s="322">
        <v>109784133</v>
      </c>
      <c r="G19" s="322">
        <v>109784133</v>
      </c>
      <c r="H19" s="323"/>
      <c r="I19" s="323"/>
      <c r="J19" s="323"/>
      <c r="K19" s="174">
        <v>45383</v>
      </c>
      <c r="L19" s="285" t="s">
        <v>402</v>
      </c>
      <c r="M19" s="587">
        <f>E20/E19</f>
        <v>0</v>
      </c>
      <c r="N19" s="587">
        <f>+F20/F19</f>
        <v>0.55017057883947584</v>
      </c>
      <c r="O19" s="626">
        <f>M19*M19/N19</f>
        <v>0</v>
      </c>
    </row>
    <row r="20" spans="2:15" s="288" customFormat="1" ht="29" customHeight="1">
      <c r="B20" s="638"/>
      <c r="C20" s="644"/>
      <c r="D20" s="231" t="s">
        <v>46</v>
      </c>
      <c r="E20" s="257">
        <v>0</v>
      </c>
      <c r="F20" s="322">
        <v>60400000</v>
      </c>
      <c r="G20" s="322">
        <v>60400000</v>
      </c>
      <c r="H20" s="323"/>
      <c r="I20" s="323"/>
      <c r="J20" s="323"/>
      <c r="K20" s="174">
        <v>45383</v>
      </c>
      <c r="L20" s="285" t="s">
        <v>402</v>
      </c>
      <c r="M20" s="587"/>
      <c r="N20" s="587"/>
      <c r="O20" s="626"/>
    </row>
    <row r="21" spans="2:15" s="288" customFormat="1" ht="29" customHeight="1">
      <c r="B21" s="637" t="s">
        <v>134</v>
      </c>
      <c r="C21" s="644" t="s">
        <v>135</v>
      </c>
      <c r="D21" s="231" t="s">
        <v>45</v>
      </c>
      <c r="E21" s="256">
        <v>250</v>
      </c>
      <c r="F21" s="322">
        <v>113000000</v>
      </c>
      <c r="G21" s="322">
        <v>113000000</v>
      </c>
      <c r="H21" s="323"/>
      <c r="I21" s="323"/>
      <c r="J21" s="323"/>
      <c r="K21" s="174">
        <v>45383</v>
      </c>
      <c r="L21" s="285" t="s">
        <v>402</v>
      </c>
      <c r="M21" s="587">
        <f>E22/E21</f>
        <v>0</v>
      </c>
      <c r="N21" s="587">
        <f>F22/F21</f>
        <v>0.93274336283185844</v>
      </c>
      <c r="O21" s="626">
        <f>M21*M21/N21</f>
        <v>0</v>
      </c>
    </row>
    <row r="22" spans="2:15" s="288" customFormat="1" ht="29" customHeight="1">
      <c r="B22" s="637"/>
      <c r="C22" s="644"/>
      <c r="D22" s="231" t="s">
        <v>46</v>
      </c>
      <c r="E22" s="257">
        <v>0</v>
      </c>
      <c r="F22" s="322">
        <v>105400000</v>
      </c>
      <c r="G22" s="322">
        <v>105400000</v>
      </c>
      <c r="H22" s="323"/>
      <c r="I22" s="323"/>
      <c r="J22" s="323"/>
      <c r="K22" s="174">
        <v>45383</v>
      </c>
      <c r="L22" s="285" t="s">
        <v>402</v>
      </c>
      <c r="M22" s="587"/>
      <c r="N22" s="587"/>
      <c r="O22" s="626"/>
    </row>
    <row r="23" spans="2:15" s="288" customFormat="1" ht="29" customHeight="1">
      <c r="B23" s="637" t="s">
        <v>136</v>
      </c>
      <c r="C23" s="644" t="s">
        <v>137</v>
      </c>
      <c r="D23" s="231" t="s">
        <v>45</v>
      </c>
      <c r="E23" s="256">
        <v>1</v>
      </c>
      <c r="F23" s="322">
        <v>522215867</v>
      </c>
      <c r="G23" s="322">
        <v>522215867</v>
      </c>
      <c r="H23" s="323"/>
      <c r="I23" s="323"/>
      <c r="J23" s="323"/>
      <c r="K23" s="174">
        <v>45383</v>
      </c>
      <c r="L23" s="285" t="s">
        <v>402</v>
      </c>
      <c r="M23" s="587">
        <f>E24/E23</f>
        <v>0</v>
      </c>
      <c r="N23" s="587">
        <f>F24/F23</f>
        <v>0.13940595183026103</v>
      </c>
      <c r="O23" s="626">
        <f>M23*M23/N23</f>
        <v>0</v>
      </c>
    </row>
    <row r="24" spans="2:15" s="288" customFormat="1" ht="29" customHeight="1">
      <c r="B24" s="637"/>
      <c r="C24" s="644"/>
      <c r="D24" s="231" t="s">
        <v>46</v>
      </c>
      <c r="E24" s="257">
        <v>0</v>
      </c>
      <c r="F24" s="322">
        <v>72800000</v>
      </c>
      <c r="G24" s="322">
        <v>72800000</v>
      </c>
      <c r="H24" s="323"/>
      <c r="I24" s="323"/>
      <c r="J24" s="323"/>
      <c r="K24" s="174">
        <v>45383</v>
      </c>
      <c r="L24" s="285" t="s">
        <v>402</v>
      </c>
      <c r="M24" s="587"/>
      <c r="N24" s="587"/>
      <c r="O24" s="626"/>
    </row>
    <row r="25" spans="2:15" s="288" customFormat="1" ht="29" customHeight="1">
      <c r="B25" s="637" t="s">
        <v>138</v>
      </c>
      <c r="C25" s="644" t="s">
        <v>139</v>
      </c>
      <c r="D25" s="231" t="s">
        <v>45</v>
      </c>
      <c r="E25" s="256">
        <v>1</v>
      </c>
      <c r="F25" s="322">
        <v>256600000</v>
      </c>
      <c r="G25" s="322"/>
      <c r="H25" s="323"/>
      <c r="I25" s="323"/>
      <c r="J25" s="323"/>
      <c r="K25" s="174">
        <v>45383</v>
      </c>
      <c r="L25" s="285" t="s">
        <v>402</v>
      </c>
      <c r="M25" s="587">
        <f>E26/E25</f>
        <v>0</v>
      </c>
      <c r="N25" s="587">
        <f>F26/F25</f>
        <v>0.10911925175370225</v>
      </c>
      <c r="O25" s="626">
        <f>M25*M25/N25</f>
        <v>0</v>
      </c>
    </row>
    <row r="26" spans="2:15" s="288" customFormat="1" ht="29" customHeight="1">
      <c r="B26" s="637"/>
      <c r="C26" s="644"/>
      <c r="D26" s="231" t="s">
        <v>46</v>
      </c>
      <c r="E26" s="257">
        <v>0</v>
      </c>
      <c r="F26" s="322">
        <v>28000000</v>
      </c>
      <c r="G26" s="322"/>
      <c r="H26" s="323"/>
      <c r="I26" s="323"/>
      <c r="J26" s="323"/>
      <c r="K26" s="174">
        <v>45383</v>
      </c>
      <c r="L26" s="285" t="s">
        <v>402</v>
      </c>
      <c r="M26" s="587"/>
      <c r="N26" s="587"/>
      <c r="O26" s="626"/>
    </row>
    <row r="27" spans="2:15" s="288" customFormat="1" ht="29" customHeight="1">
      <c r="B27" s="637" t="s">
        <v>140</v>
      </c>
      <c r="C27" s="644" t="s">
        <v>141</v>
      </c>
      <c r="D27" s="231" t="s">
        <v>45</v>
      </c>
      <c r="E27" s="256">
        <v>50</v>
      </c>
      <c r="F27" s="322">
        <v>61500000</v>
      </c>
      <c r="G27" s="322"/>
      <c r="H27" s="323"/>
      <c r="I27" s="323"/>
      <c r="J27" s="323"/>
      <c r="K27" s="174">
        <v>45383</v>
      </c>
      <c r="L27" s="285" t="s">
        <v>402</v>
      </c>
      <c r="M27" s="587">
        <f>E28/E27</f>
        <v>0</v>
      </c>
      <c r="N27" s="587">
        <f>F28/F27</f>
        <v>1</v>
      </c>
      <c r="O27" s="627">
        <f>M27*M27/N27</f>
        <v>0</v>
      </c>
    </row>
    <row r="28" spans="2:15" s="288" customFormat="1" ht="29" customHeight="1">
      <c r="B28" s="637"/>
      <c r="C28" s="644"/>
      <c r="D28" s="231" t="s">
        <v>46</v>
      </c>
      <c r="E28" s="257">
        <v>0</v>
      </c>
      <c r="F28" s="322">
        <v>61500000</v>
      </c>
      <c r="G28" s="322"/>
      <c r="H28" s="323"/>
      <c r="I28" s="323"/>
      <c r="J28" s="323"/>
      <c r="K28" s="174">
        <v>45383</v>
      </c>
      <c r="L28" s="285" t="s">
        <v>402</v>
      </c>
      <c r="M28" s="587"/>
      <c r="N28" s="587"/>
      <c r="O28" s="627"/>
    </row>
    <row r="29" spans="2:15" s="288" customFormat="1" ht="29" customHeight="1">
      <c r="B29" s="639" t="s">
        <v>142</v>
      </c>
      <c r="C29" s="644" t="s">
        <v>143</v>
      </c>
      <c r="D29" s="231" t="s">
        <v>45</v>
      </c>
      <c r="E29" s="256">
        <v>75</v>
      </c>
      <c r="F29" s="279">
        <v>100100000</v>
      </c>
      <c r="G29" s="279"/>
      <c r="H29" s="323"/>
      <c r="I29" s="323"/>
      <c r="J29" s="323"/>
      <c r="K29" s="174">
        <v>45383</v>
      </c>
      <c r="L29" s="285" t="s">
        <v>402</v>
      </c>
      <c r="M29" s="587">
        <f>E30/E29</f>
        <v>0</v>
      </c>
      <c r="N29" s="587">
        <f>F30/F29</f>
        <v>1</v>
      </c>
      <c r="O29" s="658">
        <f>M29*M29/N29</f>
        <v>0</v>
      </c>
    </row>
    <row r="30" spans="2:15" s="288" customFormat="1" ht="29" customHeight="1">
      <c r="B30" s="639"/>
      <c r="C30" s="644"/>
      <c r="D30" s="231" t="s">
        <v>46</v>
      </c>
      <c r="E30" s="257">
        <v>0</v>
      </c>
      <c r="F30" s="279">
        <v>100100000</v>
      </c>
      <c r="G30" s="279"/>
      <c r="H30" s="323"/>
      <c r="I30" s="323"/>
      <c r="J30" s="323"/>
      <c r="K30" s="174">
        <v>45383</v>
      </c>
      <c r="L30" s="285" t="s">
        <v>402</v>
      </c>
      <c r="M30" s="587"/>
      <c r="N30" s="587"/>
      <c r="O30" s="658"/>
    </row>
    <row r="31" spans="2:15" s="288" customFormat="1" ht="29" customHeight="1">
      <c r="B31" s="639" t="s">
        <v>144</v>
      </c>
      <c r="C31" s="644" t="s">
        <v>145</v>
      </c>
      <c r="D31" s="231" t="s">
        <v>45</v>
      </c>
      <c r="E31" s="315">
        <v>1</v>
      </c>
      <c r="F31" s="322">
        <v>176751452</v>
      </c>
      <c r="G31" s="279"/>
      <c r="H31" s="323"/>
      <c r="I31" s="323"/>
      <c r="J31" s="322">
        <v>176751452</v>
      </c>
      <c r="K31" s="174">
        <v>45383</v>
      </c>
      <c r="L31" s="285" t="s">
        <v>402</v>
      </c>
      <c r="M31" s="659">
        <f>+(M17+M19+M21+M23+M25+M27+M29)/7</f>
        <v>0</v>
      </c>
      <c r="N31" s="659">
        <f>+F34/F33</f>
        <v>0.32798933020784415</v>
      </c>
      <c r="O31" s="661">
        <f>M31*M31/N31</f>
        <v>0</v>
      </c>
    </row>
    <row r="32" spans="2:15" s="288" customFormat="1" ht="29" customHeight="1" thickBot="1">
      <c r="B32" s="640"/>
      <c r="C32" s="655"/>
      <c r="D32" s="220" t="s">
        <v>46</v>
      </c>
      <c r="E32" s="290">
        <v>0</v>
      </c>
      <c r="F32" s="317"/>
      <c r="G32" s="317"/>
      <c r="H32" s="324"/>
      <c r="I32" s="324"/>
      <c r="J32" s="324"/>
      <c r="K32" s="174">
        <v>45383</v>
      </c>
      <c r="L32" s="285" t="s">
        <v>402</v>
      </c>
      <c r="M32" s="660"/>
      <c r="N32" s="660"/>
      <c r="O32" s="662"/>
    </row>
    <row r="33" spans="1:15" s="288" customFormat="1" ht="29" customHeight="1">
      <c r="B33" s="641" t="s">
        <v>146</v>
      </c>
      <c r="C33" s="289"/>
      <c r="D33" s="223" t="s">
        <v>45</v>
      </c>
      <c r="E33" s="227"/>
      <c r="F33" s="326">
        <f>F29+F27+F25+F23+F21+F19+F17+F31</f>
        <v>1356751452</v>
      </c>
      <c r="G33" s="318">
        <f t="shared" ref="G33:J33" si="0">G29+G27+G25+G23+G21+G19+G17+G31</f>
        <v>761800000</v>
      </c>
      <c r="H33" s="318">
        <f t="shared" si="0"/>
        <v>0</v>
      </c>
      <c r="I33" s="318">
        <f t="shared" si="0"/>
        <v>0</v>
      </c>
      <c r="J33" s="318">
        <f t="shared" si="0"/>
        <v>176751452</v>
      </c>
      <c r="K33" s="306"/>
      <c r="L33" s="306"/>
      <c r="M33" s="307"/>
      <c r="N33" s="307"/>
      <c r="O33" s="308"/>
    </row>
    <row r="34" spans="1:15" s="291" customFormat="1" ht="29" customHeight="1" thickBot="1">
      <c r="B34" s="642"/>
      <c r="C34" s="290"/>
      <c r="D34" s="220" t="s">
        <v>46</v>
      </c>
      <c r="E34" s="309"/>
      <c r="F34" s="319">
        <f>F30+F28+F26+F24+F22+F20+F18</f>
        <v>445000000</v>
      </c>
      <c r="G34" s="325">
        <f t="shared" ref="G34:J34" si="1">G30+G28+G26+G24+G22+G20+G18</f>
        <v>255400000</v>
      </c>
      <c r="H34" s="325">
        <f t="shared" si="1"/>
        <v>0</v>
      </c>
      <c r="I34" s="325">
        <f t="shared" si="1"/>
        <v>0</v>
      </c>
      <c r="J34" s="325">
        <f t="shared" si="1"/>
        <v>0</v>
      </c>
      <c r="K34" s="310"/>
      <c r="L34" s="311"/>
      <c r="M34" s="312"/>
      <c r="N34" s="312"/>
      <c r="O34" s="313"/>
    </row>
    <row r="35" spans="1:15" s="288" customFormat="1" ht="29" customHeight="1" thickBot="1">
      <c r="B35" s="292" t="s">
        <v>82</v>
      </c>
      <c r="F35" s="293"/>
      <c r="G35" s="293"/>
      <c r="H35" s="293"/>
      <c r="I35" s="159"/>
      <c r="J35" s="159"/>
      <c r="K35" s="160"/>
      <c r="L35" s="160"/>
      <c r="M35" s="294"/>
      <c r="N35" s="295"/>
      <c r="O35" s="296"/>
    </row>
    <row r="36" spans="1:15" s="288" customFormat="1" ht="29" customHeight="1" thickBot="1">
      <c r="B36" s="297" t="s">
        <v>82</v>
      </c>
      <c r="C36" s="648" t="s">
        <v>83</v>
      </c>
      <c r="D36" s="649"/>
      <c r="E36" s="650"/>
      <c r="F36" s="651" t="s">
        <v>84</v>
      </c>
      <c r="G36" s="651"/>
      <c r="H36" s="651"/>
      <c r="I36" s="651"/>
      <c r="J36" s="298"/>
      <c r="K36" s="652" t="s">
        <v>147</v>
      </c>
      <c r="L36" s="653"/>
      <c r="M36" s="653"/>
      <c r="N36" s="653"/>
      <c r="O36" s="654"/>
    </row>
    <row r="37" spans="1:15" s="288" customFormat="1" ht="29" customHeight="1">
      <c r="A37" s="299"/>
      <c r="B37" s="567" t="s">
        <v>403</v>
      </c>
      <c r="C37" s="565" t="s">
        <v>148</v>
      </c>
      <c r="D37" s="566"/>
      <c r="E37" s="567"/>
      <c r="F37" s="565" t="s">
        <v>149</v>
      </c>
      <c r="G37" s="566"/>
      <c r="H37" s="567"/>
      <c r="I37" s="597" t="s">
        <v>45</v>
      </c>
      <c r="J37" s="600">
        <v>1</v>
      </c>
      <c r="K37" s="571"/>
      <c r="L37" s="398"/>
      <c r="M37" s="398"/>
      <c r="N37" s="398"/>
      <c r="O37" s="572"/>
    </row>
    <row r="38" spans="1:15" s="288" customFormat="1" ht="29" customHeight="1">
      <c r="A38" s="300"/>
      <c r="B38" s="570"/>
      <c r="C38" s="568"/>
      <c r="D38" s="569"/>
      <c r="E38" s="570"/>
      <c r="F38" s="568"/>
      <c r="G38" s="569"/>
      <c r="H38" s="570"/>
      <c r="I38" s="598"/>
      <c r="J38" s="601"/>
      <c r="K38" s="573"/>
      <c r="L38" s="574"/>
      <c r="M38" s="574"/>
      <c r="N38" s="574"/>
      <c r="O38" s="575"/>
    </row>
    <row r="39" spans="1:15" s="288" customFormat="1" ht="29" customHeight="1">
      <c r="A39" s="300"/>
      <c r="B39" s="570"/>
      <c r="C39" s="568"/>
      <c r="D39" s="569"/>
      <c r="E39" s="570"/>
      <c r="F39" s="568"/>
      <c r="G39" s="569"/>
      <c r="H39" s="570"/>
      <c r="I39" s="599" t="s">
        <v>46</v>
      </c>
      <c r="J39" s="602">
        <v>0</v>
      </c>
      <c r="K39" s="573"/>
      <c r="L39" s="574"/>
      <c r="M39" s="574"/>
      <c r="N39" s="574"/>
      <c r="O39" s="575"/>
    </row>
    <row r="40" spans="1:15" s="288" customFormat="1" ht="29" customHeight="1">
      <c r="A40" s="300"/>
      <c r="B40" s="570"/>
      <c r="C40" s="562"/>
      <c r="D40" s="563"/>
      <c r="E40" s="564"/>
      <c r="F40" s="562"/>
      <c r="G40" s="563"/>
      <c r="H40" s="564"/>
      <c r="I40" s="598"/>
      <c r="J40" s="603"/>
      <c r="K40" s="573"/>
      <c r="L40" s="574"/>
      <c r="M40" s="574"/>
      <c r="N40" s="574"/>
      <c r="O40" s="575"/>
    </row>
    <row r="41" spans="1:15" s="288" customFormat="1" ht="29" customHeight="1">
      <c r="A41" s="300"/>
      <c r="B41" s="570"/>
      <c r="C41" s="559" t="s">
        <v>150</v>
      </c>
      <c r="D41" s="560"/>
      <c r="E41" s="561"/>
      <c r="F41" s="559" t="s">
        <v>151</v>
      </c>
      <c r="G41" s="560"/>
      <c r="H41" s="561"/>
      <c r="I41" s="302" t="s">
        <v>152</v>
      </c>
      <c r="J41" s="303">
        <v>25000</v>
      </c>
      <c r="K41" s="573"/>
      <c r="L41" s="574"/>
      <c r="M41" s="574"/>
      <c r="N41" s="574"/>
      <c r="O41" s="575"/>
    </row>
    <row r="42" spans="1:15" s="288" customFormat="1" ht="29" customHeight="1">
      <c r="A42" s="300"/>
      <c r="B42" s="570"/>
      <c r="C42" s="562"/>
      <c r="D42" s="563"/>
      <c r="E42" s="564"/>
      <c r="F42" s="562"/>
      <c r="G42" s="563"/>
      <c r="H42" s="564"/>
      <c r="I42" s="302" t="s">
        <v>46</v>
      </c>
      <c r="J42" s="304">
        <v>0</v>
      </c>
      <c r="K42" s="573"/>
      <c r="L42" s="574"/>
      <c r="M42" s="574"/>
      <c r="N42" s="574"/>
      <c r="O42" s="575"/>
    </row>
    <row r="43" spans="1:15" s="288" customFormat="1" ht="29" customHeight="1">
      <c r="A43" s="300"/>
      <c r="B43" s="570"/>
      <c r="C43" s="559" t="s">
        <v>153</v>
      </c>
      <c r="D43" s="560"/>
      <c r="E43" s="561"/>
      <c r="F43" s="559" t="s">
        <v>104</v>
      </c>
      <c r="G43" s="560"/>
      <c r="H43" s="561"/>
      <c r="I43" s="302" t="s">
        <v>45</v>
      </c>
      <c r="J43" s="303">
        <v>250</v>
      </c>
      <c r="K43" s="573"/>
      <c r="L43" s="574"/>
      <c r="M43" s="574"/>
      <c r="N43" s="574"/>
      <c r="O43" s="575"/>
    </row>
    <row r="44" spans="1:15" s="288" customFormat="1" ht="29" customHeight="1">
      <c r="A44" s="300"/>
      <c r="B44" s="570"/>
      <c r="C44" s="562"/>
      <c r="D44" s="563"/>
      <c r="E44" s="564"/>
      <c r="F44" s="562"/>
      <c r="G44" s="563"/>
      <c r="H44" s="564"/>
      <c r="I44" s="302" t="s">
        <v>46</v>
      </c>
      <c r="J44" s="304">
        <v>0</v>
      </c>
      <c r="K44" s="573"/>
      <c r="L44" s="574"/>
      <c r="M44" s="574"/>
      <c r="N44" s="574"/>
      <c r="O44" s="575"/>
    </row>
    <row r="45" spans="1:15" s="288" customFormat="1" ht="29" customHeight="1">
      <c r="A45" s="300"/>
      <c r="B45" s="570"/>
      <c r="C45" s="559" t="s">
        <v>154</v>
      </c>
      <c r="D45" s="560"/>
      <c r="E45" s="561"/>
      <c r="F45" s="559" t="s">
        <v>155</v>
      </c>
      <c r="G45" s="560"/>
      <c r="H45" s="561"/>
      <c r="I45" s="302" t="s">
        <v>45</v>
      </c>
      <c r="J45" s="303">
        <v>25</v>
      </c>
      <c r="K45" s="573"/>
      <c r="L45" s="574"/>
      <c r="M45" s="574"/>
      <c r="N45" s="574"/>
      <c r="O45" s="575"/>
    </row>
    <row r="46" spans="1:15" s="288" customFormat="1" ht="29" customHeight="1" thickBot="1">
      <c r="A46" s="300"/>
      <c r="B46" s="570"/>
      <c r="C46" s="562"/>
      <c r="D46" s="563"/>
      <c r="E46" s="564"/>
      <c r="F46" s="562"/>
      <c r="G46" s="563"/>
      <c r="H46" s="564"/>
      <c r="I46" s="302" t="s">
        <v>46</v>
      </c>
      <c r="J46" s="304">
        <v>0</v>
      </c>
      <c r="K46" s="576"/>
      <c r="L46" s="577"/>
      <c r="M46" s="577"/>
      <c r="N46" s="577"/>
      <c r="O46" s="578"/>
    </row>
    <row r="47" spans="1:15" s="288" customFormat="1" ht="29" customHeight="1">
      <c r="A47" s="300"/>
      <c r="B47" s="570"/>
      <c r="C47" s="559" t="s">
        <v>156</v>
      </c>
      <c r="D47" s="560"/>
      <c r="E47" s="561"/>
      <c r="F47" s="559" t="s">
        <v>157</v>
      </c>
      <c r="G47" s="560"/>
      <c r="H47" s="561"/>
      <c r="I47" s="302" t="s">
        <v>45</v>
      </c>
      <c r="J47" s="303">
        <v>100</v>
      </c>
      <c r="K47" s="475" t="s">
        <v>111</v>
      </c>
      <c r="L47" s="476"/>
      <c r="M47" s="476"/>
      <c r="N47" s="476"/>
      <c r="O47" s="477"/>
    </row>
    <row r="48" spans="1:15" s="288" customFormat="1" ht="29" customHeight="1">
      <c r="A48" s="300"/>
      <c r="B48" s="570"/>
      <c r="C48" s="562"/>
      <c r="D48" s="563"/>
      <c r="E48" s="564"/>
      <c r="F48" s="562"/>
      <c r="G48" s="563"/>
      <c r="H48" s="564"/>
      <c r="I48" s="302" t="s">
        <v>46</v>
      </c>
      <c r="J48" s="304">
        <v>0</v>
      </c>
      <c r="K48" s="443" t="s">
        <v>114</v>
      </c>
      <c r="L48" s="444"/>
      <c r="M48" s="444"/>
      <c r="N48" s="444"/>
      <c r="O48" s="445"/>
    </row>
    <row r="49" spans="1:15" s="288" customFormat="1" ht="29" customHeight="1">
      <c r="A49" s="300"/>
      <c r="B49" s="570"/>
      <c r="C49" s="559" t="s">
        <v>158</v>
      </c>
      <c r="D49" s="560"/>
      <c r="E49" s="561"/>
      <c r="F49" s="559" t="s">
        <v>159</v>
      </c>
      <c r="G49" s="560"/>
      <c r="H49" s="561"/>
      <c r="I49" s="302" t="s">
        <v>45</v>
      </c>
      <c r="J49" s="303">
        <v>75</v>
      </c>
      <c r="K49" s="478" t="s">
        <v>115</v>
      </c>
      <c r="L49" s="479"/>
      <c r="M49" s="479"/>
      <c r="N49" s="479"/>
      <c r="O49" s="480"/>
    </row>
    <row r="50" spans="1:15" s="288" customFormat="1" ht="29" customHeight="1">
      <c r="A50" s="300"/>
      <c r="B50" s="564"/>
      <c r="C50" s="562"/>
      <c r="D50" s="563"/>
      <c r="E50" s="564"/>
      <c r="F50" s="562"/>
      <c r="G50" s="563"/>
      <c r="H50" s="564"/>
      <c r="I50" s="302" t="s">
        <v>46</v>
      </c>
      <c r="J50" s="304">
        <v>0</v>
      </c>
      <c r="K50" s="481" t="s">
        <v>265</v>
      </c>
      <c r="L50" s="482"/>
      <c r="M50" s="482"/>
      <c r="N50" s="482"/>
      <c r="O50" s="483"/>
    </row>
    <row r="51" spans="1:15" s="288" customFormat="1" ht="29" customHeight="1" thickBot="1">
      <c r="A51" s="305"/>
      <c r="B51" s="454" t="s">
        <v>404</v>
      </c>
      <c r="C51" s="454" t="s">
        <v>160</v>
      </c>
      <c r="D51" s="454"/>
      <c r="E51" s="454"/>
      <c r="F51" s="454" t="s">
        <v>161</v>
      </c>
      <c r="G51" s="454"/>
      <c r="H51" s="454"/>
      <c r="I51" s="302" t="s">
        <v>45</v>
      </c>
      <c r="J51" s="303">
        <v>50</v>
      </c>
      <c r="K51" s="443" t="s">
        <v>118</v>
      </c>
      <c r="L51" s="444"/>
      <c r="M51" s="444"/>
      <c r="N51" s="444"/>
      <c r="O51" s="445"/>
    </row>
    <row r="52" spans="1:15" s="288" customFormat="1" ht="29" customHeight="1" thickBot="1">
      <c r="B52" s="454"/>
      <c r="C52" s="454"/>
      <c r="D52" s="454"/>
      <c r="E52" s="454"/>
      <c r="F52" s="454"/>
      <c r="G52" s="454"/>
      <c r="H52" s="454"/>
      <c r="I52" s="302" t="s">
        <v>46</v>
      </c>
      <c r="J52" s="304">
        <v>0</v>
      </c>
      <c r="K52" s="484" t="s">
        <v>115</v>
      </c>
      <c r="L52" s="485"/>
      <c r="M52" s="485"/>
      <c r="N52" s="485"/>
      <c r="O52" s="486"/>
    </row>
    <row r="53" spans="1:15" s="288" customFormat="1" ht="29" customHeight="1">
      <c r="B53" s="628" t="s">
        <v>405</v>
      </c>
      <c r="C53" s="628"/>
      <c r="D53" s="628"/>
      <c r="E53" s="628"/>
      <c r="F53" s="628"/>
      <c r="G53" s="628"/>
      <c r="H53" s="628"/>
      <c r="I53" s="628"/>
      <c r="J53" s="628"/>
      <c r="K53" s="629"/>
      <c r="L53" s="629"/>
      <c r="M53" s="629"/>
      <c r="N53" s="629"/>
      <c r="O53" s="629"/>
    </row>
  </sheetData>
  <mergeCells count="106">
    <mergeCell ref="N25:N26"/>
    <mergeCell ref="N27:N28"/>
    <mergeCell ref="O29:O30"/>
    <mergeCell ref="M31:M32"/>
    <mergeCell ref="N31:N32"/>
    <mergeCell ref="O31:O32"/>
    <mergeCell ref="J1:M1"/>
    <mergeCell ref="J2:M2"/>
    <mergeCell ref="J3:M3"/>
    <mergeCell ref="J4:M4"/>
    <mergeCell ref="B5:O5"/>
    <mergeCell ref="B7:C7"/>
    <mergeCell ref="D7:O7"/>
    <mergeCell ref="B8:G8"/>
    <mergeCell ref="K8:O8"/>
    <mergeCell ref="C1:I2"/>
    <mergeCell ref="N1:O4"/>
    <mergeCell ref="C3:I4"/>
    <mergeCell ref="C6:H6"/>
    <mergeCell ref="B53:O53"/>
    <mergeCell ref="B1:B4"/>
    <mergeCell ref="B14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7:B50"/>
    <mergeCell ref="B51:B52"/>
    <mergeCell ref="C14:C16"/>
    <mergeCell ref="C17:C18"/>
    <mergeCell ref="C19:C20"/>
    <mergeCell ref="C21:C22"/>
    <mergeCell ref="B9:G9"/>
    <mergeCell ref="L9:N9"/>
    <mergeCell ref="B10:G10"/>
    <mergeCell ref="C12:G12"/>
    <mergeCell ref="C13:G13"/>
    <mergeCell ref="C36:E36"/>
    <mergeCell ref="L10:N13"/>
    <mergeCell ref="I37:I38"/>
    <mergeCell ref="I39:I40"/>
    <mergeCell ref="J37:J38"/>
    <mergeCell ref="J39:J40"/>
    <mergeCell ref="K10:K13"/>
    <mergeCell ref="M15:M16"/>
    <mergeCell ref="M17:M18"/>
    <mergeCell ref="M19:M20"/>
    <mergeCell ref="M21:M22"/>
    <mergeCell ref="M23:M24"/>
    <mergeCell ref="M25:M26"/>
    <mergeCell ref="M27:M28"/>
    <mergeCell ref="M29:M30"/>
    <mergeCell ref="H8:J13"/>
    <mergeCell ref="M14:O14"/>
    <mergeCell ref="O10:O13"/>
    <mergeCell ref="O15:O16"/>
    <mergeCell ref="O17:O18"/>
    <mergeCell ref="O19:O20"/>
    <mergeCell ref="O21:O22"/>
    <mergeCell ref="O23:O24"/>
    <mergeCell ref="O25:O26"/>
    <mergeCell ref="O27:O28"/>
    <mergeCell ref="G14:J15"/>
    <mergeCell ref="K14:L15"/>
    <mergeCell ref="C47:E48"/>
    <mergeCell ref="F47:H48"/>
    <mergeCell ref="C41:E42"/>
    <mergeCell ref="F41:H42"/>
    <mergeCell ref="N29:N30"/>
    <mergeCell ref="K47:O47"/>
    <mergeCell ref="K48:O48"/>
    <mergeCell ref="F36:I36"/>
    <mergeCell ref="K36:O36"/>
    <mergeCell ref="C23:C24"/>
    <mergeCell ref="C25:C26"/>
    <mergeCell ref="C27:C28"/>
    <mergeCell ref="C29:C30"/>
    <mergeCell ref="C31:C32"/>
    <mergeCell ref="D14:D15"/>
    <mergeCell ref="E14:E16"/>
    <mergeCell ref="F14:F16"/>
    <mergeCell ref="N15:N16"/>
    <mergeCell ref="N17:N18"/>
    <mergeCell ref="N19:N20"/>
    <mergeCell ref="N21:N22"/>
    <mergeCell ref="N23:N24"/>
    <mergeCell ref="C49:E50"/>
    <mergeCell ref="F49:H50"/>
    <mergeCell ref="C43:E44"/>
    <mergeCell ref="F43:H44"/>
    <mergeCell ref="C37:E40"/>
    <mergeCell ref="F37:H40"/>
    <mergeCell ref="K37:O46"/>
    <mergeCell ref="C51:E52"/>
    <mergeCell ref="F51:H52"/>
    <mergeCell ref="C45:E46"/>
    <mergeCell ref="F45:H46"/>
    <mergeCell ref="K49:O49"/>
    <mergeCell ref="K50:O50"/>
    <mergeCell ref="K51:O51"/>
    <mergeCell ref="K52:O52"/>
  </mergeCells>
  <phoneticPr fontId="41" type="noConversion"/>
  <pageMargins left="0.7" right="0.7" top="0.75" bottom="0.75" header="0.3" footer="0.3"/>
  <pageSetup paperSize="9" scale="33" fitToHeight="0" orientation="landscape" r:id="rId1"/>
  <rowBreaks count="1" manualBreakCount="1">
    <brk id="22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HC29"/>
  <sheetViews>
    <sheetView tabSelected="1" topLeftCell="A11" zoomScale="83" zoomScaleNormal="41" zoomScaleSheetLayoutView="64" workbookViewId="0">
      <selection activeCell="A20" sqref="A20:A21"/>
    </sheetView>
  </sheetViews>
  <sheetFormatPr baseColWidth="10" defaultColWidth="9.5703125" defaultRowHeight="18"/>
  <cols>
    <col min="1" max="1" width="72.5703125" style="121" customWidth="1"/>
    <col min="2" max="2" width="17.5703125" style="121" customWidth="1"/>
    <col min="3" max="3" width="17" style="121" customWidth="1"/>
    <col min="4" max="4" width="10.42578125" style="121" customWidth="1"/>
    <col min="5" max="5" width="20.140625" style="121" customWidth="1"/>
    <col min="6" max="6" width="22.140625" style="121" customWidth="1"/>
    <col min="7" max="7" width="12.5703125" style="122" customWidth="1"/>
    <col min="8" max="8" width="12.42578125" style="121" customWidth="1"/>
    <col min="9" max="9" width="11.42578125" style="121" customWidth="1"/>
    <col min="10" max="10" width="12.42578125" style="123" customWidth="1"/>
    <col min="11" max="11" width="16.140625" style="123" customWidth="1"/>
    <col min="12" max="14" width="14.5703125" style="121" customWidth="1"/>
    <col min="15" max="15" width="13.42578125" style="121" customWidth="1"/>
    <col min="16" max="16" width="36.140625" style="121" customWidth="1"/>
    <col min="17" max="16384" width="9.5703125" style="121"/>
  </cols>
  <sheetData>
    <row r="1" spans="1:211" ht="27" customHeight="1">
      <c r="A1" s="721"/>
      <c r="B1" s="788" t="s">
        <v>0</v>
      </c>
      <c r="C1" s="789"/>
      <c r="D1" s="789"/>
      <c r="E1" s="789"/>
      <c r="F1" s="789"/>
      <c r="G1" s="789"/>
      <c r="H1" s="790"/>
      <c r="I1" s="782" t="s">
        <v>1</v>
      </c>
      <c r="J1" s="783"/>
      <c r="K1" s="783"/>
      <c r="L1" s="784"/>
      <c r="M1" s="794"/>
      <c r="N1" s="795"/>
    </row>
    <row r="2" spans="1:211" ht="27" customHeight="1">
      <c r="A2" s="722"/>
      <c r="B2" s="791"/>
      <c r="C2" s="792"/>
      <c r="D2" s="792"/>
      <c r="E2" s="792"/>
      <c r="F2" s="792"/>
      <c r="G2" s="792"/>
      <c r="H2" s="793"/>
      <c r="I2" s="782" t="s">
        <v>2</v>
      </c>
      <c r="J2" s="783"/>
      <c r="K2" s="783"/>
      <c r="L2" s="784"/>
      <c r="M2" s="796"/>
      <c r="N2" s="797"/>
    </row>
    <row r="3" spans="1:211" ht="48" customHeight="1">
      <c r="A3" s="722"/>
      <c r="B3" s="788" t="s">
        <v>3</v>
      </c>
      <c r="C3" s="789"/>
      <c r="D3" s="789"/>
      <c r="E3" s="789"/>
      <c r="F3" s="789"/>
      <c r="G3" s="789"/>
      <c r="H3" s="790"/>
      <c r="I3" s="782" t="s">
        <v>4</v>
      </c>
      <c r="J3" s="783"/>
      <c r="K3" s="783"/>
      <c r="L3" s="784"/>
      <c r="M3" s="796"/>
      <c r="N3" s="797"/>
    </row>
    <row r="4" spans="1:211" ht="27" customHeight="1">
      <c r="A4" s="723"/>
      <c r="B4" s="791"/>
      <c r="C4" s="792"/>
      <c r="D4" s="792"/>
      <c r="E4" s="792"/>
      <c r="F4" s="792"/>
      <c r="G4" s="792"/>
      <c r="H4" s="793"/>
      <c r="I4" s="782" t="s">
        <v>5</v>
      </c>
      <c r="J4" s="783"/>
      <c r="K4" s="783"/>
      <c r="L4" s="784"/>
      <c r="M4" s="798"/>
      <c r="N4" s="799"/>
    </row>
    <row r="5" spans="1:211" s="120" customFormat="1" ht="30" customHeight="1">
      <c r="A5" s="785" t="s">
        <v>162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7"/>
    </row>
    <row r="6" spans="1:211" ht="30" customHeight="1">
      <c r="A6" s="166" t="s">
        <v>259</v>
      </c>
      <c r="B6" s="522" t="s">
        <v>260</v>
      </c>
      <c r="C6" s="522"/>
      <c r="D6" s="522"/>
      <c r="E6" s="522"/>
      <c r="F6" s="522"/>
      <c r="G6" s="522"/>
      <c r="H6" s="178"/>
      <c r="I6" s="178"/>
      <c r="J6" s="178"/>
      <c r="K6" s="178"/>
      <c r="L6" s="178"/>
      <c r="M6" s="178"/>
      <c r="N6" s="179"/>
    </row>
    <row r="7" spans="1:211" ht="30" customHeight="1">
      <c r="A7" s="772" t="s">
        <v>163</v>
      </c>
      <c r="B7" s="773"/>
      <c r="C7" s="774" t="s">
        <v>164</v>
      </c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6"/>
    </row>
    <row r="8" spans="1:211" ht="30" customHeight="1">
      <c r="A8" s="777" t="s">
        <v>9</v>
      </c>
      <c r="B8" s="522"/>
      <c r="C8" s="522"/>
      <c r="D8" s="522"/>
      <c r="E8" s="522"/>
      <c r="F8" s="778"/>
      <c r="G8" s="770" t="s">
        <v>165</v>
      </c>
      <c r="H8" s="610"/>
      <c r="I8" s="611"/>
      <c r="J8" s="779" t="s">
        <v>11</v>
      </c>
      <c r="K8" s="780"/>
      <c r="L8" s="780"/>
      <c r="M8" s="780"/>
      <c r="N8" s="781"/>
    </row>
    <row r="9" spans="1:211" ht="30" customHeight="1">
      <c r="A9" s="694" t="s">
        <v>166</v>
      </c>
      <c r="B9" s="695"/>
      <c r="C9" s="695"/>
      <c r="D9" s="695"/>
      <c r="E9" s="695"/>
      <c r="F9" s="696"/>
      <c r="G9" s="612"/>
      <c r="H9" s="613"/>
      <c r="I9" s="614"/>
      <c r="J9" s="132" t="s">
        <v>13</v>
      </c>
      <c r="K9" s="697" t="s">
        <v>14</v>
      </c>
      <c r="L9" s="698"/>
      <c r="M9" s="699"/>
      <c r="N9" s="133" t="s">
        <v>15</v>
      </c>
    </row>
    <row r="10" spans="1:211" ht="36" customHeight="1">
      <c r="A10" s="700" t="s">
        <v>167</v>
      </c>
      <c r="B10" s="701"/>
      <c r="C10" s="701"/>
      <c r="D10" s="701"/>
      <c r="E10" s="701"/>
      <c r="F10" s="702"/>
      <c r="G10" s="612"/>
      <c r="H10" s="613"/>
      <c r="I10" s="614"/>
      <c r="J10" s="604"/>
      <c r="K10" s="588" t="s">
        <v>17</v>
      </c>
      <c r="L10" s="589"/>
      <c r="M10" s="590"/>
      <c r="N10" s="620"/>
    </row>
    <row r="11" spans="1:211" ht="30" customHeight="1">
      <c r="A11" s="124" t="s">
        <v>168</v>
      </c>
      <c r="B11" s="125"/>
      <c r="C11" s="125"/>
      <c r="D11" s="125"/>
      <c r="E11" s="125"/>
      <c r="F11" s="126"/>
      <c r="G11" s="612"/>
      <c r="H11" s="613"/>
      <c r="I11" s="614"/>
      <c r="J11" s="605"/>
      <c r="K11" s="591"/>
      <c r="L11" s="592"/>
      <c r="M11" s="593"/>
      <c r="N11" s="621"/>
    </row>
    <row r="12" spans="1:211" ht="36" customHeight="1">
      <c r="A12" s="183" t="s">
        <v>169</v>
      </c>
      <c r="B12" s="495" t="s">
        <v>170</v>
      </c>
      <c r="C12" s="495"/>
      <c r="D12" s="495"/>
      <c r="E12" s="495"/>
      <c r="F12" s="496"/>
      <c r="G12" s="612"/>
      <c r="H12" s="613"/>
      <c r="I12" s="614"/>
      <c r="J12" s="605"/>
      <c r="K12" s="591"/>
      <c r="L12" s="592"/>
      <c r="M12" s="593"/>
      <c r="N12" s="621"/>
    </row>
    <row r="13" spans="1:211" ht="36" customHeight="1">
      <c r="A13" s="183" t="s">
        <v>270</v>
      </c>
      <c r="B13" s="771" t="s">
        <v>271</v>
      </c>
      <c r="C13" s="495"/>
      <c r="D13" s="495"/>
      <c r="E13" s="495"/>
      <c r="F13" s="496"/>
      <c r="G13" s="612"/>
      <c r="H13" s="613"/>
      <c r="I13" s="614"/>
      <c r="J13" s="605"/>
      <c r="K13" s="591"/>
      <c r="L13" s="592"/>
      <c r="M13" s="593"/>
      <c r="N13" s="621"/>
    </row>
    <row r="14" spans="1:211" ht="36" customHeight="1" thickBot="1">
      <c r="A14" s="127" t="s">
        <v>171</v>
      </c>
      <c r="B14" s="495" t="s">
        <v>172</v>
      </c>
      <c r="C14" s="495"/>
      <c r="D14" s="495"/>
      <c r="E14" s="495"/>
      <c r="F14" s="496"/>
      <c r="G14" s="612"/>
      <c r="H14" s="613"/>
      <c r="I14" s="614"/>
      <c r="J14" s="605"/>
      <c r="K14" s="591"/>
      <c r="L14" s="592"/>
      <c r="M14" s="593"/>
      <c r="N14" s="621"/>
    </row>
    <row r="15" spans="1:211" ht="25" customHeight="1">
      <c r="A15" s="724" t="s">
        <v>25</v>
      </c>
      <c r="B15" s="708" t="s">
        <v>26</v>
      </c>
      <c r="C15" s="737" t="s">
        <v>27</v>
      </c>
      <c r="D15" s="737" t="s">
        <v>28</v>
      </c>
      <c r="E15" s="737" t="s">
        <v>29</v>
      </c>
      <c r="F15" s="706" t="s">
        <v>30</v>
      </c>
      <c r="G15" s="707"/>
      <c r="H15" s="707"/>
      <c r="I15" s="708"/>
      <c r="J15" s="706" t="s">
        <v>31</v>
      </c>
      <c r="K15" s="708"/>
      <c r="L15" s="739" t="s">
        <v>32</v>
      </c>
      <c r="M15" s="740"/>
      <c r="N15" s="741"/>
    </row>
    <row r="16" spans="1:211" ht="29.25" customHeight="1">
      <c r="A16" s="725"/>
      <c r="B16" s="732"/>
      <c r="C16" s="738"/>
      <c r="D16" s="753"/>
      <c r="E16" s="753"/>
      <c r="F16" s="709"/>
      <c r="G16" s="710"/>
      <c r="H16" s="710"/>
      <c r="I16" s="711"/>
      <c r="J16" s="709"/>
      <c r="K16" s="711"/>
      <c r="L16" s="735" t="s">
        <v>33</v>
      </c>
      <c r="M16" s="735" t="s">
        <v>34</v>
      </c>
      <c r="N16" s="690" t="s">
        <v>35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</row>
    <row r="17" spans="1:211" ht="31.5" customHeight="1" thickBot="1">
      <c r="A17" s="726"/>
      <c r="B17" s="733"/>
      <c r="C17" s="332" t="s">
        <v>36</v>
      </c>
      <c r="D17" s="754"/>
      <c r="E17" s="754"/>
      <c r="F17" s="128" t="s">
        <v>37</v>
      </c>
      <c r="G17" s="128" t="s">
        <v>38</v>
      </c>
      <c r="H17" s="129" t="s">
        <v>39</v>
      </c>
      <c r="I17" s="129" t="s">
        <v>40</v>
      </c>
      <c r="J17" s="128" t="s">
        <v>41</v>
      </c>
      <c r="K17" s="332" t="s">
        <v>42</v>
      </c>
      <c r="L17" s="736"/>
      <c r="M17" s="736"/>
      <c r="N17" s="691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</row>
    <row r="18" spans="1:211" ht="36" customHeight="1">
      <c r="A18" s="727" t="s">
        <v>173</v>
      </c>
      <c r="B18" s="734" t="s">
        <v>174</v>
      </c>
      <c r="C18" s="130" t="s">
        <v>45</v>
      </c>
      <c r="D18" s="331">
        <v>1</v>
      </c>
      <c r="E18" s="337">
        <v>300000000</v>
      </c>
      <c r="F18" s="337">
        <v>300000000</v>
      </c>
      <c r="G18" s="338"/>
      <c r="H18" s="338"/>
      <c r="I18" s="338"/>
      <c r="J18" s="150">
        <v>45383</v>
      </c>
      <c r="K18" s="284" t="s">
        <v>402</v>
      </c>
      <c r="L18" s="755">
        <f>D19/D18</f>
        <v>0</v>
      </c>
      <c r="M18" s="755">
        <f>E19/E18</f>
        <v>0</v>
      </c>
      <c r="N18" s="692">
        <v>0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</row>
    <row r="19" spans="1:211" ht="36" customHeight="1">
      <c r="A19" s="703"/>
      <c r="B19" s="705"/>
      <c r="C19" s="152" t="s">
        <v>46</v>
      </c>
      <c r="D19" s="182">
        <v>0</v>
      </c>
      <c r="E19" s="339"/>
      <c r="F19" s="339"/>
      <c r="G19" s="340"/>
      <c r="H19" s="340"/>
      <c r="I19" s="340"/>
      <c r="J19" s="174">
        <v>45383</v>
      </c>
      <c r="K19" s="285" t="s">
        <v>402</v>
      </c>
      <c r="L19" s="756"/>
      <c r="M19" s="756"/>
      <c r="N19" s="693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</row>
    <row r="20" spans="1:211" ht="36" customHeight="1">
      <c r="A20" s="703" t="s">
        <v>267</v>
      </c>
      <c r="B20" s="704" t="s">
        <v>268</v>
      </c>
      <c r="C20" s="152" t="s">
        <v>45</v>
      </c>
      <c r="D20" s="182">
        <v>1</v>
      </c>
      <c r="E20" s="339">
        <v>70000000</v>
      </c>
      <c r="F20" s="339">
        <v>70000000</v>
      </c>
      <c r="G20" s="340"/>
      <c r="H20" s="340"/>
      <c r="I20" s="340"/>
      <c r="J20" s="174">
        <v>45383</v>
      </c>
      <c r="K20" s="285" t="s">
        <v>402</v>
      </c>
      <c r="L20" s="686">
        <f>+D21/D20</f>
        <v>0</v>
      </c>
      <c r="M20" s="686">
        <f>+E21/E20</f>
        <v>0.87428571428571433</v>
      </c>
      <c r="N20" s="688">
        <f>+L20*L20/M20</f>
        <v>0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</row>
    <row r="21" spans="1:211" ht="36" customHeight="1">
      <c r="A21" s="703"/>
      <c r="B21" s="705"/>
      <c r="C21" s="152" t="s">
        <v>46</v>
      </c>
      <c r="D21" s="182">
        <v>0</v>
      </c>
      <c r="E21" s="339">
        <v>61200000</v>
      </c>
      <c r="F21" s="339">
        <v>61200000</v>
      </c>
      <c r="G21" s="340"/>
      <c r="H21" s="340"/>
      <c r="I21" s="340"/>
      <c r="J21" s="174">
        <v>45383</v>
      </c>
      <c r="K21" s="285" t="s">
        <v>402</v>
      </c>
      <c r="L21" s="687"/>
      <c r="M21" s="687"/>
      <c r="N21" s="689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</row>
    <row r="22" spans="1:211" ht="36" customHeight="1">
      <c r="A22" s="712" t="s">
        <v>269</v>
      </c>
      <c r="B22" s="714" t="s">
        <v>57</v>
      </c>
      <c r="C22" s="169" t="s">
        <v>45</v>
      </c>
      <c r="D22" s="329">
        <v>2</v>
      </c>
      <c r="E22" s="322">
        <v>100000000</v>
      </c>
      <c r="F22" s="322">
        <v>100000000</v>
      </c>
      <c r="G22" s="279"/>
      <c r="H22" s="341"/>
      <c r="I22" s="341"/>
      <c r="J22" s="174">
        <v>45383</v>
      </c>
      <c r="K22" s="285" t="s">
        <v>402</v>
      </c>
      <c r="L22" s="763">
        <f>D23/D22</f>
        <v>0</v>
      </c>
      <c r="M22" s="763">
        <f>E23/E22</f>
        <v>0</v>
      </c>
      <c r="N22" s="688">
        <v>0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</row>
    <row r="23" spans="1:211" ht="36" customHeight="1">
      <c r="A23" s="713"/>
      <c r="B23" s="714"/>
      <c r="C23" s="169" t="s">
        <v>46</v>
      </c>
      <c r="D23" s="330">
        <v>0</v>
      </c>
      <c r="E23" s="342"/>
      <c r="F23" s="342"/>
      <c r="G23" s="279"/>
      <c r="H23" s="341"/>
      <c r="I23" s="341"/>
      <c r="J23" s="174">
        <v>45383</v>
      </c>
      <c r="K23" s="285" t="s">
        <v>402</v>
      </c>
      <c r="L23" s="763"/>
      <c r="M23" s="763"/>
      <c r="N23" s="689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</row>
    <row r="24" spans="1:211" ht="36" customHeight="1">
      <c r="A24" s="728" t="s">
        <v>146</v>
      </c>
      <c r="B24" s="735"/>
      <c r="C24" s="152" t="s">
        <v>45</v>
      </c>
      <c r="D24" s="153"/>
      <c r="E24" s="946">
        <f>SUM(E18+E22+E20)</f>
        <v>470000000</v>
      </c>
      <c r="F24" s="946">
        <f>SUM(F18+F22+F20)</f>
        <v>470000000</v>
      </c>
      <c r="G24" s="343"/>
      <c r="H24" s="343"/>
      <c r="I24" s="343"/>
      <c r="J24" s="135"/>
      <c r="K24" s="135"/>
      <c r="L24" s="764">
        <f>+(L18+L208+L22)/3</f>
        <v>0</v>
      </c>
      <c r="M24" s="766">
        <f>+E25/E24</f>
        <v>0.1302127659574468</v>
      </c>
      <c r="N24" s="768"/>
    </row>
    <row r="25" spans="1:211" ht="36" customHeight="1" thickBot="1">
      <c r="A25" s="729"/>
      <c r="B25" s="736"/>
      <c r="C25" s="131" t="s">
        <v>46</v>
      </c>
      <c r="D25" s="333"/>
      <c r="E25" s="344">
        <f>+E19+E21+E23</f>
        <v>61200000</v>
      </c>
      <c r="F25" s="344">
        <f>+F19+F21+F23</f>
        <v>61200000</v>
      </c>
      <c r="G25" s="336"/>
      <c r="H25" s="345"/>
      <c r="I25" s="345"/>
      <c r="J25" s="334"/>
      <c r="K25" s="335"/>
      <c r="L25" s="765"/>
      <c r="M25" s="767"/>
      <c r="N25" s="769"/>
    </row>
    <row r="26" spans="1:211" ht="36" customHeight="1" thickBot="1">
      <c r="A26" s="327" t="s">
        <v>82</v>
      </c>
      <c r="B26" s="742" t="s">
        <v>83</v>
      </c>
      <c r="C26" s="743"/>
      <c r="D26" s="744"/>
      <c r="E26" s="745" t="s">
        <v>84</v>
      </c>
      <c r="F26" s="746"/>
      <c r="G26" s="746"/>
      <c r="H26" s="746"/>
      <c r="I26" s="328"/>
      <c r="J26" s="747" t="s">
        <v>147</v>
      </c>
      <c r="K26" s="748"/>
      <c r="L26" s="748"/>
      <c r="M26" s="748"/>
      <c r="N26" s="749"/>
    </row>
    <row r="27" spans="1:211" ht="36" customHeight="1">
      <c r="A27" s="730" t="s">
        <v>175</v>
      </c>
      <c r="B27" s="757" t="s">
        <v>176</v>
      </c>
      <c r="C27" s="758"/>
      <c r="D27" s="759"/>
      <c r="E27" s="757" t="s">
        <v>177</v>
      </c>
      <c r="F27" s="758"/>
      <c r="G27" s="759"/>
      <c r="H27" s="200" t="s">
        <v>45</v>
      </c>
      <c r="I27" s="346">
        <v>1</v>
      </c>
      <c r="J27" s="750" t="s">
        <v>111</v>
      </c>
      <c r="K27" s="751"/>
      <c r="L27" s="751"/>
      <c r="M27" s="751"/>
      <c r="N27" s="752"/>
    </row>
    <row r="28" spans="1:211" ht="36" customHeight="1" thickBot="1">
      <c r="A28" s="731"/>
      <c r="B28" s="760"/>
      <c r="C28" s="761"/>
      <c r="D28" s="762"/>
      <c r="E28" s="760"/>
      <c r="F28" s="761"/>
      <c r="G28" s="762"/>
      <c r="H28" s="347" t="s">
        <v>46</v>
      </c>
      <c r="I28" s="348">
        <v>0</v>
      </c>
      <c r="J28" s="715" t="s">
        <v>115</v>
      </c>
      <c r="K28" s="716"/>
      <c r="L28" s="716"/>
      <c r="M28" s="716"/>
      <c r="N28" s="717"/>
    </row>
    <row r="29" spans="1:211" ht="36" customHeight="1" thickBot="1">
      <c r="A29" s="718" t="s">
        <v>178</v>
      </c>
      <c r="B29" s="719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20"/>
    </row>
  </sheetData>
  <mergeCells count="64">
    <mergeCell ref="A7:B7"/>
    <mergeCell ref="C7:N7"/>
    <mergeCell ref="A8:F8"/>
    <mergeCell ref="J8:N8"/>
    <mergeCell ref="I1:L1"/>
    <mergeCell ref="I2:L2"/>
    <mergeCell ref="I3:L3"/>
    <mergeCell ref="I4:L4"/>
    <mergeCell ref="A5:N5"/>
    <mergeCell ref="B1:H2"/>
    <mergeCell ref="M1:N4"/>
    <mergeCell ref="B3:H4"/>
    <mergeCell ref="B6:G6"/>
    <mergeCell ref="J26:N26"/>
    <mergeCell ref="J27:N27"/>
    <mergeCell ref="D15:D17"/>
    <mergeCell ref="E15:E17"/>
    <mergeCell ref="L16:L17"/>
    <mergeCell ref="L18:L19"/>
    <mergeCell ref="M16:M17"/>
    <mergeCell ref="M18:M19"/>
    <mergeCell ref="B27:D28"/>
    <mergeCell ref="E27:G28"/>
    <mergeCell ref="L22:L23"/>
    <mergeCell ref="M22:M23"/>
    <mergeCell ref="N22:N23"/>
    <mergeCell ref="L24:L25"/>
    <mergeCell ref="M24:M25"/>
    <mergeCell ref="N24:N25"/>
    <mergeCell ref="A22:A23"/>
    <mergeCell ref="B22:B23"/>
    <mergeCell ref="J28:N28"/>
    <mergeCell ref="A29:N29"/>
    <mergeCell ref="A1:A4"/>
    <mergeCell ref="A15:A17"/>
    <mergeCell ref="A18:A19"/>
    <mergeCell ref="A24:A25"/>
    <mergeCell ref="A27:A28"/>
    <mergeCell ref="B15:B17"/>
    <mergeCell ref="B18:B19"/>
    <mergeCell ref="B24:B25"/>
    <mergeCell ref="C15:C16"/>
    <mergeCell ref="L15:N15"/>
    <mergeCell ref="B26:D26"/>
    <mergeCell ref="E26:H26"/>
    <mergeCell ref="A9:F9"/>
    <mergeCell ref="K9:M9"/>
    <mergeCell ref="A10:F10"/>
    <mergeCell ref="A20:A21"/>
    <mergeCell ref="B20:B21"/>
    <mergeCell ref="F15:I16"/>
    <mergeCell ref="J15:K16"/>
    <mergeCell ref="L20:L21"/>
    <mergeCell ref="B12:F12"/>
    <mergeCell ref="B14:F14"/>
    <mergeCell ref="J10:J14"/>
    <mergeCell ref="G8:I14"/>
    <mergeCell ref="K10:M14"/>
    <mergeCell ref="B13:F13"/>
    <mergeCell ref="M20:M21"/>
    <mergeCell ref="N20:N21"/>
    <mergeCell ref="N10:N14"/>
    <mergeCell ref="N16:N17"/>
    <mergeCell ref="N18:N19"/>
  </mergeCells>
  <phoneticPr fontId="41" type="noConversion"/>
  <pageMargins left="0.90551181102362199" right="0.70866141732283505" top="0.74803149606299202" bottom="0.74803149606299202" header="0.31496062992126" footer="0.31496062992126"/>
  <pageSetup paperSize="5" scale="44" fitToHeight="0" orientation="landscape" r:id="rId1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  <pageSetUpPr fitToPage="1"/>
  </sheetPr>
  <dimension ref="A1:HC61"/>
  <sheetViews>
    <sheetView topLeftCell="A36" zoomScale="64" zoomScaleNormal="48" zoomScaleSheetLayoutView="50" workbookViewId="0">
      <selection activeCell="I47" sqref="I47"/>
    </sheetView>
  </sheetViews>
  <sheetFormatPr baseColWidth="10" defaultColWidth="9.5703125" defaultRowHeight="18"/>
  <cols>
    <col min="1" max="1" width="72.5703125" style="138" customWidth="1"/>
    <col min="2" max="2" width="23.5703125" style="139" customWidth="1"/>
    <col min="3" max="3" width="20.85546875" style="139" customWidth="1"/>
    <col min="4" max="4" width="10.42578125" style="139" customWidth="1"/>
    <col min="5" max="5" width="23" style="139" customWidth="1"/>
    <col min="6" max="6" width="25.42578125" style="139" customWidth="1"/>
    <col min="7" max="7" width="22.42578125" style="140" customWidth="1"/>
    <col min="8" max="8" width="21.140625" style="139" customWidth="1"/>
    <col min="9" max="9" width="17" style="139" customWidth="1"/>
    <col min="10" max="10" width="22" style="141" customWidth="1"/>
    <col min="11" max="11" width="22.140625" style="141" customWidth="1"/>
    <col min="12" max="12" width="16.42578125" style="139" customWidth="1"/>
    <col min="13" max="13" width="15" style="139" customWidth="1"/>
    <col min="14" max="14" width="13.5703125" style="139" customWidth="1"/>
    <col min="15" max="15" width="0.140625" style="139" customWidth="1"/>
    <col min="16" max="16" width="36.140625" style="139" customWidth="1"/>
    <col min="17" max="16384" width="9.5703125" style="139"/>
  </cols>
  <sheetData>
    <row r="1" spans="1:14" ht="27" customHeight="1">
      <c r="A1" s="882"/>
      <c r="B1" s="551" t="s">
        <v>0</v>
      </c>
      <c r="C1" s="551"/>
      <c r="D1" s="551"/>
      <c r="E1" s="551"/>
      <c r="F1" s="551"/>
      <c r="G1" s="551"/>
      <c r="H1" s="552"/>
      <c r="I1" s="513" t="s">
        <v>1</v>
      </c>
      <c r="J1" s="514"/>
      <c r="K1" s="514"/>
      <c r="L1" s="515"/>
      <c r="M1" s="917"/>
      <c r="N1" s="918"/>
    </row>
    <row r="2" spans="1:14" ht="27" customHeight="1">
      <c r="A2" s="883"/>
      <c r="B2" s="551"/>
      <c r="C2" s="551"/>
      <c r="D2" s="551"/>
      <c r="E2" s="551"/>
      <c r="F2" s="551"/>
      <c r="G2" s="551"/>
      <c r="H2" s="552"/>
      <c r="I2" s="513" t="s">
        <v>2</v>
      </c>
      <c r="J2" s="514"/>
      <c r="K2" s="514"/>
      <c r="L2" s="515"/>
      <c r="M2" s="534"/>
      <c r="N2" s="919"/>
    </row>
    <row r="3" spans="1:14" ht="48" customHeight="1">
      <c r="A3" s="883"/>
      <c r="B3" s="536" t="s">
        <v>3</v>
      </c>
      <c r="C3" s="537"/>
      <c r="D3" s="537"/>
      <c r="E3" s="537"/>
      <c r="F3" s="537"/>
      <c r="G3" s="537"/>
      <c r="H3" s="537"/>
      <c r="I3" s="513" t="s">
        <v>4</v>
      </c>
      <c r="J3" s="514"/>
      <c r="K3" s="514"/>
      <c r="L3" s="515"/>
      <c r="M3" s="534"/>
      <c r="N3" s="919"/>
    </row>
    <row r="4" spans="1:14" ht="27" customHeight="1">
      <c r="A4" s="884"/>
      <c r="B4" s="922"/>
      <c r="C4" s="923"/>
      <c r="D4" s="923"/>
      <c r="E4" s="923"/>
      <c r="F4" s="923"/>
      <c r="G4" s="923"/>
      <c r="H4" s="923"/>
      <c r="I4" s="513" t="s">
        <v>5</v>
      </c>
      <c r="J4" s="514"/>
      <c r="K4" s="514"/>
      <c r="L4" s="515"/>
      <c r="M4" s="920"/>
      <c r="N4" s="921"/>
    </row>
    <row r="5" spans="1:14" s="137" customFormat="1" ht="30" customHeight="1">
      <c r="A5" s="911" t="s">
        <v>162</v>
      </c>
      <c r="B5" s="911"/>
      <c r="C5" s="911"/>
      <c r="D5" s="911"/>
      <c r="E5" s="911"/>
      <c r="F5" s="911"/>
      <c r="G5" s="911"/>
      <c r="H5" s="911"/>
      <c r="I5" s="911"/>
      <c r="J5" s="911"/>
      <c r="K5" s="911"/>
      <c r="L5" s="911"/>
      <c r="M5" s="911"/>
      <c r="N5" s="911"/>
    </row>
    <row r="6" spans="1:14" ht="30" customHeight="1">
      <c r="A6" s="166" t="s">
        <v>259</v>
      </c>
      <c r="B6" s="522" t="s">
        <v>260</v>
      </c>
      <c r="C6" s="522"/>
      <c r="D6" s="522"/>
      <c r="E6" s="522"/>
      <c r="F6" s="522"/>
      <c r="G6" s="522"/>
      <c r="H6" s="142"/>
      <c r="I6" s="142"/>
      <c r="J6" s="142"/>
      <c r="K6" s="142"/>
      <c r="L6" s="142"/>
      <c r="M6" s="142"/>
      <c r="N6" s="145"/>
    </row>
    <row r="7" spans="1:14" ht="30" customHeight="1">
      <c r="A7" s="912" t="s">
        <v>7</v>
      </c>
      <c r="B7" s="913"/>
      <c r="C7" s="671" t="s">
        <v>8</v>
      </c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3"/>
    </row>
    <row r="8" spans="1:14" ht="30" customHeight="1">
      <c r="A8" s="527" t="s">
        <v>179</v>
      </c>
      <c r="B8" s="528"/>
      <c r="C8" s="528"/>
      <c r="D8" s="528"/>
      <c r="E8" s="528"/>
      <c r="F8" s="528"/>
      <c r="G8" s="809" t="s">
        <v>180</v>
      </c>
      <c r="H8" s="810"/>
      <c r="I8" s="811"/>
      <c r="J8" s="914" t="s">
        <v>11</v>
      </c>
      <c r="K8" s="915"/>
      <c r="L8" s="915"/>
      <c r="M8" s="915"/>
      <c r="N8" s="916"/>
    </row>
    <row r="9" spans="1:14" ht="30" customHeight="1">
      <c r="A9" s="487" t="s">
        <v>181</v>
      </c>
      <c r="B9" s="488"/>
      <c r="C9" s="488"/>
      <c r="D9" s="488"/>
      <c r="E9" s="488"/>
      <c r="F9" s="488"/>
      <c r="G9" s="812"/>
      <c r="H9" s="813"/>
      <c r="I9" s="814"/>
      <c r="J9" s="146" t="s">
        <v>13</v>
      </c>
      <c r="K9" s="906" t="s">
        <v>14</v>
      </c>
      <c r="L9" s="906"/>
      <c r="M9" s="906"/>
      <c r="N9" s="147" t="s">
        <v>15</v>
      </c>
    </row>
    <row r="10" spans="1:14" ht="47.25" customHeight="1">
      <c r="A10" s="490" t="s">
        <v>182</v>
      </c>
      <c r="B10" s="491"/>
      <c r="C10" s="491"/>
      <c r="D10" s="491"/>
      <c r="E10" s="491"/>
      <c r="F10" s="491"/>
      <c r="G10" s="812"/>
      <c r="H10" s="813"/>
      <c r="I10" s="814"/>
      <c r="J10" s="862"/>
      <c r="K10" s="824" t="s">
        <v>17</v>
      </c>
      <c r="L10" s="825"/>
      <c r="M10" s="826"/>
      <c r="N10" s="853"/>
    </row>
    <row r="11" spans="1:14" ht="30" customHeight="1">
      <c r="A11" s="492" t="s">
        <v>183</v>
      </c>
      <c r="B11" s="493"/>
      <c r="C11" s="493"/>
      <c r="D11" s="493"/>
      <c r="E11" s="493"/>
      <c r="F11" s="494"/>
      <c r="G11" s="812"/>
      <c r="H11" s="813"/>
      <c r="I11" s="814"/>
      <c r="J11" s="863"/>
      <c r="K11" s="827"/>
      <c r="L11" s="828"/>
      <c r="M11" s="829"/>
      <c r="N11" s="854"/>
    </row>
    <row r="12" spans="1:14" ht="39" customHeight="1">
      <c r="A12" s="136" t="s">
        <v>184</v>
      </c>
      <c r="B12" s="495" t="s">
        <v>20</v>
      </c>
      <c r="C12" s="495"/>
      <c r="D12" s="495"/>
      <c r="E12" s="495"/>
      <c r="F12" s="496"/>
      <c r="G12" s="812"/>
      <c r="H12" s="813"/>
      <c r="I12" s="814"/>
      <c r="J12" s="863"/>
      <c r="K12" s="827"/>
      <c r="L12" s="828"/>
      <c r="M12" s="829"/>
      <c r="N12" s="854"/>
    </row>
    <row r="13" spans="1:14" ht="30" customHeight="1">
      <c r="A13" s="136" t="s">
        <v>185</v>
      </c>
      <c r="B13" s="907" t="s">
        <v>186</v>
      </c>
      <c r="C13" s="907"/>
      <c r="D13" s="907"/>
      <c r="E13" s="907"/>
      <c r="F13" s="908"/>
      <c r="G13" s="812"/>
      <c r="H13" s="813"/>
      <c r="I13" s="814"/>
      <c r="J13" s="863"/>
      <c r="K13" s="827"/>
      <c r="L13" s="828"/>
      <c r="M13" s="829"/>
      <c r="N13" s="854"/>
    </row>
    <row r="14" spans="1:14" ht="42.75" customHeight="1">
      <c r="A14" s="136" t="s">
        <v>187</v>
      </c>
      <c r="B14" s="495" t="s">
        <v>188</v>
      </c>
      <c r="C14" s="495"/>
      <c r="D14" s="495"/>
      <c r="E14" s="495"/>
      <c r="F14" s="496"/>
      <c r="G14" s="812"/>
      <c r="H14" s="813"/>
      <c r="I14" s="814"/>
      <c r="J14" s="863"/>
      <c r="K14" s="827"/>
      <c r="L14" s="828"/>
      <c r="M14" s="829"/>
      <c r="N14" s="854"/>
    </row>
    <row r="15" spans="1:14" ht="52.5" customHeight="1">
      <c r="A15" s="136" t="s">
        <v>189</v>
      </c>
      <c r="B15" s="495" t="s">
        <v>190</v>
      </c>
      <c r="C15" s="495"/>
      <c r="D15" s="495"/>
      <c r="E15" s="495"/>
      <c r="F15" s="496"/>
      <c r="G15" s="812"/>
      <c r="H15" s="813"/>
      <c r="I15" s="814"/>
      <c r="J15" s="863"/>
      <c r="K15" s="827"/>
      <c r="L15" s="828"/>
      <c r="M15" s="829"/>
      <c r="N15" s="854"/>
    </row>
    <row r="16" spans="1:14" ht="39.75" customHeight="1">
      <c r="A16" s="136" t="s">
        <v>191</v>
      </c>
      <c r="B16" s="495" t="s">
        <v>192</v>
      </c>
      <c r="C16" s="495"/>
      <c r="D16" s="495"/>
      <c r="E16" s="495"/>
      <c r="F16" s="496"/>
      <c r="G16" s="812"/>
      <c r="H16" s="813"/>
      <c r="I16" s="814"/>
      <c r="J16" s="863"/>
      <c r="K16" s="827"/>
      <c r="L16" s="828"/>
      <c r="M16" s="829"/>
      <c r="N16" s="854"/>
    </row>
    <row r="17" spans="1:211" ht="45" customHeight="1">
      <c r="A17" s="136" t="s">
        <v>193</v>
      </c>
      <c r="B17" s="495" t="s">
        <v>172</v>
      </c>
      <c r="C17" s="495"/>
      <c r="D17" s="495"/>
      <c r="E17" s="495"/>
      <c r="F17" s="496"/>
      <c r="G17" s="812"/>
      <c r="H17" s="813"/>
      <c r="I17" s="814"/>
      <c r="J17" s="863"/>
      <c r="K17" s="827"/>
      <c r="L17" s="828"/>
      <c r="M17" s="829"/>
      <c r="N17" s="854"/>
    </row>
    <row r="18" spans="1:211" ht="53.25" customHeight="1" thickBot="1">
      <c r="A18" s="143" t="s">
        <v>195</v>
      </c>
      <c r="B18" s="891" t="s">
        <v>194</v>
      </c>
      <c r="C18" s="891"/>
      <c r="D18" s="891"/>
      <c r="E18" s="891"/>
      <c r="F18" s="892"/>
      <c r="G18" s="815"/>
      <c r="H18" s="816"/>
      <c r="I18" s="817"/>
      <c r="J18" s="864"/>
      <c r="K18" s="830"/>
      <c r="L18" s="831"/>
      <c r="M18" s="832"/>
      <c r="N18" s="855"/>
    </row>
    <row r="19" spans="1:211" ht="25" customHeight="1">
      <c r="A19" s="885" t="s">
        <v>25</v>
      </c>
      <c r="B19" s="848" t="s">
        <v>26</v>
      </c>
      <c r="C19" s="909" t="s">
        <v>27</v>
      </c>
      <c r="D19" s="848" t="s">
        <v>28</v>
      </c>
      <c r="E19" s="848" t="s">
        <v>29</v>
      </c>
      <c r="F19" s="818" t="s">
        <v>30</v>
      </c>
      <c r="G19" s="819"/>
      <c r="H19" s="819"/>
      <c r="I19" s="820"/>
      <c r="J19" s="848" t="s">
        <v>31</v>
      </c>
      <c r="K19" s="848"/>
      <c r="L19" s="893" t="s">
        <v>32</v>
      </c>
      <c r="M19" s="893"/>
      <c r="N19" s="894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</row>
    <row r="20" spans="1:211" ht="18.75" customHeight="1">
      <c r="A20" s="886"/>
      <c r="B20" s="849"/>
      <c r="C20" s="910"/>
      <c r="D20" s="849"/>
      <c r="E20" s="849"/>
      <c r="F20" s="821"/>
      <c r="G20" s="822"/>
      <c r="H20" s="822"/>
      <c r="I20" s="823"/>
      <c r="J20" s="849"/>
      <c r="K20" s="849"/>
      <c r="L20" s="849" t="s">
        <v>33</v>
      </c>
      <c r="M20" s="849" t="s">
        <v>34</v>
      </c>
      <c r="N20" s="856" t="s">
        <v>35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  <c r="HB20" s="149"/>
      <c r="HC20" s="149"/>
    </row>
    <row r="21" spans="1:211" ht="31.5" customHeight="1" thickBot="1">
      <c r="A21" s="887"/>
      <c r="B21" s="865"/>
      <c r="C21" s="349" t="s">
        <v>36</v>
      </c>
      <c r="D21" s="865"/>
      <c r="E21" s="865"/>
      <c r="F21" s="350" t="s">
        <v>37</v>
      </c>
      <c r="G21" s="350" t="s">
        <v>38</v>
      </c>
      <c r="H21" s="351" t="s">
        <v>39</v>
      </c>
      <c r="I21" s="351" t="s">
        <v>40</v>
      </c>
      <c r="J21" s="350" t="s">
        <v>41</v>
      </c>
      <c r="K21" s="349" t="s">
        <v>42</v>
      </c>
      <c r="L21" s="865"/>
      <c r="M21" s="865"/>
      <c r="N21" s="85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49"/>
      <c r="GU21" s="149"/>
      <c r="GV21" s="149"/>
      <c r="GW21" s="149"/>
      <c r="GX21" s="149"/>
      <c r="GY21" s="149"/>
      <c r="GZ21" s="149"/>
      <c r="HA21" s="149"/>
      <c r="HB21" s="149"/>
      <c r="HC21" s="149"/>
    </row>
    <row r="22" spans="1:211" s="291" customFormat="1" ht="34" customHeight="1">
      <c r="A22" s="465" t="s">
        <v>196</v>
      </c>
      <c r="B22" s="452" t="s">
        <v>197</v>
      </c>
      <c r="C22" s="264" t="s">
        <v>45</v>
      </c>
      <c r="D22" s="216">
        <v>70</v>
      </c>
      <c r="E22" s="337">
        <f>F22+G22</f>
        <v>832955320</v>
      </c>
      <c r="F22" s="337">
        <v>140100000</v>
      </c>
      <c r="G22" s="320">
        <v>692855320</v>
      </c>
      <c r="H22" s="320">
        <v>0</v>
      </c>
      <c r="I22" s="377"/>
      <c r="J22" s="150">
        <v>45383</v>
      </c>
      <c r="K22" s="284" t="s">
        <v>402</v>
      </c>
      <c r="L22" s="838">
        <f>D23/D22</f>
        <v>0</v>
      </c>
      <c r="M22" s="838">
        <f>E23/E22</f>
        <v>0.91644209679818123</v>
      </c>
      <c r="N22" s="858">
        <f>L22*L22/M22</f>
        <v>0</v>
      </c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2"/>
      <c r="BL22" s="352"/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2"/>
      <c r="CV22" s="352"/>
      <c r="CW22" s="352"/>
      <c r="CX22" s="352"/>
      <c r="CY22" s="352"/>
      <c r="CZ22" s="352"/>
      <c r="DA22" s="352"/>
      <c r="DB22" s="352"/>
      <c r="DC22" s="352"/>
      <c r="DD22" s="352"/>
      <c r="DE22" s="352"/>
      <c r="DF22" s="352"/>
      <c r="DG22" s="352"/>
      <c r="DH22" s="352"/>
      <c r="DI22" s="352"/>
      <c r="DJ22" s="352"/>
      <c r="DK22" s="352"/>
      <c r="DL22" s="352"/>
      <c r="DM22" s="352"/>
      <c r="DN22" s="352"/>
      <c r="DO22" s="352"/>
      <c r="DP22" s="352"/>
      <c r="DQ22" s="352"/>
      <c r="DR22" s="352"/>
      <c r="DS22" s="352"/>
      <c r="DT22" s="352"/>
      <c r="DU22" s="352"/>
      <c r="DV22" s="352"/>
      <c r="DW22" s="352"/>
      <c r="DX22" s="352"/>
      <c r="DY22" s="352"/>
      <c r="DZ22" s="352"/>
      <c r="EA22" s="352"/>
      <c r="EB22" s="352"/>
      <c r="EC22" s="352"/>
      <c r="ED22" s="352"/>
      <c r="EE22" s="352"/>
      <c r="EF22" s="352"/>
      <c r="EG22" s="352"/>
      <c r="EH22" s="352"/>
      <c r="EI22" s="352"/>
      <c r="EJ22" s="352"/>
      <c r="EK22" s="352"/>
      <c r="EL22" s="352"/>
      <c r="EM22" s="352"/>
      <c r="EN22" s="352"/>
      <c r="EO22" s="352"/>
      <c r="EP22" s="352"/>
      <c r="EQ22" s="352"/>
      <c r="ER22" s="352"/>
      <c r="ES22" s="352"/>
      <c r="ET22" s="352"/>
      <c r="EU22" s="352"/>
      <c r="EV22" s="352"/>
      <c r="EW22" s="352"/>
      <c r="EX22" s="352"/>
      <c r="EY22" s="352"/>
      <c r="EZ22" s="352"/>
      <c r="FA22" s="352"/>
      <c r="FB22" s="352"/>
      <c r="FC22" s="352"/>
      <c r="FD22" s="352"/>
      <c r="FE22" s="352"/>
      <c r="FF22" s="352"/>
      <c r="FG22" s="352"/>
      <c r="FH22" s="352"/>
      <c r="FI22" s="352"/>
      <c r="FJ22" s="352"/>
      <c r="FK22" s="352"/>
      <c r="FL22" s="352"/>
      <c r="FM22" s="352"/>
      <c r="FN22" s="352"/>
      <c r="FO22" s="352"/>
      <c r="FP22" s="352"/>
      <c r="FQ22" s="352"/>
      <c r="FR22" s="352"/>
      <c r="FS22" s="352"/>
      <c r="FT22" s="352"/>
      <c r="FU22" s="352"/>
      <c r="FV22" s="352"/>
      <c r="FW22" s="352"/>
      <c r="FX22" s="352"/>
      <c r="FY22" s="352"/>
      <c r="FZ22" s="352"/>
      <c r="GA22" s="352"/>
      <c r="GB22" s="352"/>
      <c r="GC22" s="352"/>
      <c r="GD22" s="352"/>
      <c r="GE22" s="352"/>
      <c r="GF22" s="352"/>
      <c r="GG22" s="352"/>
      <c r="GH22" s="352"/>
      <c r="GI22" s="352"/>
      <c r="GJ22" s="352"/>
      <c r="GK22" s="352"/>
      <c r="GL22" s="352"/>
      <c r="GM22" s="352"/>
      <c r="GN22" s="352"/>
      <c r="GO22" s="352"/>
      <c r="GP22" s="352"/>
      <c r="GQ22" s="352"/>
      <c r="GR22" s="352"/>
      <c r="GS22" s="352"/>
      <c r="GT22" s="352"/>
      <c r="GU22" s="352"/>
      <c r="GV22" s="352"/>
      <c r="GW22" s="352"/>
      <c r="GX22" s="352"/>
      <c r="GY22" s="352"/>
      <c r="GZ22" s="352"/>
      <c r="HA22" s="352"/>
      <c r="HB22" s="352"/>
      <c r="HC22" s="352"/>
    </row>
    <row r="23" spans="1:211" s="291" customFormat="1" ht="34" customHeight="1">
      <c r="A23" s="466"/>
      <c r="B23" s="454"/>
      <c r="C23" s="258" t="s">
        <v>46</v>
      </c>
      <c r="D23" s="257">
        <v>0</v>
      </c>
      <c r="E23" s="339">
        <f>F23+G23</f>
        <v>763355320</v>
      </c>
      <c r="F23" s="339">
        <v>70500000</v>
      </c>
      <c r="G23" s="322">
        <v>692855320</v>
      </c>
      <c r="H23" s="322">
        <v>0</v>
      </c>
      <c r="I23" s="378"/>
      <c r="J23" s="174">
        <v>45383</v>
      </c>
      <c r="K23" s="285" t="s">
        <v>402</v>
      </c>
      <c r="L23" s="800"/>
      <c r="M23" s="800"/>
      <c r="N23" s="801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2"/>
      <c r="DB23" s="352"/>
      <c r="DC23" s="352"/>
      <c r="DD23" s="352"/>
      <c r="DE23" s="352"/>
      <c r="DF23" s="352"/>
      <c r="DG23" s="352"/>
      <c r="DH23" s="352"/>
      <c r="DI23" s="352"/>
      <c r="DJ23" s="352"/>
      <c r="DK23" s="352"/>
      <c r="DL23" s="352"/>
      <c r="DM23" s="352"/>
      <c r="DN23" s="352"/>
      <c r="DO23" s="352"/>
      <c r="DP23" s="352"/>
      <c r="DQ23" s="352"/>
      <c r="DR23" s="352"/>
      <c r="DS23" s="352"/>
      <c r="DT23" s="352"/>
      <c r="DU23" s="352"/>
      <c r="DV23" s="352"/>
      <c r="DW23" s="352"/>
      <c r="DX23" s="352"/>
      <c r="DY23" s="352"/>
      <c r="DZ23" s="352"/>
      <c r="EA23" s="352"/>
      <c r="EB23" s="352"/>
      <c r="EC23" s="352"/>
      <c r="ED23" s="352"/>
      <c r="EE23" s="352"/>
      <c r="EF23" s="352"/>
      <c r="EG23" s="352"/>
      <c r="EH23" s="352"/>
      <c r="EI23" s="352"/>
      <c r="EJ23" s="352"/>
      <c r="EK23" s="352"/>
      <c r="EL23" s="352"/>
      <c r="EM23" s="352"/>
      <c r="EN23" s="352"/>
      <c r="EO23" s="352"/>
      <c r="EP23" s="352"/>
      <c r="EQ23" s="352"/>
      <c r="ER23" s="352"/>
      <c r="ES23" s="352"/>
      <c r="ET23" s="352"/>
      <c r="EU23" s="352"/>
      <c r="EV23" s="352"/>
      <c r="EW23" s="352"/>
      <c r="EX23" s="352"/>
      <c r="EY23" s="352"/>
      <c r="EZ23" s="352"/>
      <c r="FA23" s="352"/>
      <c r="FB23" s="352"/>
      <c r="FC23" s="352"/>
      <c r="FD23" s="352"/>
      <c r="FE23" s="352"/>
      <c r="FF23" s="352"/>
      <c r="FG23" s="352"/>
      <c r="FH23" s="352"/>
      <c r="FI23" s="352"/>
      <c r="FJ23" s="352"/>
      <c r="FK23" s="352"/>
      <c r="FL23" s="352"/>
      <c r="FM23" s="352"/>
      <c r="FN23" s="352"/>
      <c r="FO23" s="352"/>
      <c r="FP23" s="352"/>
      <c r="FQ23" s="352"/>
      <c r="FR23" s="352"/>
      <c r="FS23" s="352"/>
      <c r="FT23" s="352"/>
      <c r="FU23" s="352"/>
      <c r="FV23" s="352"/>
      <c r="FW23" s="352"/>
      <c r="FX23" s="352"/>
      <c r="FY23" s="352"/>
      <c r="FZ23" s="352"/>
      <c r="GA23" s="352"/>
      <c r="GB23" s="352"/>
      <c r="GC23" s="352"/>
      <c r="GD23" s="352"/>
      <c r="GE23" s="352"/>
      <c r="GF23" s="352"/>
      <c r="GG23" s="352"/>
      <c r="GH23" s="352"/>
      <c r="GI23" s="352"/>
      <c r="GJ23" s="352"/>
      <c r="GK23" s="352"/>
      <c r="GL23" s="352"/>
      <c r="GM23" s="352"/>
      <c r="GN23" s="352"/>
      <c r="GO23" s="352"/>
      <c r="GP23" s="352"/>
      <c r="GQ23" s="352"/>
      <c r="GR23" s="352"/>
      <c r="GS23" s="352"/>
      <c r="GT23" s="352"/>
      <c r="GU23" s="352"/>
      <c r="GV23" s="352"/>
      <c r="GW23" s="352"/>
      <c r="GX23" s="352"/>
      <c r="GY23" s="352"/>
      <c r="GZ23" s="352"/>
      <c r="HA23" s="352"/>
      <c r="HB23" s="352"/>
      <c r="HC23" s="352"/>
    </row>
    <row r="24" spans="1:211" s="291" customFormat="1" ht="34" customHeight="1">
      <c r="A24" s="467" t="s">
        <v>198</v>
      </c>
      <c r="B24" s="454" t="s">
        <v>199</v>
      </c>
      <c r="C24" s="258" t="s">
        <v>45</v>
      </c>
      <c r="D24" s="255">
        <v>20</v>
      </c>
      <c r="E24" s="339">
        <v>83150000</v>
      </c>
      <c r="F24" s="339">
        <v>83150000</v>
      </c>
      <c r="G24" s="322"/>
      <c r="H24" s="322">
        <v>0</v>
      </c>
      <c r="I24" s="378"/>
      <c r="J24" s="174">
        <v>45383</v>
      </c>
      <c r="K24" s="285" t="s">
        <v>402</v>
      </c>
      <c r="L24" s="800">
        <f>D25/D24</f>
        <v>0</v>
      </c>
      <c r="M24" s="800">
        <f>E25/E24</f>
        <v>0.24533974744437764</v>
      </c>
      <c r="N24" s="801">
        <f>L24*L24/M24</f>
        <v>0</v>
      </c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2"/>
      <c r="DV24" s="352"/>
      <c r="DW24" s="352"/>
      <c r="DX24" s="352"/>
      <c r="DY24" s="352"/>
      <c r="DZ24" s="352"/>
      <c r="EA24" s="352"/>
      <c r="EB24" s="352"/>
      <c r="EC24" s="352"/>
      <c r="ED24" s="352"/>
      <c r="EE24" s="352"/>
      <c r="EF24" s="352"/>
      <c r="EG24" s="352"/>
      <c r="EH24" s="352"/>
      <c r="EI24" s="352"/>
      <c r="EJ24" s="352"/>
      <c r="EK24" s="352"/>
      <c r="EL24" s="352"/>
      <c r="EM24" s="352"/>
      <c r="EN24" s="352"/>
      <c r="EO24" s="352"/>
      <c r="EP24" s="352"/>
      <c r="EQ24" s="352"/>
      <c r="ER24" s="352"/>
      <c r="ES24" s="352"/>
      <c r="ET24" s="352"/>
      <c r="EU24" s="352"/>
      <c r="EV24" s="352"/>
      <c r="EW24" s="352"/>
      <c r="EX24" s="352"/>
      <c r="EY24" s="352"/>
      <c r="EZ24" s="352"/>
      <c r="FA24" s="352"/>
      <c r="FB24" s="352"/>
      <c r="FC24" s="352"/>
      <c r="FD24" s="352"/>
      <c r="FE24" s="352"/>
      <c r="FF24" s="352"/>
      <c r="FG24" s="352"/>
      <c r="FH24" s="352"/>
      <c r="FI24" s="352"/>
      <c r="FJ24" s="352"/>
      <c r="FK24" s="352"/>
      <c r="FL24" s="352"/>
      <c r="FM24" s="352"/>
      <c r="FN24" s="352"/>
      <c r="FO24" s="352"/>
      <c r="FP24" s="352"/>
      <c r="FQ24" s="352"/>
      <c r="FR24" s="352"/>
      <c r="FS24" s="352"/>
      <c r="FT24" s="352"/>
      <c r="FU24" s="352"/>
      <c r="FV24" s="352"/>
      <c r="FW24" s="352"/>
      <c r="FX24" s="352"/>
      <c r="FY24" s="352"/>
      <c r="FZ24" s="352"/>
      <c r="GA24" s="352"/>
      <c r="GB24" s="352"/>
      <c r="GC24" s="352"/>
      <c r="GD24" s="352"/>
      <c r="GE24" s="352"/>
      <c r="GF24" s="352"/>
      <c r="GG24" s="352"/>
      <c r="GH24" s="352"/>
      <c r="GI24" s="352"/>
      <c r="GJ24" s="352"/>
      <c r="GK24" s="352"/>
      <c r="GL24" s="352"/>
      <c r="GM24" s="352"/>
      <c r="GN24" s="352"/>
      <c r="GO24" s="352"/>
      <c r="GP24" s="352"/>
      <c r="GQ24" s="352"/>
      <c r="GR24" s="352"/>
      <c r="GS24" s="352"/>
      <c r="GT24" s="352"/>
      <c r="GU24" s="352"/>
      <c r="GV24" s="352"/>
      <c r="GW24" s="352"/>
      <c r="GX24" s="352"/>
      <c r="GY24" s="352"/>
      <c r="GZ24" s="352"/>
      <c r="HA24" s="352"/>
      <c r="HB24" s="352"/>
      <c r="HC24" s="352"/>
    </row>
    <row r="25" spans="1:211" s="291" customFormat="1" ht="34" customHeight="1">
      <c r="A25" s="467"/>
      <c r="B25" s="454"/>
      <c r="C25" s="258" t="s">
        <v>46</v>
      </c>
      <c r="D25" s="257">
        <v>0</v>
      </c>
      <c r="E25" s="339">
        <v>20400000</v>
      </c>
      <c r="F25" s="339">
        <v>20400000</v>
      </c>
      <c r="G25" s="322"/>
      <c r="H25" s="322">
        <v>0</v>
      </c>
      <c r="I25" s="378"/>
      <c r="J25" s="174">
        <v>45383</v>
      </c>
      <c r="K25" s="285" t="s">
        <v>402</v>
      </c>
      <c r="L25" s="800"/>
      <c r="M25" s="800"/>
      <c r="N25" s="801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2"/>
      <c r="CC25" s="352"/>
      <c r="CD25" s="352"/>
      <c r="CE25" s="352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2"/>
      <c r="DE25" s="352"/>
      <c r="DF25" s="352"/>
      <c r="DG25" s="352"/>
      <c r="DH25" s="352"/>
      <c r="DI25" s="352"/>
      <c r="DJ25" s="352"/>
      <c r="DK25" s="352"/>
      <c r="DL25" s="352"/>
      <c r="DM25" s="352"/>
      <c r="DN25" s="352"/>
      <c r="DO25" s="352"/>
      <c r="DP25" s="352"/>
      <c r="DQ25" s="352"/>
      <c r="DR25" s="352"/>
      <c r="DS25" s="352"/>
      <c r="DT25" s="352"/>
      <c r="DU25" s="352"/>
      <c r="DV25" s="352"/>
      <c r="DW25" s="352"/>
      <c r="DX25" s="352"/>
      <c r="DY25" s="352"/>
      <c r="DZ25" s="352"/>
      <c r="EA25" s="352"/>
      <c r="EB25" s="352"/>
      <c r="EC25" s="352"/>
      <c r="ED25" s="352"/>
      <c r="EE25" s="352"/>
      <c r="EF25" s="352"/>
      <c r="EG25" s="352"/>
      <c r="EH25" s="352"/>
      <c r="EI25" s="352"/>
      <c r="EJ25" s="352"/>
      <c r="EK25" s="352"/>
      <c r="EL25" s="352"/>
      <c r="EM25" s="352"/>
      <c r="EN25" s="352"/>
      <c r="EO25" s="352"/>
      <c r="EP25" s="352"/>
      <c r="EQ25" s="352"/>
      <c r="ER25" s="352"/>
      <c r="ES25" s="352"/>
      <c r="ET25" s="352"/>
      <c r="EU25" s="352"/>
      <c r="EV25" s="352"/>
      <c r="EW25" s="352"/>
      <c r="EX25" s="352"/>
      <c r="EY25" s="352"/>
      <c r="EZ25" s="352"/>
      <c r="FA25" s="352"/>
      <c r="FB25" s="352"/>
      <c r="FC25" s="352"/>
      <c r="FD25" s="352"/>
      <c r="FE25" s="352"/>
      <c r="FF25" s="352"/>
      <c r="FG25" s="352"/>
      <c r="FH25" s="352"/>
      <c r="FI25" s="352"/>
      <c r="FJ25" s="352"/>
      <c r="FK25" s="352"/>
      <c r="FL25" s="352"/>
      <c r="FM25" s="352"/>
      <c r="FN25" s="352"/>
      <c r="FO25" s="352"/>
      <c r="FP25" s="352"/>
      <c r="FQ25" s="352"/>
      <c r="FR25" s="352"/>
      <c r="FS25" s="352"/>
      <c r="FT25" s="352"/>
      <c r="FU25" s="352"/>
      <c r="FV25" s="352"/>
      <c r="FW25" s="352"/>
      <c r="FX25" s="352"/>
      <c r="FY25" s="352"/>
      <c r="FZ25" s="352"/>
      <c r="GA25" s="352"/>
      <c r="GB25" s="352"/>
      <c r="GC25" s="352"/>
      <c r="GD25" s="352"/>
      <c r="GE25" s="352"/>
      <c r="GF25" s="352"/>
      <c r="GG25" s="352"/>
      <c r="GH25" s="352"/>
      <c r="GI25" s="352"/>
      <c r="GJ25" s="352"/>
      <c r="GK25" s="352"/>
      <c r="GL25" s="352"/>
      <c r="GM25" s="352"/>
      <c r="GN25" s="352"/>
      <c r="GO25" s="352"/>
      <c r="GP25" s="352"/>
      <c r="GQ25" s="352"/>
      <c r="GR25" s="352"/>
      <c r="GS25" s="352"/>
      <c r="GT25" s="352"/>
      <c r="GU25" s="352"/>
      <c r="GV25" s="352"/>
      <c r="GW25" s="352"/>
      <c r="GX25" s="352"/>
      <c r="GY25" s="352"/>
      <c r="GZ25" s="352"/>
      <c r="HA25" s="352"/>
      <c r="HB25" s="352"/>
      <c r="HC25" s="352"/>
    </row>
    <row r="26" spans="1:211" s="291" customFormat="1" ht="34" customHeight="1">
      <c r="A26" s="466" t="s">
        <v>200</v>
      </c>
      <c r="B26" s="454" t="s">
        <v>201</v>
      </c>
      <c r="C26" s="258" t="s">
        <v>45</v>
      </c>
      <c r="D26" s="256">
        <v>1</v>
      </c>
      <c r="E26" s="339">
        <f>G26</f>
        <v>1193039680</v>
      </c>
      <c r="F26" s="379"/>
      <c r="G26" s="379">
        <f>1165039680+28000000</f>
        <v>1193039680</v>
      </c>
      <c r="H26" s="322">
        <v>0</v>
      </c>
      <c r="I26" s="378"/>
      <c r="J26" s="174">
        <v>45383</v>
      </c>
      <c r="K26" s="285" t="s">
        <v>402</v>
      </c>
      <c r="L26" s="800">
        <f>D27/D26</f>
        <v>0</v>
      </c>
      <c r="M26" s="800">
        <f>E27/E26</f>
        <v>0.97653053752579289</v>
      </c>
      <c r="N26" s="801">
        <f>L26*L26/M26</f>
        <v>0</v>
      </c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  <c r="DN26" s="352"/>
      <c r="DO26" s="352"/>
      <c r="DP26" s="352"/>
      <c r="DQ26" s="352"/>
      <c r="DR26" s="352"/>
      <c r="DS26" s="352"/>
      <c r="DT26" s="352"/>
      <c r="DU26" s="352"/>
      <c r="DV26" s="352"/>
      <c r="DW26" s="352"/>
      <c r="DX26" s="352"/>
      <c r="DY26" s="352"/>
      <c r="DZ26" s="352"/>
      <c r="EA26" s="352"/>
      <c r="EB26" s="352"/>
      <c r="EC26" s="352"/>
      <c r="ED26" s="352"/>
      <c r="EE26" s="352"/>
      <c r="EF26" s="352"/>
      <c r="EG26" s="352"/>
      <c r="EH26" s="352"/>
      <c r="EI26" s="352"/>
      <c r="EJ26" s="352"/>
      <c r="EK26" s="352"/>
      <c r="EL26" s="352"/>
      <c r="EM26" s="352"/>
      <c r="EN26" s="352"/>
      <c r="EO26" s="352"/>
      <c r="EP26" s="352"/>
      <c r="EQ26" s="352"/>
      <c r="ER26" s="352"/>
      <c r="ES26" s="352"/>
      <c r="ET26" s="352"/>
      <c r="EU26" s="352"/>
      <c r="EV26" s="352"/>
      <c r="EW26" s="352"/>
      <c r="EX26" s="352"/>
      <c r="EY26" s="352"/>
      <c r="EZ26" s="352"/>
      <c r="FA26" s="352"/>
      <c r="FB26" s="352"/>
      <c r="FC26" s="352"/>
      <c r="FD26" s="352"/>
      <c r="FE26" s="352"/>
      <c r="FF26" s="352"/>
      <c r="FG26" s="352"/>
      <c r="FH26" s="352"/>
      <c r="FI26" s="352"/>
      <c r="FJ26" s="352"/>
      <c r="FK26" s="352"/>
      <c r="FL26" s="352"/>
      <c r="FM26" s="352"/>
      <c r="FN26" s="352"/>
      <c r="FO26" s="352"/>
      <c r="FP26" s="352"/>
      <c r="FQ26" s="352"/>
      <c r="FR26" s="352"/>
      <c r="FS26" s="352"/>
      <c r="FT26" s="352"/>
      <c r="FU26" s="352"/>
      <c r="FV26" s="352"/>
      <c r="FW26" s="352"/>
      <c r="FX26" s="352"/>
      <c r="FY26" s="352"/>
      <c r="FZ26" s="352"/>
      <c r="GA26" s="352"/>
      <c r="GB26" s="352"/>
      <c r="GC26" s="352"/>
      <c r="GD26" s="352"/>
      <c r="GE26" s="352"/>
      <c r="GF26" s="352"/>
      <c r="GG26" s="352"/>
      <c r="GH26" s="352"/>
      <c r="GI26" s="352"/>
      <c r="GJ26" s="352"/>
      <c r="GK26" s="352"/>
      <c r="GL26" s="352"/>
      <c r="GM26" s="352"/>
      <c r="GN26" s="352"/>
      <c r="GO26" s="352"/>
      <c r="GP26" s="352"/>
      <c r="GQ26" s="352"/>
      <c r="GR26" s="352"/>
      <c r="GS26" s="352"/>
      <c r="GT26" s="352"/>
      <c r="GU26" s="352"/>
      <c r="GV26" s="352"/>
      <c r="GW26" s="352"/>
      <c r="GX26" s="352"/>
      <c r="GY26" s="352"/>
      <c r="GZ26" s="352"/>
      <c r="HA26" s="352"/>
      <c r="HB26" s="352"/>
      <c r="HC26" s="352"/>
    </row>
    <row r="27" spans="1:211" s="291" customFormat="1" ht="34" customHeight="1">
      <c r="A27" s="466"/>
      <c r="B27" s="454"/>
      <c r="C27" s="258" t="s">
        <v>46</v>
      </c>
      <c r="D27" s="257">
        <v>0</v>
      </c>
      <c r="E27" s="339">
        <v>1165039680</v>
      </c>
      <c r="F27" s="322"/>
      <c r="G27" s="379">
        <v>1165039680</v>
      </c>
      <c r="H27" s="322">
        <v>0</v>
      </c>
      <c r="I27" s="340"/>
      <c r="J27" s="174">
        <v>45383</v>
      </c>
      <c r="K27" s="285" t="s">
        <v>402</v>
      </c>
      <c r="L27" s="800"/>
      <c r="M27" s="800"/>
      <c r="N27" s="801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  <c r="EZ27" s="352"/>
      <c r="FA27" s="352"/>
      <c r="FB27" s="352"/>
      <c r="FC27" s="352"/>
      <c r="FD27" s="352"/>
      <c r="FE27" s="352"/>
      <c r="FF27" s="352"/>
      <c r="FG27" s="352"/>
      <c r="FH27" s="352"/>
      <c r="FI27" s="352"/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2"/>
      <c r="FX27" s="352"/>
      <c r="FY27" s="352"/>
      <c r="FZ27" s="352"/>
      <c r="GA27" s="352"/>
      <c r="GB27" s="352"/>
      <c r="GC27" s="352"/>
      <c r="GD27" s="352"/>
      <c r="GE27" s="352"/>
      <c r="GF27" s="352"/>
      <c r="GG27" s="352"/>
      <c r="GH27" s="352"/>
      <c r="GI27" s="352"/>
      <c r="GJ27" s="352"/>
      <c r="GK27" s="352"/>
      <c r="GL27" s="352"/>
      <c r="GM27" s="352"/>
      <c r="GN27" s="352"/>
      <c r="GO27" s="352"/>
      <c r="GP27" s="352"/>
      <c r="GQ27" s="352"/>
      <c r="GR27" s="352"/>
      <c r="GS27" s="352"/>
      <c r="GT27" s="352"/>
      <c r="GU27" s="352"/>
      <c r="GV27" s="352"/>
      <c r="GW27" s="352"/>
      <c r="GX27" s="352"/>
      <c r="GY27" s="352"/>
      <c r="GZ27" s="352"/>
      <c r="HA27" s="352"/>
      <c r="HB27" s="352"/>
      <c r="HC27" s="352"/>
    </row>
    <row r="28" spans="1:211" s="291" customFormat="1" ht="34" customHeight="1">
      <c r="A28" s="466" t="s">
        <v>202</v>
      </c>
      <c r="B28" s="454" t="s">
        <v>203</v>
      </c>
      <c r="C28" s="258" t="s">
        <v>45</v>
      </c>
      <c r="D28" s="256">
        <v>1</v>
      </c>
      <c r="E28" s="339">
        <v>409805000</v>
      </c>
      <c r="F28" s="322"/>
      <c r="G28" s="339">
        <v>409805000</v>
      </c>
      <c r="H28" s="322">
        <v>0</v>
      </c>
      <c r="I28" s="340"/>
      <c r="J28" s="174">
        <v>45383</v>
      </c>
      <c r="K28" s="285" t="s">
        <v>402</v>
      </c>
      <c r="L28" s="800">
        <f>D29/D28</f>
        <v>0</v>
      </c>
      <c r="M28" s="800">
        <f>E29/E28</f>
        <v>1</v>
      </c>
      <c r="N28" s="801">
        <f>L28*L28/M28</f>
        <v>0</v>
      </c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2"/>
      <c r="ER28" s="352"/>
      <c r="ES28" s="352"/>
      <c r="ET28" s="352"/>
      <c r="EU28" s="352"/>
      <c r="EV28" s="352"/>
      <c r="EW28" s="352"/>
      <c r="EX28" s="352"/>
      <c r="EY28" s="352"/>
      <c r="EZ28" s="352"/>
      <c r="FA28" s="352"/>
      <c r="FB28" s="352"/>
      <c r="FC28" s="352"/>
      <c r="FD28" s="352"/>
      <c r="FE28" s="352"/>
      <c r="FF28" s="352"/>
      <c r="FG28" s="352"/>
      <c r="FH28" s="352"/>
      <c r="FI28" s="352"/>
      <c r="FJ28" s="352"/>
      <c r="FK28" s="352"/>
      <c r="FL28" s="352"/>
      <c r="FM28" s="352"/>
      <c r="FN28" s="352"/>
      <c r="FO28" s="352"/>
      <c r="FP28" s="352"/>
      <c r="FQ28" s="352"/>
      <c r="FR28" s="352"/>
      <c r="FS28" s="352"/>
      <c r="FT28" s="352"/>
      <c r="FU28" s="352"/>
      <c r="FV28" s="352"/>
      <c r="FW28" s="352"/>
      <c r="FX28" s="352"/>
      <c r="FY28" s="352"/>
      <c r="FZ28" s="352"/>
      <c r="GA28" s="352"/>
      <c r="GB28" s="352"/>
      <c r="GC28" s="352"/>
      <c r="GD28" s="352"/>
      <c r="GE28" s="352"/>
      <c r="GF28" s="352"/>
      <c r="GG28" s="352"/>
      <c r="GH28" s="352"/>
      <c r="GI28" s="352"/>
      <c r="GJ28" s="352"/>
      <c r="GK28" s="352"/>
      <c r="GL28" s="352"/>
      <c r="GM28" s="352"/>
      <c r="GN28" s="352"/>
      <c r="GO28" s="352"/>
      <c r="GP28" s="352"/>
      <c r="GQ28" s="352"/>
      <c r="GR28" s="352"/>
      <c r="GS28" s="352"/>
      <c r="GT28" s="352"/>
      <c r="GU28" s="352"/>
      <c r="GV28" s="352"/>
      <c r="GW28" s="352"/>
      <c r="GX28" s="352"/>
      <c r="GY28" s="352"/>
      <c r="GZ28" s="352"/>
      <c r="HA28" s="352"/>
      <c r="HB28" s="352"/>
      <c r="HC28" s="352"/>
    </row>
    <row r="29" spans="1:211" s="291" customFormat="1" ht="34" customHeight="1">
      <c r="A29" s="466"/>
      <c r="B29" s="454"/>
      <c r="C29" s="258" t="s">
        <v>46</v>
      </c>
      <c r="D29" s="257">
        <v>0</v>
      </c>
      <c r="E29" s="339">
        <v>409805000</v>
      </c>
      <c r="F29" s="316"/>
      <c r="G29" s="339">
        <v>409805000</v>
      </c>
      <c r="H29" s="322">
        <v>0</v>
      </c>
      <c r="I29" s="340"/>
      <c r="J29" s="174">
        <v>45383</v>
      </c>
      <c r="K29" s="285" t="s">
        <v>402</v>
      </c>
      <c r="L29" s="800"/>
      <c r="M29" s="800"/>
      <c r="N29" s="801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  <c r="DN29" s="352"/>
      <c r="DO29" s="352"/>
      <c r="DP29" s="352"/>
      <c r="DQ29" s="352"/>
      <c r="DR29" s="352"/>
      <c r="DS29" s="352"/>
      <c r="DT29" s="352"/>
      <c r="DU29" s="352"/>
      <c r="DV29" s="352"/>
      <c r="DW29" s="352"/>
      <c r="DX29" s="352"/>
      <c r="DY29" s="352"/>
      <c r="DZ29" s="352"/>
      <c r="EA29" s="352"/>
      <c r="EB29" s="352"/>
      <c r="EC29" s="352"/>
      <c r="ED29" s="352"/>
      <c r="EE29" s="352"/>
      <c r="EF29" s="352"/>
      <c r="EG29" s="352"/>
      <c r="EH29" s="352"/>
      <c r="EI29" s="352"/>
      <c r="EJ29" s="352"/>
      <c r="EK29" s="352"/>
      <c r="EL29" s="352"/>
      <c r="EM29" s="352"/>
      <c r="EN29" s="352"/>
      <c r="EO29" s="352"/>
      <c r="EP29" s="352"/>
      <c r="EQ29" s="352"/>
      <c r="ER29" s="352"/>
      <c r="ES29" s="352"/>
      <c r="ET29" s="352"/>
      <c r="EU29" s="352"/>
      <c r="EV29" s="352"/>
      <c r="EW29" s="352"/>
      <c r="EX29" s="352"/>
      <c r="EY29" s="352"/>
      <c r="EZ29" s="352"/>
      <c r="FA29" s="352"/>
      <c r="FB29" s="352"/>
      <c r="FC29" s="352"/>
      <c r="FD29" s="352"/>
      <c r="FE29" s="352"/>
      <c r="FF29" s="352"/>
      <c r="FG29" s="352"/>
      <c r="FH29" s="352"/>
      <c r="FI29" s="352"/>
      <c r="FJ29" s="352"/>
      <c r="FK29" s="352"/>
      <c r="FL29" s="352"/>
      <c r="FM29" s="352"/>
      <c r="FN29" s="352"/>
      <c r="FO29" s="352"/>
      <c r="FP29" s="352"/>
      <c r="FQ29" s="352"/>
      <c r="FR29" s="352"/>
      <c r="FS29" s="352"/>
      <c r="FT29" s="352"/>
      <c r="FU29" s="352"/>
      <c r="FV29" s="352"/>
      <c r="FW29" s="352"/>
      <c r="FX29" s="352"/>
      <c r="FY29" s="352"/>
      <c r="FZ29" s="352"/>
      <c r="GA29" s="352"/>
      <c r="GB29" s="352"/>
      <c r="GC29" s="352"/>
      <c r="GD29" s="352"/>
      <c r="GE29" s="352"/>
      <c r="GF29" s="352"/>
      <c r="GG29" s="352"/>
      <c r="GH29" s="352"/>
      <c r="GI29" s="352"/>
      <c r="GJ29" s="352"/>
      <c r="GK29" s="352"/>
      <c r="GL29" s="352"/>
      <c r="GM29" s="352"/>
      <c r="GN29" s="352"/>
      <c r="GO29" s="352"/>
      <c r="GP29" s="352"/>
      <c r="GQ29" s="352"/>
      <c r="GR29" s="352"/>
      <c r="GS29" s="352"/>
      <c r="GT29" s="352"/>
      <c r="GU29" s="352"/>
      <c r="GV29" s="352"/>
      <c r="GW29" s="352"/>
      <c r="GX29" s="352"/>
      <c r="GY29" s="352"/>
      <c r="GZ29" s="352"/>
      <c r="HA29" s="352"/>
      <c r="HB29" s="352"/>
      <c r="HC29" s="352"/>
    </row>
    <row r="30" spans="1:211" s="291" customFormat="1" ht="34" customHeight="1">
      <c r="A30" s="466" t="s">
        <v>204</v>
      </c>
      <c r="B30" s="454" t="s">
        <v>205</v>
      </c>
      <c r="C30" s="258" t="s">
        <v>45</v>
      </c>
      <c r="D30" s="256">
        <v>1</v>
      </c>
      <c r="E30" s="339">
        <f>G30</f>
        <v>359050000</v>
      </c>
      <c r="F30" s="379"/>
      <c r="G30" s="384">
        <f>232300000+126750000</f>
        <v>359050000</v>
      </c>
      <c r="H30" s="322">
        <v>0</v>
      </c>
      <c r="I30" s="340"/>
      <c r="J30" s="174">
        <v>45383</v>
      </c>
      <c r="K30" s="285" t="s">
        <v>402</v>
      </c>
      <c r="L30" s="800">
        <f>D31/D30</f>
        <v>0</v>
      </c>
      <c r="M30" s="800">
        <f>E31/E30</f>
        <v>0.6469850995683053</v>
      </c>
      <c r="N30" s="801">
        <f>L30*L30/M30</f>
        <v>0</v>
      </c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352"/>
      <c r="EG30" s="352"/>
      <c r="EH30" s="352"/>
      <c r="EI30" s="352"/>
      <c r="EJ30" s="352"/>
      <c r="EK30" s="352"/>
      <c r="EL30" s="352"/>
      <c r="EM30" s="352"/>
      <c r="EN30" s="352"/>
      <c r="EO30" s="352"/>
      <c r="EP30" s="352"/>
      <c r="EQ30" s="352"/>
      <c r="ER30" s="352"/>
      <c r="ES30" s="352"/>
      <c r="ET30" s="352"/>
      <c r="EU30" s="352"/>
      <c r="EV30" s="352"/>
      <c r="EW30" s="352"/>
      <c r="EX30" s="352"/>
      <c r="EY30" s="352"/>
      <c r="EZ30" s="352"/>
      <c r="FA30" s="352"/>
      <c r="FB30" s="352"/>
      <c r="FC30" s="352"/>
      <c r="FD30" s="352"/>
      <c r="FE30" s="352"/>
      <c r="FF30" s="352"/>
      <c r="FG30" s="352"/>
      <c r="FH30" s="352"/>
      <c r="FI30" s="352"/>
      <c r="FJ30" s="352"/>
      <c r="FK30" s="352"/>
      <c r="FL30" s="352"/>
      <c r="FM30" s="352"/>
      <c r="FN30" s="352"/>
      <c r="FO30" s="352"/>
      <c r="FP30" s="352"/>
      <c r="FQ30" s="352"/>
      <c r="FR30" s="352"/>
      <c r="FS30" s="352"/>
      <c r="FT30" s="352"/>
      <c r="FU30" s="352"/>
      <c r="FV30" s="352"/>
      <c r="FW30" s="352"/>
      <c r="FX30" s="352"/>
      <c r="FY30" s="352"/>
      <c r="FZ30" s="352"/>
      <c r="GA30" s="352"/>
      <c r="GB30" s="352"/>
      <c r="GC30" s="352"/>
      <c r="GD30" s="352"/>
      <c r="GE30" s="352"/>
      <c r="GF30" s="352"/>
      <c r="GG30" s="352"/>
      <c r="GH30" s="352"/>
      <c r="GI30" s="352"/>
      <c r="GJ30" s="352"/>
      <c r="GK30" s="352"/>
      <c r="GL30" s="352"/>
      <c r="GM30" s="352"/>
      <c r="GN30" s="352"/>
      <c r="GO30" s="352"/>
      <c r="GP30" s="352"/>
      <c r="GQ30" s="352"/>
      <c r="GR30" s="352"/>
      <c r="GS30" s="352"/>
      <c r="GT30" s="352"/>
      <c r="GU30" s="352"/>
      <c r="GV30" s="352"/>
      <c r="GW30" s="352"/>
      <c r="GX30" s="352"/>
      <c r="GY30" s="352"/>
      <c r="GZ30" s="352"/>
      <c r="HA30" s="352"/>
      <c r="HB30" s="352"/>
      <c r="HC30" s="352"/>
    </row>
    <row r="31" spans="1:211" s="291" customFormat="1" ht="34" customHeight="1">
      <c r="A31" s="466"/>
      <c r="B31" s="454"/>
      <c r="C31" s="258" t="s">
        <v>46</v>
      </c>
      <c r="D31" s="257">
        <v>0</v>
      </c>
      <c r="E31" s="339">
        <v>232300000</v>
      </c>
      <c r="F31" s="316"/>
      <c r="G31" s="339">
        <v>232300000</v>
      </c>
      <c r="H31" s="322">
        <v>0</v>
      </c>
      <c r="I31" s="340"/>
      <c r="J31" s="174">
        <v>45383</v>
      </c>
      <c r="K31" s="285" t="s">
        <v>402</v>
      </c>
      <c r="L31" s="800"/>
      <c r="M31" s="800"/>
      <c r="N31" s="801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  <c r="DQ31" s="352"/>
      <c r="DR31" s="352"/>
      <c r="DS31" s="352"/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352"/>
      <c r="EG31" s="352"/>
      <c r="EH31" s="352"/>
      <c r="EI31" s="352"/>
      <c r="EJ31" s="352"/>
      <c r="EK31" s="352"/>
      <c r="EL31" s="352"/>
      <c r="EM31" s="352"/>
      <c r="EN31" s="352"/>
      <c r="EO31" s="352"/>
      <c r="EP31" s="352"/>
      <c r="EQ31" s="352"/>
      <c r="ER31" s="352"/>
      <c r="ES31" s="352"/>
      <c r="ET31" s="352"/>
      <c r="EU31" s="352"/>
      <c r="EV31" s="352"/>
      <c r="EW31" s="352"/>
      <c r="EX31" s="352"/>
      <c r="EY31" s="352"/>
      <c r="EZ31" s="352"/>
      <c r="FA31" s="352"/>
      <c r="FB31" s="352"/>
      <c r="FC31" s="352"/>
      <c r="FD31" s="352"/>
      <c r="FE31" s="352"/>
      <c r="FF31" s="352"/>
      <c r="FG31" s="352"/>
      <c r="FH31" s="352"/>
      <c r="FI31" s="352"/>
      <c r="FJ31" s="352"/>
      <c r="FK31" s="352"/>
      <c r="FL31" s="352"/>
      <c r="FM31" s="352"/>
      <c r="FN31" s="352"/>
      <c r="FO31" s="352"/>
      <c r="FP31" s="352"/>
      <c r="FQ31" s="352"/>
      <c r="FR31" s="352"/>
      <c r="FS31" s="352"/>
      <c r="FT31" s="352"/>
      <c r="FU31" s="352"/>
      <c r="FV31" s="352"/>
      <c r="FW31" s="352"/>
      <c r="FX31" s="352"/>
      <c r="FY31" s="352"/>
      <c r="FZ31" s="352"/>
      <c r="GA31" s="352"/>
      <c r="GB31" s="352"/>
      <c r="GC31" s="352"/>
      <c r="GD31" s="352"/>
      <c r="GE31" s="352"/>
      <c r="GF31" s="352"/>
      <c r="GG31" s="352"/>
      <c r="GH31" s="352"/>
      <c r="GI31" s="352"/>
      <c r="GJ31" s="352"/>
      <c r="GK31" s="352"/>
      <c r="GL31" s="352"/>
      <c r="GM31" s="352"/>
      <c r="GN31" s="352"/>
      <c r="GO31" s="352"/>
      <c r="GP31" s="352"/>
      <c r="GQ31" s="352"/>
      <c r="GR31" s="352"/>
      <c r="GS31" s="352"/>
      <c r="GT31" s="352"/>
      <c r="GU31" s="352"/>
      <c r="GV31" s="352"/>
      <c r="GW31" s="352"/>
      <c r="GX31" s="352"/>
      <c r="GY31" s="352"/>
      <c r="GZ31" s="352"/>
      <c r="HA31" s="352"/>
      <c r="HB31" s="352"/>
      <c r="HC31" s="352"/>
    </row>
    <row r="32" spans="1:211" s="291" customFormat="1" ht="34" customHeight="1">
      <c r="A32" s="467" t="s">
        <v>206</v>
      </c>
      <c r="B32" s="454" t="s">
        <v>207</v>
      </c>
      <c r="C32" s="258" t="s">
        <v>45</v>
      </c>
      <c r="D32" s="255">
        <v>1</v>
      </c>
      <c r="E32" s="339">
        <v>50400000</v>
      </c>
      <c r="F32" s="339">
        <v>50400000</v>
      </c>
      <c r="G32" s="322"/>
      <c r="H32" s="322"/>
      <c r="I32" s="340"/>
      <c r="J32" s="174">
        <v>45383</v>
      </c>
      <c r="K32" s="285" t="s">
        <v>402</v>
      </c>
      <c r="L32" s="800">
        <f>E33/E32</f>
        <v>1</v>
      </c>
      <c r="M32" s="800">
        <f>F33/F32</f>
        <v>1</v>
      </c>
      <c r="N32" s="801">
        <f>L32*L32/M32</f>
        <v>1</v>
      </c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352"/>
      <c r="EG32" s="352"/>
      <c r="EH32" s="352"/>
      <c r="EI32" s="352"/>
      <c r="EJ32" s="352"/>
      <c r="EK32" s="352"/>
      <c r="EL32" s="352"/>
      <c r="EM32" s="352"/>
      <c r="EN32" s="352"/>
      <c r="EO32" s="352"/>
      <c r="EP32" s="352"/>
      <c r="EQ32" s="352"/>
      <c r="ER32" s="352"/>
      <c r="ES32" s="352"/>
      <c r="ET32" s="352"/>
      <c r="EU32" s="352"/>
      <c r="EV32" s="352"/>
      <c r="EW32" s="352"/>
      <c r="EX32" s="352"/>
      <c r="EY32" s="352"/>
      <c r="EZ32" s="352"/>
      <c r="FA32" s="352"/>
      <c r="FB32" s="352"/>
      <c r="FC32" s="352"/>
      <c r="FD32" s="352"/>
      <c r="FE32" s="352"/>
      <c r="FF32" s="352"/>
      <c r="FG32" s="352"/>
      <c r="FH32" s="352"/>
      <c r="FI32" s="352"/>
      <c r="FJ32" s="352"/>
      <c r="FK32" s="352"/>
      <c r="FL32" s="352"/>
      <c r="FM32" s="352"/>
      <c r="FN32" s="352"/>
      <c r="FO32" s="352"/>
      <c r="FP32" s="352"/>
      <c r="FQ32" s="352"/>
      <c r="FR32" s="352"/>
      <c r="FS32" s="352"/>
      <c r="FT32" s="352"/>
      <c r="FU32" s="352"/>
      <c r="FV32" s="352"/>
      <c r="FW32" s="352"/>
      <c r="FX32" s="352"/>
      <c r="FY32" s="352"/>
      <c r="FZ32" s="352"/>
      <c r="GA32" s="352"/>
      <c r="GB32" s="352"/>
      <c r="GC32" s="352"/>
      <c r="GD32" s="352"/>
      <c r="GE32" s="352"/>
      <c r="GF32" s="352"/>
      <c r="GG32" s="352"/>
      <c r="GH32" s="352"/>
      <c r="GI32" s="352"/>
      <c r="GJ32" s="352"/>
      <c r="GK32" s="352"/>
      <c r="GL32" s="352"/>
      <c r="GM32" s="352"/>
      <c r="GN32" s="352"/>
      <c r="GO32" s="352"/>
      <c r="GP32" s="352"/>
      <c r="GQ32" s="352"/>
      <c r="GR32" s="352"/>
      <c r="GS32" s="352"/>
      <c r="GT32" s="352"/>
      <c r="GU32" s="352"/>
      <c r="GV32" s="352"/>
      <c r="GW32" s="352"/>
      <c r="GX32" s="352"/>
      <c r="GY32" s="352"/>
      <c r="GZ32" s="352"/>
      <c r="HA32" s="352"/>
      <c r="HB32" s="352"/>
      <c r="HC32" s="352"/>
    </row>
    <row r="33" spans="1:211" s="291" customFormat="1" ht="34" customHeight="1">
      <c r="A33" s="467"/>
      <c r="B33" s="454"/>
      <c r="C33" s="258" t="s">
        <v>46</v>
      </c>
      <c r="D33" s="257">
        <v>0</v>
      </c>
      <c r="E33" s="339">
        <v>50400000</v>
      </c>
      <c r="F33" s="339">
        <v>50400000</v>
      </c>
      <c r="G33" s="322"/>
      <c r="H33" s="322">
        <v>0</v>
      </c>
      <c r="I33" s="340"/>
      <c r="J33" s="174">
        <v>45383</v>
      </c>
      <c r="K33" s="285" t="s">
        <v>402</v>
      </c>
      <c r="L33" s="800"/>
      <c r="M33" s="800"/>
      <c r="N33" s="801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2"/>
      <c r="CC33" s="352"/>
      <c r="CD33" s="352"/>
      <c r="CE33" s="352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2"/>
      <c r="CY33" s="352"/>
      <c r="CZ33" s="352"/>
      <c r="DA33" s="352"/>
      <c r="DB33" s="352"/>
      <c r="DC33" s="352"/>
      <c r="DD33" s="352"/>
      <c r="DE33" s="352"/>
      <c r="DF33" s="352"/>
      <c r="DG33" s="352"/>
      <c r="DH33" s="352"/>
      <c r="DI33" s="352"/>
      <c r="DJ33" s="352"/>
      <c r="DK33" s="352"/>
      <c r="DL33" s="352"/>
      <c r="DM33" s="352"/>
      <c r="DN33" s="352"/>
      <c r="DO33" s="352"/>
      <c r="DP33" s="352"/>
      <c r="DQ33" s="352"/>
      <c r="DR33" s="352"/>
      <c r="DS33" s="352"/>
      <c r="DT33" s="352"/>
      <c r="DU33" s="352"/>
      <c r="DV33" s="352"/>
      <c r="DW33" s="352"/>
      <c r="DX33" s="352"/>
      <c r="DY33" s="352"/>
      <c r="DZ33" s="352"/>
      <c r="EA33" s="352"/>
      <c r="EB33" s="352"/>
      <c r="EC33" s="352"/>
      <c r="ED33" s="352"/>
      <c r="EE33" s="352"/>
      <c r="EF33" s="352"/>
      <c r="EG33" s="352"/>
      <c r="EH33" s="352"/>
      <c r="EI33" s="352"/>
      <c r="EJ33" s="352"/>
      <c r="EK33" s="352"/>
      <c r="EL33" s="352"/>
      <c r="EM33" s="352"/>
      <c r="EN33" s="352"/>
      <c r="EO33" s="352"/>
      <c r="EP33" s="352"/>
      <c r="EQ33" s="352"/>
      <c r="ER33" s="352"/>
      <c r="ES33" s="352"/>
      <c r="ET33" s="352"/>
      <c r="EU33" s="352"/>
      <c r="EV33" s="352"/>
      <c r="EW33" s="352"/>
      <c r="EX33" s="352"/>
      <c r="EY33" s="352"/>
      <c r="EZ33" s="352"/>
      <c r="FA33" s="352"/>
      <c r="FB33" s="352"/>
      <c r="FC33" s="352"/>
      <c r="FD33" s="352"/>
      <c r="FE33" s="352"/>
      <c r="FF33" s="352"/>
      <c r="FG33" s="352"/>
      <c r="FH33" s="352"/>
      <c r="FI33" s="352"/>
      <c r="FJ33" s="352"/>
      <c r="FK33" s="352"/>
      <c r="FL33" s="352"/>
      <c r="FM33" s="352"/>
      <c r="FN33" s="352"/>
      <c r="FO33" s="352"/>
      <c r="FP33" s="352"/>
      <c r="FQ33" s="352"/>
      <c r="FR33" s="352"/>
      <c r="FS33" s="352"/>
      <c r="FT33" s="352"/>
      <c r="FU33" s="352"/>
      <c r="FV33" s="352"/>
      <c r="FW33" s="352"/>
      <c r="FX33" s="352"/>
      <c r="FY33" s="352"/>
      <c r="FZ33" s="352"/>
      <c r="GA33" s="352"/>
      <c r="GB33" s="352"/>
      <c r="GC33" s="352"/>
      <c r="GD33" s="352"/>
      <c r="GE33" s="352"/>
      <c r="GF33" s="352"/>
      <c r="GG33" s="352"/>
      <c r="GH33" s="352"/>
      <c r="GI33" s="352"/>
      <c r="GJ33" s="352"/>
      <c r="GK33" s="352"/>
      <c r="GL33" s="352"/>
      <c r="GM33" s="352"/>
      <c r="GN33" s="352"/>
      <c r="GO33" s="352"/>
      <c r="GP33" s="352"/>
      <c r="GQ33" s="352"/>
      <c r="GR33" s="352"/>
      <c r="GS33" s="352"/>
      <c r="GT33" s="352"/>
      <c r="GU33" s="352"/>
      <c r="GV33" s="352"/>
      <c r="GW33" s="352"/>
      <c r="GX33" s="352"/>
      <c r="GY33" s="352"/>
      <c r="GZ33" s="352"/>
      <c r="HA33" s="352"/>
      <c r="HB33" s="352"/>
      <c r="HC33" s="352"/>
    </row>
    <row r="34" spans="1:211" s="291" customFormat="1" ht="34" customHeight="1">
      <c r="A34" s="467" t="s">
        <v>208</v>
      </c>
      <c r="B34" s="454" t="s">
        <v>207</v>
      </c>
      <c r="C34" s="258" t="s">
        <v>45</v>
      </c>
      <c r="D34" s="256">
        <v>1</v>
      </c>
      <c r="E34" s="339">
        <v>190750000</v>
      </c>
      <c r="F34" s="339">
        <v>190750000</v>
      </c>
      <c r="G34" s="322"/>
      <c r="H34" s="322"/>
      <c r="I34" s="340"/>
      <c r="J34" s="174">
        <v>45383</v>
      </c>
      <c r="K34" s="285" t="s">
        <v>402</v>
      </c>
      <c r="L34" s="800">
        <f>E35/E34</f>
        <v>0.58296199213630406</v>
      </c>
      <c r="M34" s="800">
        <f>F35/F34</f>
        <v>0.58296199213630406</v>
      </c>
      <c r="N34" s="801">
        <f>L34*L34/M34</f>
        <v>0.58296199213630406</v>
      </c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  <c r="DN34" s="352"/>
      <c r="DO34" s="352"/>
      <c r="DP34" s="352"/>
      <c r="DQ34" s="352"/>
      <c r="DR34" s="352"/>
      <c r="DS34" s="352"/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352"/>
      <c r="EG34" s="352"/>
      <c r="EH34" s="352"/>
      <c r="EI34" s="352"/>
      <c r="EJ34" s="352"/>
      <c r="EK34" s="352"/>
      <c r="EL34" s="352"/>
      <c r="EM34" s="352"/>
      <c r="EN34" s="352"/>
      <c r="EO34" s="352"/>
      <c r="EP34" s="352"/>
      <c r="EQ34" s="352"/>
      <c r="ER34" s="352"/>
      <c r="ES34" s="352"/>
      <c r="ET34" s="352"/>
      <c r="EU34" s="352"/>
      <c r="EV34" s="352"/>
      <c r="EW34" s="352"/>
      <c r="EX34" s="352"/>
      <c r="EY34" s="352"/>
      <c r="EZ34" s="352"/>
      <c r="FA34" s="352"/>
      <c r="FB34" s="352"/>
      <c r="FC34" s="352"/>
      <c r="FD34" s="352"/>
      <c r="FE34" s="352"/>
      <c r="FF34" s="352"/>
      <c r="FG34" s="352"/>
      <c r="FH34" s="352"/>
      <c r="FI34" s="352"/>
      <c r="FJ34" s="352"/>
      <c r="FK34" s="352"/>
      <c r="FL34" s="352"/>
      <c r="FM34" s="352"/>
      <c r="FN34" s="352"/>
      <c r="FO34" s="352"/>
      <c r="FP34" s="352"/>
      <c r="FQ34" s="352"/>
      <c r="FR34" s="352"/>
      <c r="FS34" s="352"/>
      <c r="FT34" s="352"/>
      <c r="FU34" s="352"/>
      <c r="FV34" s="352"/>
      <c r="FW34" s="352"/>
      <c r="FX34" s="352"/>
      <c r="FY34" s="352"/>
      <c r="FZ34" s="352"/>
      <c r="GA34" s="352"/>
      <c r="GB34" s="352"/>
      <c r="GC34" s="352"/>
      <c r="GD34" s="352"/>
      <c r="GE34" s="352"/>
      <c r="GF34" s="352"/>
      <c r="GG34" s="352"/>
      <c r="GH34" s="352"/>
      <c r="GI34" s="352"/>
      <c r="GJ34" s="352"/>
      <c r="GK34" s="352"/>
      <c r="GL34" s="352"/>
      <c r="GM34" s="352"/>
      <c r="GN34" s="352"/>
      <c r="GO34" s="352"/>
      <c r="GP34" s="352"/>
      <c r="GQ34" s="352"/>
      <c r="GR34" s="352"/>
      <c r="GS34" s="352"/>
      <c r="GT34" s="352"/>
      <c r="GU34" s="352"/>
      <c r="GV34" s="352"/>
      <c r="GW34" s="352"/>
      <c r="GX34" s="352"/>
      <c r="GY34" s="352"/>
      <c r="GZ34" s="352"/>
      <c r="HA34" s="352"/>
      <c r="HB34" s="352"/>
      <c r="HC34" s="352"/>
    </row>
    <row r="35" spans="1:211" s="291" customFormat="1" ht="34" customHeight="1">
      <c r="A35" s="467"/>
      <c r="B35" s="454"/>
      <c r="C35" s="258" t="s">
        <v>46</v>
      </c>
      <c r="D35" s="257">
        <v>0</v>
      </c>
      <c r="E35" s="339">
        <v>111200000</v>
      </c>
      <c r="F35" s="339">
        <v>111200000</v>
      </c>
      <c r="G35" s="322"/>
      <c r="H35" s="322"/>
      <c r="I35" s="340"/>
      <c r="J35" s="174">
        <v>45383</v>
      </c>
      <c r="K35" s="285" t="s">
        <v>402</v>
      </c>
      <c r="L35" s="800"/>
      <c r="M35" s="800"/>
      <c r="N35" s="801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2"/>
      <c r="CC35" s="352"/>
      <c r="CD35" s="352"/>
      <c r="CE35" s="352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2"/>
      <c r="DB35" s="352"/>
      <c r="DC35" s="352"/>
      <c r="DD35" s="352"/>
      <c r="DE35" s="352"/>
      <c r="DF35" s="352"/>
      <c r="DG35" s="352"/>
      <c r="DH35" s="352"/>
      <c r="DI35" s="352"/>
      <c r="DJ35" s="352"/>
      <c r="DK35" s="352"/>
      <c r="DL35" s="352"/>
      <c r="DM35" s="352"/>
      <c r="DN35" s="352"/>
      <c r="DO35" s="352"/>
      <c r="DP35" s="352"/>
      <c r="DQ35" s="352"/>
      <c r="DR35" s="352"/>
      <c r="DS35" s="352"/>
      <c r="DT35" s="352"/>
      <c r="DU35" s="352"/>
      <c r="DV35" s="352"/>
      <c r="DW35" s="352"/>
      <c r="DX35" s="352"/>
      <c r="DY35" s="352"/>
      <c r="DZ35" s="352"/>
      <c r="EA35" s="352"/>
      <c r="EB35" s="352"/>
      <c r="EC35" s="352"/>
      <c r="ED35" s="352"/>
      <c r="EE35" s="352"/>
      <c r="EF35" s="352"/>
      <c r="EG35" s="352"/>
      <c r="EH35" s="352"/>
      <c r="EI35" s="352"/>
      <c r="EJ35" s="352"/>
      <c r="EK35" s="352"/>
      <c r="EL35" s="352"/>
      <c r="EM35" s="352"/>
      <c r="EN35" s="352"/>
      <c r="EO35" s="352"/>
      <c r="EP35" s="352"/>
      <c r="EQ35" s="352"/>
      <c r="ER35" s="352"/>
      <c r="ES35" s="352"/>
      <c r="ET35" s="352"/>
      <c r="EU35" s="352"/>
      <c r="EV35" s="352"/>
      <c r="EW35" s="352"/>
      <c r="EX35" s="352"/>
      <c r="EY35" s="352"/>
      <c r="EZ35" s="352"/>
      <c r="FA35" s="352"/>
      <c r="FB35" s="352"/>
      <c r="FC35" s="352"/>
      <c r="FD35" s="352"/>
      <c r="FE35" s="352"/>
      <c r="FF35" s="352"/>
      <c r="FG35" s="352"/>
      <c r="FH35" s="352"/>
      <c r="FI35" s="352"/>
      <c r="FJ35" s="352"/>
      <c r="FK35" s="352"/>
      <c r="FL35" s="352"/>
      <c r="FM35" s="352"/>
      <c r="FN35" s="352"/>
      <c r="FO35" s="352"/>
      <c r="FP35" s="352"/>
      <c r="FQ35" s="352"/>
      <c r="FR35" s="352"/>
      <c r="FS35" s="352"/>
      <c r="FT35" s="352"/>
      <c r="FU35" s="352"/>
      <c r="FV35" s="352"/>
      <c r="FW35" s="352"/>
      <c r="FX35" s="352"/>
      <c r="FY35" s="352"/>
      <c r="FZ35" s="352"/>
      <c r="GA35" s="352"/>
      <c r="GB35" s="352"/>
      <c r="GC35" s="352"/>
      <c r="GD35" s="352"/>
      <c r="GE35" s="352"/>
      <c r="GF35" s="352"/>
      <c r="GG35" s="352"/>
      <c r="GH35" s="352"/>
      <c r="GI35" s="352"/>
      <c r="GJ35" s="352"/>
      <c r="GK35" s="352"/>
      <c r="GL35" s="352"/>
      <c r="GM35" s="352"/>
      <c r="GN35" s="352"/>
      <c r="GO35" s="352"/>
      <c r="GP35" s="352"/>
      <c r="GQ35" s="352"/>
      <c r="GR35" s="352"/>
      <c r="GS35" s="352"/>
      <c r="GT35" s="352"/>
      <c r="GU35" s="352"/>
      <c r="GV35" s="352"/>
      <c r="GW35" s="352"/>
      <c r="GX35" s="352"/>
      <c r="GY35" s="352"/>
      <c r="GZ35" s="352"/>
      <c r="HA35" s="352"/>
      <c r="HB35" s="352"/>
      <c r="HC35" s="352"/>
    </row>
    <row r="36" spans="1:211" s="291" customFormat="1" ht="34" customHeight="1">
      <c r="A36" s="467" t="s">
        <v>209</v>
      </c>
      <c r="B36" s="454" t="s">
        <v>210</v>
      </c>
      <c r="C36" s="258" t="s">
        <v>45</v>
      </c>
      <c r="D36" s="255">
        <v>55</v>
      </c>
      <c r="E36" s="339">
        <f>F36+G36</f>
        <v>330850000</v>
      </c>
      <c r="F36" s="339">
        <v>215600000</v>
      </c>
      <c r="G36" s="322">
        <v>115250000</v>
      </c>
      <c r="H36" s="322">
        <v>0</v>
      </c>
      <c r="I36" s="340"/>
      <c r="J36" s="174">
        <v>45383</v>
      </c>
      <c r="K36" s="285" t="s">
        <v>402</v>
      </c>
      <c r="L36" s="800">
        <f>D37/D36</f>
        <v>0</v>
      </c>
      <c r="M36" s="800">
        <f>E37/E36</f>
        <v>0</v>
      </c>
      <c r="N36" s="801">
        <v>0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  <c r="DN36" s="352"/>
      <c r="DO36" s="352"/>
      <c r="DP36" s="352"/>
      <c r="DQ36" s="352"/>
      <c r="DR36" s="352"/>
      <c r="DS36" s="352"/>
      <c r="DT36" s="352"/>
      <c r="DU36" s="352"/>
      <c r="DV36" s="352"/>
      <c r="DW36" s="352"/>
      <c r="DX36" s="352"/>
      <c r="DY36" s="352"/>
      <c r="DZ36" s="352"/>
      <c r="EA36" s="352"/>
      <c r="EB36" s="352"/>
      <c r="EC36" s="352"/>
      <c r="ED36" s="352"/>
      <c r="EE36" s="352"/>
      <c r="EF36" s="352"/>
      <c r="EG36" s="352"/>
      <c r="EH36" s="352"/>
      <c r="EI36" s="352"/>
      <c r="EJ36" s="352"/>
      <c r="EK36" s="352"/>
      <c r="EL36" s="352"/>
      <c r="EM36" s="352"/>
      <c r="EN36" s="352"/>
      <c r="EO36" s="352"/>
      <c r="EP36" s="352"/>
      <c r="EQ36" s="352"/>
      <c r="ER36" s="352"/>
      <c r="ES36" s="352"/>
      <c r="ET36" s="352"/>
      <c r="EU36" s="352"/>
      <c r="EV36" s="352"/>
      <c r="EW36" s="352"/>
      <c r="EX36" s="352"/>
      <c r="EY36" s="352"/>
      <c r="EZ36" s="352"/>
      <c r="FA36" s="352"/>
      <c r="FB36" s="352"/>
      <c r="FC36" s="352"/>
      <c r="FD36" s="352"/>
      <c r="FE36" s="352"/>
      <c r="FF36" s="352"/>
      <c r="FG36" s="352"/>
      <c r="FH36" s="352"/>
      <c r="FI36" s="352"/>
      <c r="FJ36" s="352"/>
      <c r="FK36" s="352"/>
      <c r="FL36" s="352"/>
      <c r="FM36" s="352"/>
      <c r="FN36" s="352"/>
      <c r="FO36" s="352"/>
      <c r="FP36" s="352"/>
      <c r="FQ36" s="352"/>
      <c r="FR36" s="352"/>
      <c r="FS36" s="352"/>
      <c r="FT36" s="352"/>
      <c r="FU36" s="352"/>
      <c r="FV36" s="352"/>
      <c r="FW36" s="352"/>
      <c r="FX36" s="352"/>
      <c r="FY36" s="352"/>
      <c r="FZ36" s="352"/>
      <c r="GA36" s="352"/>
      <c r="GB36" s="352"/>
      <c r="GC36" s="352"/>
      <c r="GD36" s="352"/>
      <c r="GE36" s="352"/>
      <c r="GF36" s="352"/>
      <c r="GG36" s="352"/>
      <c r="GH36" s="352"/>
      <c r="GI36" s="352"/>
      <c r="GJ36" s="352"/>
      <c r="GK36" s="352"/>
      <c r="GL36" s="352"/>
      <c r="GM36" s="352"/>
      <c r="GN36" s="352"/>
      <c r="GO36" s="352"/>
      <c r="GP36" s="352"/>
      <c r="GQ36" s="352"/>
      <c r="GR36" s="352"/>
      <c r="GS36" s="352"/>
      <c r="GT36" s="352"/>
      <c r="GU36" s="352"/>
      <c r="GV36" s="352"/>
      <c r="GW36" s="352"/>
      <c r="GX36" s="352"/>
      <c r="GY36" s="352"/>
      <c r="GZ36" s="352"/>
      <c r="HA36" s="352"/>
      <c r="HB36" s="352"/>
      <c r="HC36" s="352"/>
    </row>
    <row r="37" spans="1:211" s="291" customFormat="1" ht="34" customHeight="1">
      <c r="A37" s="467"/>
      <c r="B37" s="454"/>
      <c r="C37" s="258" t="s">
        <v>46</v>
      </c>
      <c r="D37" s="257">
        <v>0</v>
      </c>
      <c r="E37" s="339"/>
      <c r="F37" s="339"/>
      <c r="G37" s="322"/>
      <c r="H37" s="322">
        <v>0</v>
      </c>
      <c r="I37" s="340"/>
      <c r="J37" s="174">
        <v>45383</v>
      </c>
      <c r="K37" s="285" t="s">
        <v>402</v>
      </c>
      <c r="L37" s="800"/>
      <c r="M37" s="800"/>
      <c r="N37" s="801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2"/>
      <c r="CY37" s="352"/>
      <c r="CZ37" s="352"/>
      <c r="DA37" s="352"/>
      <c r="DB37" s="352"/>
      <c r="DC37" s="352"/>
      <c r="DD37" s="352"/>
      <c r="DE37" s="352"/>
      <c r="DF37" s="352"/>
      <c r="DG37" s="352"/>
      <c r="DH37" s="352"/>
      <c r="DI37" s="352"/>
      <c r="DJ37" s="352"/>
      <c r="DK37" s="352"/>
      <c r="DL37" s="352"/>
      <c r="DM37" s="352"/>
      <c r="DN37" s="352"/>
      <c r="DO37" s="352"/>
      <c r="DP37" s="352"/>
      <c r="DQ37" s="352"/>
      <c r="DR37" s="352"/>
      <c r="DS37" s="352"/>
      <c r="DT37" s="352"/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352"/>
      <c r="EG37" s="352"/>
      <c r="EH37" s="352"/>
      <c r="EI37" s="352"/>
      <c r="EJ37" s="352"/>
      <c r="EK37" s="352"/>
      <c r="EL37" s="352"/>
      <c r="EM37" s="352"/>
      <c r="EN37" s="352"/>
      <c r="EO37" s="352"/>
      <c r="EP37" s="352"/>
      <c r="EQ37" s="352"/>
      <c r="ER37" s="352"/>
      <c r="ES37" s="352"/>
      <c r="ET37" s="352"/>
      <c r="EU37" s="352"/>
      <c r="EV37" s="352"/>
      <c r="EW37" s="352"/>
      <c r="EX37" s="352"/>
      <c r="EY37" s="352"/>
      <c r="EZ37" s="352"/>
      <c r="FA37" s="352"/>
      <c r="FB37" s="352"/>
      <c r="FC37" s="352"/>
      <c r="FD37" s="352"/>
      <c r="FE37" s="352"/>
      <c r="FF37" s="352"/>
      <c r="FG37" s="352"/>
      <c r="FH37" s="352"/>
      <c r="FI37" s="352"/>
      <c r="FJ37" s="352"/>
      <c r="FK37" s="352"/>
      <c r="FL37" s="352"/>
      <c r="FM37" s="352"/>
      <c r="FN37" s="352"/>
      <c r="FO37" s="352"/>
      <c r="FP37" s="352"/>
      <c r="FQ37" s="352"/>
      <c r="FR37" s="352"/>
      <c r="FS37" s="352"/>
      <c r="FT37" s="352"/>
      <c r="FU37" s="352"/>
      <c r="FV37" s="352"/>
      <c r="FW37" s="352"/>
      <c r="FX37" s="352"/>
      <c r="FY37" s="352"/>
      <c r="FZ37" s="352"/>
      <c r="GA37" s="352"/>
      <c r="GB37" s="352"/>
      <c r="GC37" s="352"/>
      <c r="GD37" s="352"/>
      <c r="GE37" s="352"/>
      <c r="GF37" s="352"/>
      <c r="GG37" s="352"/>
      <c r="GH37" s="352"/>
      <c r="GI37" s="352"/>
      <c r="GJ37" s="352"/>
      <c r="GK37" s="352"/>
      <c r="GL37" s="352"/>
      <c r="GM37" s="352"/>
      <c r="GN37" s="352"/>
      <c r="GO37" s="352"/>
      <c r="GP37" s="352"/>
      <c r="GQ37" s="352"/>
      <c r="GR37" s="352"/>
      <c r="GS37" s="352"/>
      <c r="GT37" s="352"/>
      <c r="GU37" s="352"/>
      <c r="GV37" s="352"/>
      <c r="GW37" s="352"/>
      <c r="GX37" s="352"/>
      <c r="GY37" s="352"/>
      <c r="GZ37" s="352"/>
      <c r="HA37" s="352"/>
      <c r="HB37" s="352"/>
      <c r="HC37" s="352"/>
    </row>
    <row r="38" spans="1:211" s="291" customFormat="1" ht="34" customHeight="1">
      <c r="A38" s="467" t="s">
        <v>211</v>
      </c>
      <c r="B38" s="454" t="s">
        <v>212</v>
      </c>
      <c r="C38" s="258" t="s">
        <v>45</v>
      </c>
      <c r="D38" s="255">
        <v>1</v>
      </c>
      <c r="E38" s="339">
        <f>G38</f>
        <v>312501694</v>
      </c>
      <c r="F38" s="339"/>
      <c r="G38" s="339">
        <v>312501694</v>
      </c>
      <c r="H38" s="322">
        <v>0</v>
      </c>
      <c r="I38" s="322"/>
      <c r="J38" s="174">
        <v>45383</v>
      </c>
      <c r="K38" s="285" t="s">
        <v>402</v>
      </c>
      <c r="L38" s="800">
        <f>D39/D38</f>
        <v>0</v>
      </c>
      <c r="M38" s="800">
        <f>E39/E38</f>
        <v>0</v>
      </c>
      <c r="N38" s="801">
        <v>0</v>
      </c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  <c r="CW38" s="352"/>
      <c r="CX38" s="352"/>
      <c r="CY38" s="352"/>
      <c r="CZ38" s="352"/>
      <c r="DA38" s="352"/>
      <c r="DB38" s="352"/>
      <c r="DC38" s="352"/>
      <c r="DD38" s="352"/>
      <c r="DE38" s="352"/>
      <c r="DF38" s="352"/>
      <c r="DG38" s="352"/>
      <c r="DH38" s="352"/>
      <c r="DI38" s="352"/>
      <c r="DJ38" s="352"/>
      <c r="DK38" s="352"/>
      <c r="DL38" s="352"/>
      <c r="DM38" s="352"/>
      <c r="DN38" s="352"/>
      <c r="DO38" s="352"/>
      <c r="DP38" s="352"/>
      <c r="DQ38" s="352"/>
      <c r="DR38" s="352"/>
      <c r="DS38" s="352"/>
      <c r="DT38" s="352"/>
      <c r="DU38" s="352"/>
      <c r="DV38" s="352"/>
      <c r="DW38" s="352"/>
      <c r="DX38" s="352"/>
      <c r="DY38" s="352"/>
      <c r="DZ38" s="352"/>
      <c r="EA38" s="352"/>
      <c r="EB38" s="352"/>
      <c r="EC38" s="352"/>
      <c r="ED38" s="352"/>
      <c r="EE38" s="352"/>
      <c r="EF38" s="352"/>
      <c r="EG38" s="352"/>
      <c r="EH38" s="352"/>
      <c r="EI38" s="352"/>
      <c r="EJ38" s="352"/>
      <c r="EK38" s="352"/>
      <c r="EL38" s="352"/>
      <c r="EM38" s="352"/>
      <c r="EN38" s="352"/>
      <c r="EO38" s="352"/>
      <c r="EP38" s="352"/>
      <c r="EQ38" s="352"/>
      <c r="ER38" s="352"/>
      <c r="ES38" s="352"/>
      <c r="ET38" s="352"/>
      <c r="EU38" s="352"/>
      <c r="EV38" s="352"/>
      <c r="EW38" s="352"/>
      <c r="EX38" s="352"/>
      <c r="EY38" s="352"/>
      <c r="EZ38" s="352"/>
      <c r="FA38" s="352"/>
      <c r="FB38" s="352"/>
      <c r="FC38" s="352"/>
      <c r="FD38" s="352"/>
      <c r="FE38" s="352"/>
      <c r="FF38" s="352"/>
      <c r="FG38" s="352"/>
      <c r="FH38" s="352"/>
      <c r="FI38" s="352"/>
      <c r="FJ38" s="352"/>
      <c r="FK38" s="352"/>
      <c r="FL38" s="352"/>
      <c r="FM38" s="352"/>
      <c r="FN38" s="352"/>
      <c r="FO38" s="352"/>
      <c r="FP38" s="352"/>
      <c r="FQ38" s="352"/>
      <c r="FR38" s="352"/>
      <c r="FS38" s="352"/>
      <c r="FT38" s="352"/>
      <c r="FU38" s="352"/>
      <c r="FV38" s="352"/>
      <c r="FW38" s="352"/>
      <c r="FX38" s="352"/>
      <c r="FY38" s="352"/>
      <c r="FZ38" s="352"/>
      <c r="GA38" s="352"/>
      <c r="GB38" s="352"/>
      <c r="GC38" s="352"/>
      <c r="GD38" s="352"/>
      <c r="GE38" s="352"/>
      <c r="GF38" s="352"/>
      <c r="GG38" s="352"/>
      <c r="GH38" s="352"/>
      <c r="GI38" s="352"/>
      <c r="GJ38" s="352"/>
      <c r="GK38" s="352"/>
      <c r="GL38" s="352"/>
      <c r="GM38" s="352"/>
      <c r="GN38" s="352"/>
      <c r="GO38" s="352"/>
      <c r="GP38" s="352"/>
      <c r="GQ38" s="352"/>
      <c r="GR38" s="352"/>
      <c r="GS38" s="352"/>
      <c r="GT38" s="352"/>
      <c r="GU38" s="352"/>
      <c r="GV38" s="352"/>
      <c r="GW38" s="352"/>
      <c r="GX38" s="352"/>
      <c r="GY38" s="352"/>
      <c r="GZ38" s="352"/>
      <c r="HA38" s="352"/>
      <c r="HB38" s="352"/>
      <c r="HC38" s="352"/>
    </row>
    <row r="39" spans="1:211" s="291" customFormat="1" ht="34" customHeight="1">
      <c r="A39" s="467"/>
      <c r="B39" s="454"/>
      <c r="C39" s="258" t="s">
        <v>46</v>
      </c>
      <c r="D39" s="257">
        <v>0</v>
      </c>
      <c r="E39" s="339"/>
      <c r="F39" s="339"/>
      <c r="G39" s="322"/>
      <c r="H39" s="322">
        <v>0</v>
      </c>
      <c r="I39" s="340"/>
      <c r="J39" s="174">
        <v>45383</v>
      </c>
      <c r="K39" s="285" t="s">
        <v>402</v>
      </c>
      <c r="L39" s="800"/>
      <c r="M39" s="800"/>
      <c r="N39" s="801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  <c r="CY39" s="352"/>
      <c r="CZ39" s="352"/>
      <c r="DA39" s="352"/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52"/>
      <c r="DN39" s="352"/>
      <c r="DO39" s="352"/>
      <c r="DP39" s="352"/>
      <c r="DQ39" s="352"/>
      <c r="DR39" s="352"/>
      <c r="DS39" s="352"/>
      <c r="DT39" s="352"/>
      <c r="DU39" s="352"/>
      <c r="DV39" s="352"/>
      <c r="DW39" s="352"/>
      <c r="DX39" s="352"/>
      <c r="DY39" s="352"/>
      <c r="DZ39" s="352"/>
      <c r="EA39" s="352"/>
      <c r="EB39" s="352"/>
      <c r="EC39" s="352"/>
      <c r="ED39" s="352"/>
      <c r="EE39" s="352"/>
      <c r="EF39" s="352"/>
      <c r="EG39" s="352"/>
      <c r="EH39" s="352"/>
      <c r="EI39" s="352"/>
      <c r="EJ39" s="352"/>
      <c r="EK39" s="352"/>
      <c r="EL39" s="352"/>
      <c r="EM39" s="352"/>
      <c r="EN39" s="352"/>
      <c r="EO39" s="352"/>
      <c r="EP39" s="352"/>
      <c r="EQ39" s="352"/>
      <c r="ER39" s="352"/>
      <c r="ES39" s="352"/>
      <c r="ET39" s="352"/>
      <c r="EU39" s="352"/>
      <c r="EV39" s="352"/>
      <c r="EW39" s="352"/>
      <c r="EX39" s="352"/>
      <c r="EY39" s="352"/>
      <c r="EZ39" s="352"/>
      <c r="FA39" s="352"/>
      <c r="FB39" s="352"/>
      <c r="FC39" s="352"/>
      <c r="FD39" s="352"/>
      <c r="FE39" s="352"/>
      <c r="FF39" s="352"/>
      <c r="FG39" s="352"/>
      <c r="FH39" s="352"/>
      <c r="FI39" s="352"/>
      <c r="FJ39" s="352"/>
      <c r="FK39" s="352"/>
      <c r="FL39" s="352"/>
      <c r="FM39" s="352"/>
      <c r="FN39" s="352"/>
      <c r="FO39" s="352"/>
      <c r="FP39" s="352"/>
      <c r="FQ39" s="352"/>
      <c r="FR39" s="352"/>
      <c r="FS39" s="352"/>
      <c r="FT39" s="352"/>
      <c r="FU39" s="352"/>
      <c r="FV39" s="352"/>
      <c r="FW39" s="352"/>
      <c r="FX39" s="352"/>
      <c r="FY39" s="352"/>
      <c r="FZ39" s="352"/>
      <c r="GA39" s="352"/>
      <c r="GB39" s="352"/>
      <c r="GC39" s="352"/>
      <c r="GD39" s="352"/>
      <c r="GE39" s="352"/>
      <c r="GF39" s="352"/>
      <c r="GG39" s="352"/>
      <c r="GH39" s="352"/>
      <c r="GI39" s="352"/>
      <c r="GJ39" s="352"/>
      <c r="GK39" s="352"/>
      <c r="GL39" s="352"/>
      <c r="GM39" s="352"/>
      <c r="GN39" s="352"/>
      <c r="GO39" s="352"/>
      <c r="GP39" s="352"/>
      <c r="GQ39" s="352"/>
      <c r="GR39" s="352"/>
      <c r="GS39" s="352"/>
      <c r="GT39" s="352"/>
      <c r="GU39" s="352"/>
      <c r="GV39" s="352"/>
      <c r="GW39" s="352"/>
      <c r="GX39" s="352"/>
      <c r="GY39" s="352"/>
      <c r="GZ39" s="352"/>
      <c r="HA39" s="352"/>
      <c r="HB39" s="352"/>
      <c r="HC39" s="352"/>
    </row>
    <row r="40" spans="1:211" s="291" customFormat="1" ht="34" customHeight="1">
      <c r="A40" s="467" t="s">
        <v>213</v>
      </c>
      <c r="B40" s="455" t="s">
        <v>214</v>
      </c>
      <c r="C40" s="258" t="s">
        <v>45</v>
      </c>
      <c r="D40" s="255">
        <v>1</v>
      </c>
      <c r="E40" s="339">
        <f>H40</f>
        <v>2316400</v>
      </c>
      <c r="F40" s="322"/>
      <c r="G40" s="386"/>
      <c r="H40" s="387">
        <v>2316400</v>
      </c>
      <c r="I40" s="340"/>
      <c r="J40" s="174">
        <v>45383</v>
      </c>
      <c r="K40" s="285" t="s">
        <v>402</v>
      </c>
      <c r="L40" s="800">
        <f>D41/D40</f>
        <v>0</v>
      </c>
      <c r="M40" s="800">
        <f>E41/E40</f>
        <v>0</v>
      </c>
      <c r="N40" s="801">
        <v>0</v>
      </c>
      <c r="O40" s="802" t="e">
        <f>M40*M40/N40</f>
        <v>#DIV/0!</v>
      </c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  <c r="CY40" s="352"/>
      <c r="CZ40" s="352"/>
      <c r="DA40" s="352"/>
      <c r="DB40" s="352"/>
      <c r="DC40" s="352"/>
      <c r="DD40" s="352"/>
      <c r="DE40" s="352"/>
      <c r="DF40" s="352"/>
      <c r="DG40" s="352"/>
      <c r="DH40" s="352"/>
      <c r="DI40" s="352"/>
      <c r="DJ40" s="352"/>
      <c r="DK40" s="352"/>
      <c r="DL40" s="352"/>
      <c r="DM40" s="352"/>
      <c r="DN40" s="352"/>
      <c r="DO40" s="352"/>
      <c r="DP40" s="352"/>
      <c r="DQ40" s="352"/>
      <c r="DR40" s="352"/>
      <c r="DS40" s="352"/>
      <c r="DT40" s="352"/>
      <c r="DU40" s="352"/>
      <c r="DV40" s="352"/>
      <c r="DW40" s="352"/>
      <c r="DX40" s="352"/>
      <c r="DY40" s="352"/>
      <c r="DZ40" s="352"/>
      <c r="EA40" s="352"/>
      <c r="EB40" s="352"/>
      <c r="EC40" s="352"/>
      <c r="ED40" s="352"/>
      <c r="EE40" s="352"/>
      <c r="EF40" s="352"/>
      <c r="EG40" s="352"/>
      <c r="EH40" s="352"/>
      <c r="EI40" s="352"/>
      <c r="EJ40" s="352"/>
      <c r="EK40" s="352"/>
      <c r="EL40" s="352"/>
      <c r="EM40" s="352"/>
      <c r="EN40" s="352"/>
      <c r="EO40" s="352"/>
      <c r="EP40" s="352"/>
      <c r="EQ40" s="352"/>
      <c r="ER40" s="352"/>
      <c r="ES40" s="352"/>
      <c r="ET40" s="352"/>
      <c r="EU40" s="352"/>
      <c r="EV40" s="352"/>
      <c r="EW40" s="352"/>
      <c r="EX40" s="352"/>
      <c r="EY40" s="352"/>
      <c r="EZ40" s="352"/>
      <c r="FA40" s="352"/>
      <c r="FB40" s="352"/>
      <c r="FC40" s="352"/>
      <c r="FD40" s="352"/>
      <c r="FE40" s="352"/>
      <c r="FF40" s="352"/>
      <c r="FG40" s="352"/>
      <c r="FH40" s="352"/>
      <c r="FI40" s="352"/>
      <c r="FJ40" s="352"/>
      <c r="FK40" s="352"/>
      <c r="FL40" s="352"/>
      <c r="FM40" s="352"/>
      <c r="FN40" s="352"/>
      <c r="FO40" s="352"/>
      <c r="FP40" s="352"/>
      <c r="FQ40" s="352"/>
      <c r="FR40" s="352"/>
      <c r="FS40" s="352"/>
      <c r="FT40" s="352"/>
      <c r="FU40" s="352"/>
      <c r="FV40" s="352"/>
      <c r="FW40" s="352"/>
      <c r="FX40" s="352"/>
      <c r="FY40" s="352"/>
      <c r="FZ40" s="352"/>
      <c r="GA40" s="352"/>
      <c r="GB40" s="352"/>
      <c r="GC40" s="352"/>
      <c r="GD40" s="352"/>
      <c r="GE40" s="352"/>
      <c r="GF40" s="352"/>
      <c r="GG40" s="352"/>
      <c r="GH40" s="352"/>
      <c r="GI40" s="352"/>
      <c r="GJ40" s="352"/>
      <c r="GK40" s="352"/>
      <c r="GL40" s="352"/>
      <c r="GM40" s="352"/>
      <c r="GN40" s="352"/>
      <c r="GO40" s="352"/>
      <c r="GP40" s="352"/>
      <c r="GQ40" s="352"/>
      <c r="GR40" s="352"/>
      <c r="GS40" s="352"/>
      <c r="GT40" s="352"/>
      <c r="GU40" s="352"/>
      <c r="GV40" s="352"/>
      <c r="GW40" s="352"/>
      <c r="GX40" s="352"/>
      <c r="GY40" s="352"/>
      <c r="GZ40" s="352"/>
      <c r="HA40" s="352"/>
      <c r="HB40" s="352"/>
      <c r="HC40" s="352"/>
    </row>
    <row r="41" spans="1:211" s="291" customFormat="1" ht="34" customHeight="1">
      <c r="A41" s="467"/>
      <c r="B41" s="455"/>
      <c r="C41" s="258" t="s">
        <v>46</v>
      </c>
      <c r="D41" s="257">
        <v>0</v>
      </c>
      <c r="E41" s="339"/>
      <c r="F41" s="322"/>
      <c r="G41" s="322"/>
      <c r="H41" s="388"/>
      <c r="I41" s="340"/>
      <c r="J41" s="174">
        <v>45383</v>
      </c>
      <c r="K41" s="285" t="s">
        <v>402</v>
      </c>
      <c r="L41" s="800"/>
      <c r="M41" s="800"/>
      <c r="N41" s="801"/>
      <c r="O41" s="801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2"/>
      <c r="EA41" s="352"/>
      <c r="EB41" s="352"/>
      <c r="EC41" s="352"/>
      <c r="ED41" s="352"/>
      <c r="EE41" s="352"/>
      <c r="EF41" s="352"/>
      <c r="EG41" s="352"/>
      <c r="EH41" s="352"/>
      <c r="EI41" s="352"/>
      <c r="EJ41" s="352"/>
      <c r="EK41" s="352"/>
      <c r="EL41" s="352"/>
      <c r="EM41" s="352"/>
      <c r="EN41" s="352"/>
      <c r="EO41" s="352"/>
      <c r="EP41" s="352"/>
      <c r="EQ41" s="352"/>
      <c r="ER41" s="352"/>
      <c r="ES41" s="352"/>
      <c r="ET41" s="352"/>
      <c r="EU41" s="352"/>
      <c r="EV41" s="352"/>
      <c r="EW41" s="352"/>
      <c r="EX41" s="352"/>
      <c r="EY41" s="352"/>
      <c r="EZ41" s="352"/>
      <c r="FA41" s="352"/>
      <c r="FB41" s="352"/>
      <c r="FC41" s="352"/>
      <c r="FD41" s="352"/>
      <c r="FE41" s="352"/>
      <c r="FF41" s="352"/>
      <c r="FG41" s="352"/>
      <c r="FH41" s="352"/>
      <c r="FI41" s="352"/>
      <c r="FJ41" s="352"/>
      <c r="FK41" s="352"/>
      <c r="FL41" s="352"/>
      <c r="FM41" s="352"/>
      <c r="FN41" s="352"/>
      <c r="FO41" s="352"/>
      <c r="FP41" s="352"/>
      <c r="FQ41" s="352"/>
      <c r="FR41" s="352"/>
      <c r="FS41" s="352"/>
      <c r="FT41" s="352"/>
      <c r="FU41" s="352"/>
      <c r="FV41" s="352"/>
      <c r="FW41" s="352"/>
      <c r="FX41" s="352"/>
      <c r="FY41" s="352"/>
      <c r="FZ41" s="352"/>
      <c r="GA41" s="352"/>
      <c r="GB41" s="352"/>
      <c r="GC41" s="352"/>
      <c r="GD41" s="352"/>
      <c r="GE41" s="352"/>
      <c r="GF41" s="352"/>
      <c r="GG41" s="352"/>
      <c r="GH41" s="352"/>
      <c r="GI41" s="352"/>
      <c r="GJ41" s="352"/>
      <c r="GK41" s="352"/>
      <c r="GL41" s="352"/>
      <c r="GM41" s="352"/>
      <c r="GN41" s="352"/>
      <c r="GO41" s="352"/>
      <c r="GP41" s="352"/>
      <c r="GQ41" s="352"/>
      <c r="GR41" s="352"/>
      <c r="GS41" s="352"/>
      <c r="GT41" s="352"/>
      <c r="GU41" s="352"/>
      <c r="GV41" s="352"/>
      <c r="GW41" s="352"/>
      <c r="GX41" s="352"/>
      <c r="GY41" s="352"/>
      <c r="GZ41" s="352"/>
      <c r="HA41" s="352"/>
      <c r="HB41" s="352"/>
      <c r="HC41" s="352"/>
    </row>
    <row r="42" spans="1:211" s="291" customFormat="1" ht="34" customHeight="1">
      <c r="A42" s="467" t="s">
        <v>215</v>
      </c>
      <c r="B42" s="455" t="s">
        <v>216</v>
      </c>
      <c r="C42" s="258" t="s">
        <v>152</v>
      </c>
      <c r="D42" s="256">
        <v>1</v>
      </c>
      <c r="E42" s="389">
        <f>F42+G42</f>
        <v>1679185465.55</v>
      </c>
      <c r="F42" s="322">
        <v>600000000</v>
      </c>
      <c r="G42" s="389">
        <v>1079185465.55</v>
      </c>
      <c r="H42" s="322"/>
      <c r="I42" s="340"/>
      <c r="J42" s="174">
        <v>45383</v>
      </c>
      <c r="K42" s="285" t="s">
        <v>402</v>
      </c>
      <c r="L42" s="800">
        <f>D43/D42</f>
        <v>0</v>
      </c>
      <c r="M42" s="800">
        <f>E43/E42</f>
        <v>0</v>
      </c>
      <c r="N42" s="801">
        <v>0</v>
      </c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2"/>
      <c r="DB42" s="352"/>
      <c r="DC42" s="352"/>
      <c r="DD42" s="352"/>
      <c r="DE42" s="352"/>
      <c r="DF42" s="352"/>
      <c r="DG42" s="352"/>
      <c r="DH42" s="352"/>
      <c r="DI42" s="352"/>
      <c r="DJ42" s="352"/>
      <c r="DK42" s="352"/>
      <c r="DL42" s="352"/>
      <c r="DM42" s="352"/>
      <c r="DN42" s="352"/>
      <c r="DO42" s="352"/>
      <c r="DP42" s="352"/>
      <c r="DQ42" s="352"/>
      <c r="DR42" s="352"/>
      <c r="DS42" s="352"/>
      <c r="DT42" s="352"/>
      <c r="DU42" s="352"/>
      <c r="DV42" s="352"/>
      <c r="DW42" s="352"/>
      <c r="DX42" s="352"/>
      <c r="DY42" s="352"/>
      <c r="DZ42" s="352"/>
      <c r="EA42" s="352"/>
      <c r="EB42" s="352"/>
      <c r="EC42" s="352"/>
      <c r="ED42" s="352"/>
      <c r="EE42" s="352"/>
      <c r="EF42" s="352"/>
      <c r="EG42" s="352"/>
      <c r="EH42" s="352"/>
      <c r="EI42" s="352"/>
      <c r="EJ42" s="352"/>
      <c r="EK42" s="352"/>
      <c r="EL42" s="352"/>
      <c r="EM42" s="352"/>
      <c r="EN42" s="352"/>
      <c r="EO42" s="352"/>
      <c r="EP42" s="352"/>
      <c r="EQ42" s="352"/>
      <c r="ER42" s="352"/>
      <c r="ES42" s="352"/>
      <c r="ET42" s="352"/>
      <c r="EU42" s="352"/>
      <c r="EV42" s="352"/>
      <c r="EW42" s="352"/>
      <c r="EX42" s="352"/>
      <c r="EY42" s="352"/>
      <c r="EZ42" s="352"/>
      <c r="FA42" s="352"/>
      <c r="FB42" s="352"/>
      <c r="FC42" s="352"/>
      <c r="FD42" s="352"/>
      <c r="FE42" s="352"/>
      <c r="FF42" s="352"/>
      <c r="FG42" s="352"/>
      <c r="FH42" s="352"/>
      <c r="FI42" s="352"/>
      <c r="FJ42" s="352"/>
      <c r="FK42" s="352"/>
      <c r="FL42" s="352"/>
      <c r="FM42" s="352"/>
      <c r="FN42" s="352"/>
      <c r="FO42" s="352"/>
      <c r="FP42" s="352"/>
      <c r="FQ42" s="352"/>
      <c r="FR42" s="352"/>
      <c r="FS42" s="352"/>
      <c r="FT42" s="352"/>
      <c r="FU42" s="352"/>
      <c r="FV42" s="352"/>
      <c r="FW42" s="352"/>
      <c r="FX42" s="352"/>
      <c r="FY42" s="352"/>
      <c r="FZ42" s="352"/>
      <c r="GA42" s="352"/>
      <c r="GB42" s="352"/>
      <c r="GC42" s="352"/>
      <c r="GD42" s="352"/>
      <c r="GE42" s="352"/>
      <c r="GF42" s="352"/>
      <c r="GG42" s="352"/>
      <c r="GH42" s="352"/>
      <c r="GI42" s="352"/>
      <c r="GJ42" s="352"/>
      <c r="GK42" s="352"/>
      <c r="GL42" s="352"/>
      <c r="GM42" s="352"/>
      <c r="GN42" s="352"/>
      <c r="GO42" s="352"/>
      <c r="GP42" s="352"/>
      <c r="GQ42" s="352"/>
      <c r="GR42" s="352"/>
      <c r="GS42" s="352"/>
      <c r="GT42" s="352"/>
      <c r="GU42" s="352"/>
      <c r="GV42" s="352"/>
      <c r="GW42" s="352"/>
      <c r="GX42" s="352"/>
      <c r="GY42" s="352"/>
      <c r="GZ42" s="352"/>
      <c r="HA42" s="352"/>
      <c r="HB42" s="352"/>
      <c r="HC42" s="352"/>
    </row>
    <row r="43" spans="1:211" s="291" customFormat="1" ht="34" customHeight="1">
      <c r="A43" s="467"/>
      <c r="B43" s="455"/>
      <c r="C43" s="258" t="s">
        <v>46</v>
      </c>
      <c r="D43" s="257">
        <v>0</v>
      </c>
      <c r="E43" s="339"/>
      <c r="F43" s="322"/>
      <c r="G43" s="322"/>
      <c r="H43" s="322"/>
      <c r="I43" s="340"/>
      <c r="J43" s="174">
        <v>45383</v>
      </c>
      <c r="K43" s="285" t="s">
        <v>402</v>
      </c>
      <c r="L43" s="800"/>
      <c r="M43" s="800"/>
      <c r="N43" s="801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52"/>
      <c r="CX43" s="352"/>
      <c r="CY43" s="352"/>
      <c r="CZ43" s="352"/>
      <c r="DA43" s="352"/>
      <c r="DB43" s="352"/>
      <c r="DC43" s="352"/>
      <c r="DD43" s="352"/>
      <c r="DE43" s="352"/>
      <c r="DF43" s="352"/>
      <c r="DG43" s="352"/>
      <c r="DH43" s="352"/>
      <c r="DI43" s="352"/>
      <c r="DJ43" s="352"/>
      <c r="DK43" s="352"/>
      <c r="DL43" s="352"/>
      <c r="DM43" s="352"/>
      <c r="DN43" s="352"/>
      <c r="DO43" s="352"/>
      <c r="DP43" s="352"/>
      <c r="DQ43" s="352"/>
      <c r="DR43" s="352"/>
      <c r="DS43" s="352"/>
      <c r="DT43" s="352"/>
      <c r="DU43" s="352"/>
      <c r="DV43" s="352"/>
      <c r="DW43" s="352"/>
      <c r="DX43" s="352"/>
      <c r="DY43" s="352"/>
      <c r="DZ43" s="352"/>
      <c r="EA43" s="352"/>
      <c r="EB43" s="352"/>
      <c r="EC43" s="352"/>
      <c r="ED43" s="352"/>
      <c r="EE43" s="352"/>
      <c r="EF43" s="352"/>
      <c r="EG43" s="352"/>
      <c r="EH43" s="352"/>
      <c r="EI43" s="352"/>
      <c r="EJ43" s="352"/>
      <c r="EK43" s="352"/>
      <c r="EL43" s="352"/>
      <c r="EM43" s="352"/>
      <c r="EN43" s="352"/>
      <c r="EO43" s="352"/>
      <c r="EP43" s="352"/>
      <c r="EQ43" s="352"/>
      <c r="ER43" s="352"/>
      <c r="ES43" s="352"/>
      <c r="ET43" s="352"/>
      <c r="EU43" s="352"/>
      <c r="EV43" s="352"/>
      <c r="EW43" s="352"/>
      <c r="EX43" s="352"/>
      <c r="EY43" s="352"/>
      <c r="EZ43" s="352"/>
      <c r="FA43" s="352"/>
      <c r="FB43" s="352"/>
      <c r="FC43" s="352"/>
      <c r="FD43" s="352"/>
      <c r="FE43" s="352"/>
      <c r="FF43" s="352"/>
      <c r="FG43" s="352"/>
      <c r="FH43" s="352"/>
      <c r="FI43" s="352"/>
      <c r="FJ43" s="352"/>
      <c r="FK43" s="352"/>
      <c r="FL43" s="352"/>
      <c r="FM43" s="352"/>
      <c r="FN43" s="352"/>
      <c r="FO43" s="352"/>
      <c r="FP43" s="352"/>
      <c r="FQ43" s="352"/>
      <c r="FR43" s="352"/>
      <c r="FS43" s="352"/>
      <c r="FT43" s="352"/>
      <c r="FU43" s="352"/>
      <c r="FV43" s="352"/>
      <c r="FW43" s="352"/>
      <c r="FX43" s="352"/>
      <c r="FY43" s="352"/>
      <c r="FZ43" s="352"/>
      <c r="GA43" s="352"/>
      <c r="GB43" s="352"/>
      <c r="GC43" s="352"/>
      <c r="GD43" s="352"/>
      <c r="GE43" s="352"/>
      <c r="GF43" s="352"/>
      <c r="GG43" s="352"/>
      <c r="GH43" s="352"/>
      <c r="GI43" s="352"/>
      <c r="GJ43" s="352"/>
      <c r="GK43" s="352"/>
      <c r="GL43" s="352"/>
      <c r="GM43" s="352"/>
      <c r="GN43" s="352"/>
      <c r="GO43" s="352"/>
      <c r="GP43" s="352"/>
      <c r="GQ43" s="352"/>
      <c r="GR43" s="352"/>
      <c r="GS43" s="352"/>
      <c r="GT43" s="352"/>
      <c r="GU43" s="352"/>
      <c r="GV43" s="352"/>
      <c r="GW43" s="352"/>
      <c r="GX43" s="352"/>
      <c r="GY43" s="352"/>
      <c r="GZ43" s="352"/>
      <c r="HA43" s="352"/>
      <c r="HB43" s="352"/>
      <c r="HC43" s="352"/>
    </row>
    <row r="44" spans="1:211" s="291" customFormat="1" ht="34" customHeight="1">
      <c r="A44" s="467" t="s">
        <v>217</v>
      </c>
      <c r="B44" s="454" t="s">
        <v>218</v>
      </c>
      <c r="C44" s="258" t="s">
        <v>45</v>
      </c>
      <c r="D44" s="255">
        <v>1</v>
      </c>
      <c r="E44" s="380">
        <v>158312840</v>
      </c>
      <c r="F44" s="322"/>
      <c r="G44" s="380">
        <v>158312840</v>
      </c>
      <c r="H44" s="322">
        <v>0</v>
      </c>
      <c r="I44" s="340"/>
      <c r="J44" s="174">
        <v>45383</v>
      </c>
      <c r="K44" s="285" t="s">
        <v>402</v>
      </c>
      <c r="L44" s="800">
        <f>D45/D44</f>
        <v>0</v>
      </c>
      <c r="M44" s="800">
        <f>E45/E42</f>
        <v>0</v>
      </c>
      <c r="N44" s="801">
        <v>0</v>
      </c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2"/>
      <c r="CY44" s="352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  <c r="DN44" s="352"/>
      <c r="DO44" s="352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2"/>
      <c r="EA44" s="352"/>
      <c r="EB44" s="352"/>
      <c r="EC44" s="352"/>
      <c r="ED44" s="352"/>
      <c r="EE44" s="352"/>
      <c r="EF44" s="352"/>
      <c r="EG44" s="352"/>
      <c r="EH44" s="352"/>
      <c r="EI44" s="352"/>
      <c r="EJ44" s="352"/>
      <c r="EK44" s="352"/>
      <c r="EL44" s="352"/>
      <c r="EM44" s="352"/>
      <c r="EN44" s="352"/>
      <c r="EO44" s="352"/>
      <c r="EP44" s="352"/>
      <c r="EQ44" s="352"/>
      <c r="ER44" s="352"/>
      <c r="ES44" s="352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352"/>
      <c r="FL44" s="352"/>
      <c r="FM44" s="352"/>
      <c r="FN44" s="352"/>
      <c r="FO44" s="352"/>
      <c r="FP44" s="352"/>
      <c r="FQ44" s="352"/>
      <c r="FR44" s="352"/>
      <c r="FS44" s="352"/>
      <c r="FT44" s="352"/>
      <c r="FU44" s="352"/>
      <c r="FV44" s="352"/>
      <c r="FW44" s="352"/>
      <c r="FX44" s="352"/>
      <c r="FY44" s="352"/>
      <c r="FZ44" s="352"/>
      <c r="GA44" s="352"/>
      <c r="GB44" s="352"/>
      <c r="GC44" s="352"/>
      <c r="GD44" s="352"/>
      <c r="GE44" s="352"/>
      <c r="GF44" s="352"/>
      <c r="GG44" s="352"/>
      <c r="GH44" s="352"/>
      <c r="GI44" s="352"/>
      <c r="GJ44" s="352"/>
      <c r="GK44" s="352"/>
      <c r="GL44" s="352"/>
      <c r="GM44" s="352"/>
      <c r="GN44" s="352"/>
      <c r="GO44" s="352"/>
      <c r="GP44" s="352"/>
      <c r="GQ44" s="352"/>
      <c r="GR44" s="352"/>
      <c r="GS44" s="352"/>
      <c r="GT44" s="352"/>
      <c r="GU44" s="352"/>
      <c r="GV44" s="352"/>
      <c r="GW44" s="352"/>
      <c r="GX44" s="352"/>
      <c r="GY44" s="352"/>
      <c r="GZ44" s="352"/>
      <c r="HA44" s="352"/>
      <c r="HB44" s="352"/>
      <c r="HC44" s="352"/>
    </row>
    <row r="45" spans="1:211" s="291" customFormat="1" ht="34" customHeight="1" thickBot="1">
      <c r="A45" s="888"/>
      <c r="B45" s="869"/>
      <c r="C45" s="353" t="s">
        <v>46</v>
      </c>
      <c r="D45" s="221">
        <v>0</v>
      </c>
      <c r="E45" s="381"/>
      <c r="F45" s="325"/>
      <c r="G45" s="325"/>
      <c r="H45" s="325">
        <v>0</v>
      </c>
      <c r="I45" s="385"/>
      <c r="J45" s="174">
        <v>45383</v>
      </c>
      <c r="K45" s="285" t="s">
        <v>402</v>
      </c>
      <c r="L45" s="850"/>
      <c r="M45" s="850"/>
      <c r="N45" s="859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2"/>
      <c r="CC45" s="352"/>
      <c r="CD45" s="352"/>
      <c r="CE45" s="352"/>
      <c r="CF45" s="352"/>
      <c r="CG45" s="352"/>
      <c r="CH45" s="352"/>
      <c r="CI45" s="352"/>
      <c r="CJ45" s="352"/>
      <c r="CK45" s="352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2"/>
      <c r="DB45" s="352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52"/>
      <c r="DO45" s="352"/>
      <c r="DP45" s="352"/>
      <c r="DQ45" s="352"/>
      <c r="DR45" s="352"/>
      <c r="DS45" s="352"/>
      <c r="DT45" s="352"/>
      <c r="DU45" s="352"/>
      <c r="DV45" s="352"/>
      <c r="DW45" s="352"/>
      <c r="DX45" s="352"/>
      <c r="DY45" s="352"/>
      <c r="DZ45" s="352"/>
      <c r="EA45" s="352"/>
      <c r="EB45" s="352"/>
      <c r="EC45" s="352"/>
      <c r="ED45" s="352"/>
      <c r="EE45" s="352"/>
      <c r="EF45" s="352"/>
      <c r="EG45" s="352"/>
      <c r="EH45" s="352"/>
      <c r="EI45" s="352"/>
      <c r="EJ45" s="352"/>
      <c r="EK45" s="352"/>
      <c r="EL45" s="352"/>
      <c r="EM45" s="352"/>
      <c r="EN45" s="352"/>
      <c r="EO45" s="352"/>
      <c r="EP45" s="352"/>
      <c r="EQ45" s="352"/>
      <c r="ER45" s="352"/>
      <c r="ES45" s="352"/>
      <c r="ET45" s="352"/>
      <c r="EU45" s="352"/>
      <c r="EV45" s="352"/>
      <c r="EW45" s="352"/>
      <c r="EX45" s="352"/>
      <c r="EY45" s="352"/>
      <c r="EZ45" s="352"/>
      <c r="FA45" s="352"/>
      <c r="FB45" s="352"/>
      <c r="FC45" s="352"/>
      <c r="FD45" s="352"/>
      <c r="FE45" s="352"/>
      <c r="FF45" s="352"/>
      <c r="FG45" s="352"/>
      <c r="FH45" s="352"/>
      <c r="FI45" s="352"/>
      <c r="FJ45" s="352"/>
      <c r="FK45" s="352"/>
      <c r="FL45" s="352"/>
      <c r="FM45" s="352"/>
      <c r="FN45" s="352"/>
      <c r="FO45" s="352"/>
      <c r="FP45" s="352"/>
      <c r="FQ45" s="352"/>
      <c r="FR45" s="352"/>
      <c r="FS45" s="352"/>
      <c r="FT45" s="352"/>
      <c r="FU45" s="352"/>
      <c r="FV45" s="352"/>
      <c r="FW45" s="352"/>
      <c r="FX45" s="352"/>
      <c r="FY45" s="352"/>
      <c r="FZ45" s="352"/>
      <c r="GA45" s="352"/>
      <c r="GB45" s="352"/>
      <c r="GC45" s="352"/>
      <c r="GD45" s="352"/>
      <c r="GE45" s="352"/>
      <c r="GF45" s="352"/>
      <c r="GG45" s="352"/>
      <c r="GH45" s="352"/>
      <c r="GI45" s="352"/>
      <c r="GJ45" s="352"/>
      <c r="GK45" s="352"/>
      <c r="GL45" s="352"/>
      <c r="GM45" s="352"/>
      <c r="GN45" s="352"/>
      <c r="GO45" s="352"/>
      <c r="GP45" s="352"/>
      <c r="GQ45" s="352"/>
      <c r="GR45" s="352"/>
      <c r="GS45" s="352"/>
      <c r="GT45" s="352"/>
      <c r="GU45" s="352"/>
      <c r="GV45" s="352"/>
      <c r="GW45" s="352"/>
      <c r="GX45" s="352"/>
      <c r="GY45" s="352"/>
      <c r="GZ45" s="352"/>
      <c r="HA45" s="352"/>
      <c r="HB45" s="352"/>
      <c r="HC45" s="352"/>
    </row>
    <row r="46" spans="1:211" s="291" customFormat="1" ht="34" customHeight="1">
      <c r="A46" s="889" t="s">
        <v>146</v>
      </c>
      <c r="B46" s="301"/>
      <c r="C46" s="895" t="s">
        <v>45</v>
      </c>
      <c r="D46" s="896"/>
      <c r="E46" s="382">
        <f>E42+E40+E38+E36+E32+E30+E28+E26+E24+E22+E34+E44</f>
        <v>5602316399.5500002</v>
      </c>
      <c r="F46" s="383">
        <f>F42+F40+F38+F36+F32+F30+F28+F26+F24+F22+F34</f>
        <v>1280000000</v>
      </c>
      <c r="G46" s="383">
        <f>G42+G40+G38+G36+G32+G30+G28+G26+G24+G22+G34+G44</f>
        <v>4319999999.5500002</v>
      </c>
      <c r="H46" s="383">
        <f t="shared" ref="H46" si="0">H42+H40+H38+H36+H32+H30+H28+H26+H24+H22+H34</f>
        <v>2316400</v>
      </c>
      <c r="I46" s="383"/>
      <c r="J46" s="354"/>
      <c r="K46" s="354"/>
      <c r="L46" s="851"/>
      <c r="M46" s="851"/>
      <c r="N46" s="860"/>
      <c r="P46" s="355"/>
    </row>
    <row r="47" spans="1:211" s="291" customFormat="1" ht="34" customHeight="1" thickBot="1">
      <c r="A47" s="890"/>
      <c r="B47" s="356"/>
      <c r="C47" s="897" t="s">
        <v>46</v>
      </c>
      <c r="D47" s="898"/>
      <c r="E47" s="319">
        <f>E45+E41+E39+E37+E33+E31+E29+E27+E25+E23+E43++E35</f>
        <v>2752500000</v>
      </c>
      <c r="F47" s="325">
        <f t="shared" ref="F47:G47" si="1">F45+F41+F39+F37+F33+F31+F29+F27+F25+F23+F43++F35</f>
        <v>252500000</v>
      </c>
      <c r="G47" s="325">
        <f t="shared" si="1"/>
        <v>2500000000</v>
      </c>
      <c r="H47" s="325"/>
      <c r="I47" s="319"/>
      <c r="J47" s="357"/>
      <c r="K47" s="358"/>
      <c r="L47" s="852"/>
      <c r="M47" s="852"/>
      <c r="N47" s="861"/>
    </row>
    <row r="48" spans="1:211" s="291" customFormat="1" ht="34" customHeight="1" thickBot="1">
      <c r="A48" s="359"/>
      <c r="E48" s="360"/>
      <c r="F48" s="360"/>
      <c r="G48" s="360"/>
      <c r="H48" s="144"/>
      <c r="I48" s="144"/>
      <c r="J48" s="361"/>
      <c r="K48" s="361"/>
      <c r="L48" s="362"/>
      <c r="M48" s="363"/>
      <c r="N48" s="364"/>
    </row>
    <row r="49" spans="1:14" s="291" customFormat="1" ht="34" customHeight="1" thickBot="1">
      <c r="A49" s="365" t="s">
        <v>82</v>
      </c>
      <c r="B49" s="899" t="s">
        <v>83</v>
      </c>
      <c r="C49" s="900"/>
      <c r="D49" s="900"/>
      <c r="E49" s="901" t="s">
        <v>84</v>
      </c>
      <c r="F49" s="902"/>
      <c r="G49" s="902"/>
      <c r="H49" s="902"/>
      <c r="I49" s="366"/>
      <c r="J49" s="903" t="s">
        <v>147</v>
      </c>
      <c r="K49" s="904"/>
      <c r="L49" s="904"/>
      <c r="M49" s="904"/>
      <c r="N49" s="905"/>
    </row>
    <row r="50" spans="1:14" s="291" customFormat="1" ht="34" customHeight="1">
      <c r="A50" s="866" t="s">
        <v>406</v>
      </c>
      <c r="B50" s="804" t="s">
        <v>219</v>
      </c>
      <c r="C50" s="804"/>
      <c r="D50" s="804"/>
      <c r="E50" s="806" t="s">
        <v>210</v>
      </c>
      <c r="F50" s="806"/>
      <c r="G50" s="806"/>
      <c r="H50" s="367" t="s">
        <v>45</v>
      </c>
      <c r="I50" s="368">
        <v>55</v>
      </c>
      <c r="J50" s="839"/>
      <c r="K50" s="840"/>
      <c r="L50" s="840"/>
      <c r="M50" s="840"/>
      <c r="N50" s="841"/>
    </row>
    <row r="51" spans="1:14" s="291" customFormat="1" ht="34" customHeight="1">
      <c r="A51" s="867"/>
      <c r="B51" s="805"/>
      <c r="C51" s="805"/>
      <c r="D51" s="805"/>
      <c r="E51" s="807"/>
      <c r="F51" s="807"/>
      <c r="G51" s="807"/>
      <c r="H51" s="369" t="s">
        <v>46</v>
      </c>
      <c r="I51" s="370">
        <v>0</v>
      </c>
      <c r="J51" s="842"/>
      <c r="K51" s="843"/>
      <c r="L51" s="843"/>
      <c r="M51" s="843"/>
      <c r="N51" s="844"/>
    </row>
    <row r="52" spans="1:14" s="291" customFormat="1" ht="34" customHeight="1">
      <c r="A52" s="867"/>
      <c r="B52" s="805" t="s">
        <v>220</v>
      </c>
      <c r="C52" s="805"/>
      <c r="D52" s="805"/>
      <c r="E52" s="807" t="s">
        <v>221</v>
      </c>
      <c r="F52" s="807"/>
      <c r="G52" s="807"/>
      <c r="H52" s="369" t="s">
        <v>45</v>
      </c>
      <c r="I52" s="371">
        <v>4</v>
      </c>
      <c r="J52" s="845"/>
      <c r="K52" s="846"/>
      <c r="L52" s="846"/>
      <c r="M52" s="846"/>
      <c r="N52" s="847"/>
    </row>
    <row r="53" spans="1:14" s="291" customFormat="1" ht="34" customHeight="1">
      <c r="A53" s="867"/>
      <c r="B53" s="805"/>
      <c r="C53" s="805"/>
      <c r="D53" s="805"/>
      <c r="E53" s="807"/>
      <c r="F53" s="807"/>
      <c r="G53" s="807"/>
      <c r="H53" s="369" t="s">
        <v>46</v>
      </c>
      <c r="I53" s="372">
        <v>0</v>
      </c>
      <c r="J53" s="475" t="s">
        <v>111</v>
      </c>
      <c r="K53" s="476"/>
      <c r="L53" s="476"/>
      <c r="M53" s="476"/>
      <c r="N53" s="477"/>
    </row>
    <row r="54" spans="1:14" s="291" customFormat="1" ht="34" customHeight="1">
      <c r="A54" s="867"/>
      <c r="B54" s="805" t="s">
        <v>222</v>
      </c>
      <c r="C54" s="805"/>
      <c r="D54" s="805"/>
      <c r="E54" s="803" t="s">
        <v>223</v>
      </c>
      <c r="F54" s="803"/>
      <c r="G54" s="803"/>
      <c r="H54" s="369" t="s">
        <v>45</v>
      </c>
      <c r="I54" s="371">
        <v>1</v>
      </c>
      <c r="J54" s="870" t="s">
        <v>114</v>
      </c>
      <c r="K54" s="871"/>
      <c r="L54" s="871"/>
      <c r="M54" s="871"/>
      <c r="N54" s="872"/>
    </row>
    <row r="55" spans="1:14" s="291" customFormat="1" ht="34" customHeight="1">
      <c r="A55" s="867"/>
      <c r="B55" s="805"/>
      <c r="C55" s="805"/>
      <c r="D55" s="805"/>
      <c r="E55" s="803"/>
      <c r="F55" s="803"/>
      <c r="G55" s="803"/>
      <c r="H55" s="369" t="s">
        <v>46</v>
      </c>
      <c r="I55" s="373" t="s">
        <v>407</v>
      </c>
      <c r="J55" s="478" t="s">
        <v>115</v>
      </c>
      <c r="K55" s="479"/>
      <c r="L55" s="479"/>
      <c r="M55" s="479"/>
      <c r="N55" s="480"/>
    </row>
    <row r="56" spans="1:14" s="291" customFormat="1" ht="34" customHeight="1">
      <c r="A56" s="867"/>
      <c r="B56" s="394" t="s">
        <v>224</v>
      </c>
      <c r="C56" s="394"/>
      <c r="D56" s="394"/>
      <c r="E56" s="394" t="s">
        <v>225</v>
      </c>
      <c r="F56" s="394"/>
      <c r="G56" s="394"/>
      <c r="H56" s="833" t="s">
        <v>45</v>
      </c>
      <c r="I56" s="835">
        <v>70</v>
      </c>
      <c r="J56" s="873" t="s">
        <v>266</v>
      </c>
      <c r="K56" s="874"/>
      <c r="L56" s="874"/>
      <c r="M56" s="874"/>
      <c r="N56" s="875"/>
    </row>
    <row r="57" spans="1:14" s="291" customFormat="1" ht="34" customHeight="1">
      <c r="A57" s="867"/>
      <c r="B57" s="394"/>
      <c r="C57" s="394"/>
      <c r="D57" s="394"/>
      <c r="E57" s="394"/>
      <c r="F57" s="394"/>
      <c r="G57" s="394"/>
      <c r="H57" s="833"/>
      <c r="I57" s="835"/>
      <c r="J57" s="443" t="s">
        <v>226</v>
      </c>
      <c r="K57" s="444"/>
      <c r="L57" s="444"/>
      <c r="M57" s="444"/>
      <c r="N57" s="445"/>
    </row>
    <row r="58" spans="1:14" s="291" customFormat="1" ht="34" customHeight="1" thickBot="1">
      <c r="A58" s="867"/>
      <c r="B58" s="394"/>
      <c r="C58" s="394"/>
      <c r="D58" s="394"/>
      <c r="E58" s="394"/>
      <c r="F58" s="394"/>
      <c r="G58" s="394"/>
      <c r="H58" s="833" t="s">
        <v>46</v>
      </c>
      <c r="I58" s="836" t="s">
        <v>407</v>
      </c>
      <c r="J58" s="374" t="s">
        <v>227</v>
      </c>
      <c r="K58" s="375"/>
      <c r="L58" s="375"/>
      <c r="M58" s="375"/>
      <c r="N58" s="376"/>
    </row>
    <row r="59" spans="1:14" s="291" customFormat="1" ht="34" customHeight="1">
      <c r="A59" s="868"/>
      <c r="B59" s="808"/>
      <c r="C59" s="808"/>
      <c r="D59" s="808"/>
      <c r="E59" s="808"/>
      <c r="F59" s="808"/>
      <c r="G59" s="808"/>
      <c r="H59" s="834"/>
      <c r="I59" s="837"/>
      <c r="J59" s="876"/>
      <c r="K59" s="877"/>
      <c r="L59" s="877"/>
      <c r="M59" s="877"/>
      <c r="N59" s="878"/>
    </row>
    <row r="60" spans="1:14" s="291" customFormat="1" ht="34" customHeight="1">
      <c r="A60" s="879" t="s">
        <v>401</v>
      </c>
      <c r="B60" s="880"/>
      <c r="C60" s="880"/>
      <c r="D60" s="880"/>
      <c r="E60" s="880"/>
      <c r="F60" s="880"/>
      <c r="G60" s="880"/>
      <c r="H60" s="880"/>
      <c r="I60" s="880"/>
      <c r="J60" s="880"/>
      <c r="K60" s="880"/>
      <c r="L60" s="880"/>
      <c r="M60" s="880"/>
      <c r="N60" s="881"/>
    </row>
    <row r="61" spans="1:14" ht="20" customHeight="1">
      <c r="J61" s="151"/>
      <c r="K61" s="151"/>
    </row>
  </sheetData>
  <mergeCells count="131">
    <mergeCell ref="I1:L1"/>
    <mergeCell ref="I2:L2"/>
    <mergeCell ref="I3:L3"/>
    <mergeCell ref="I4:L4"/>
    <mergeCell ref="A5:N5"/>
    <mergeCell ref="A7:B7"/>
    <mergeCell ref="C7:N7"/>
    <mergeCell ref="A8:F8"/>
    <mergeCell ref="J8:N8"/>
    <mergeCell ref="B1:H2"/>
    <mergeCell ref="M1:N4"/>
    <mergeCell ref="B3:H4"/>
    <mergeCell ref="M32:M33"/>
    <mergeCell ref="M36:M37"/>
    <mergeCell ref="M38:M39"/>
    <mergeCell ref="M40:M41"/>
    <mergeCell ref="A9:F9"/>
    <mergeCell ref="K9:M9"/>
    <mergeCell ref="A10:F10"/>
    <mergeCell ref="A11:F11"/>
    <mergeCell ref="B12:F12"/>
    <mergeCell ref="B13:F13"/>
    <mergeCell ref="B14:F14"/>
    <mergeCell ref="B15:F15"/>
    <mergeCell ref="B16:F16"/>
    <mergeCell ref="C19:C20"/>
    <mergeCell ref="D19:D21"/>
    <mergeCell ref="E19:E21"/>
    <mergeCell ref="M20:M21"/>
    <mergeCell ref="M22:M23"/>
    <mergeCell ref="M24:M25"/>
    <mergeCell ref="M26:M27"/>
    <mergeCell ref="M28:M29"/>
    <mergeCell ref="M30:M31"/>
    <mergeCell ref="L40:L41"/>
    <mergeCell ref="A60:N60"/>
    <mergeCell ref="A1:A4"/>
    <mergeCell ref="A19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B17:F17"/>
    <mergeCell ref="B18:F18"/>
    <mergeCell ref="L19:N19"/>
    <mergeCell ref="C46:D46"/>
    <mergeCell ref="C47:D47"/>
    <mergeCell ref="B49:D49"/>
    <mergeCell ref="E49:H49"/>
    <mergeCell ref="J49:N49"/>
    <mergeCell ref="L44:L45"/>
    <mergeCell ref="L46:L47"/>
    <mergeCell ref="A50:A59"/>
    <mergeCell ref="B19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54:D55"/>
    <mergeCell ref="J53:N53"/>
    <mergeCell ref="J54:N54"/>
    <mergeCell ref="J55:N55"/>
    <mergeCell ref="J56:N56"/>
    <mergeCell ref="J57:N57"/>
    <mergeCell ref="J59:N59"/>
    <mergeCell ref="B52:D53"/>
    <mergeCell ref="B6:G6"/>
    <mergeCell ref="K10:M18"/>
    <mergeCell ref="H56:H57"/>
    <mergeCell ref="H58:H59"/>
    <mergeCell ref="I56:I57"/>
    <mergeCell ref="I58:I59"/>
    <mergeCell ref="L22:L23"/>
    <mergeCell ref="L24:L25"/>
    <mergeCell ref="L26:L27"/>
    <mergeCell ref="L28:L29"/>
    <mergeCell ref="L30:L31"/>
    <mergeCell ref="L32:L33"/>
    <mergeCell ref="L36:L37"/>
    <mergeCell ref="L38:L39"/>
    <mergeCell ref="E52:G53"/>
    <mergeCell ref="J50:N52"/>
    <mergeCell ref="J19:K20"/>
    <mergeCell ref="M44:M45"/>
    <mergeCell ref="M46:M47"/>
    <mergeCell ref="N10:N18"/>
    <mergeCell ref="N20:N21"/>
    <mergeCell ref="N22:N23"/>
    <mergeCell ref="N24:N25"/>
    <mergeCell ref="N26:N27"/>
    <mergeCell ref="M42:M43"/>
    <mergeCell ref="N42:N43"/>
    <mergeCell ref="O40:O41"/>
    <mergeCell ref="E54:G55"/>
    <mergeCell ref="B50:D51"/>
    <mergeCell ref="E50:G51"/>
    <mergeCell ref="B56:D59"/>
    <mergeCell ref="E56:G59"/>
    <mergeCell ref="G8:I18"/>
    <mergeCell ref="F19:I20"/>
    <mergeCell ref="N28:N29"/>
    <mergeCell ref="N30:N31"/>
    <mergeCell ref="N32:N33"/>
    <mergeCell ref="N36:N37"/>
    <mergeCell ref="N38:N39"/>
    <mergeCell ref="N40:N41"/>
    <mergeCell ref="N44:N45"/>
    <mergeCell ref="N46:N47"/>
    <mergeCell ref="J10:J18"/>
    <mergeCell ref="L20:L21"/>
    <mergeCell ref="L34:L35"/>
    <mergeCell ref="M34:M35"/>
    <mergeCell ref="N34:N35"/>
    <mergeCell ref="L42:L43"/>
  </mergeCells>
  <phoneticPr fontId="41" type="noConversion"/>
  <pageMargins left="0.25" right="0.25" top="0.75" bottom="0.75" header="0.3" footer="0.3"/>
  <pageSetup paperSize="5" scale="10" fitToHeight="0" orientation="landscape" r:id="rId1"/>
  <colBreaks count="1" manualBreakCount="1">
    <brk id="15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54"/>
  <sheetViews>
    <sheetView workbookViewId="0">
      <selection activeCell="G138" sqref="G138"/>
    </sheetView>
  </sheetViews>
  <sheetFormatPr baseColWidth="10" defaultRowHeight="16"/>
  <cols>
    <col min="5" max="5" width="20.42578125" bestFit="1" customWidth="1"/>
    <col min="6" max="6" width="18.140625" customWidth="1"/>
  </cols>
  <sheetData>
    <row r="2" spans="2:6" ht="44.25" customHeight="1" thickBot="1">
      <c r="B2" s="944" t="s">
        <v>228</v>
      </c>
      <c r="C2" s="944"/>
      <c r="D2" s="944"/>
      <c r="E2" s="944"/>
      <c r="F2" s="944"/>
    </row>
    <row r="3" spans="2:6" ht="71" thickBot="1">
      <c r="B3" s="1" t="s">
        <v>86</v>
      </c>
      <c r="C3" s="2"/>
      <c r="D3" s="3"/>
      <c r="E3" s="4"/>
      <c r="F3" s="5"/>
    </row>
    <row r="4" spans="2:6" ht="84">
      <c r="B4" s="1" t="s">
        <v>229</v>
      </c>
      <c r="C4" s="184" t="s">
        <v>277</v>
      </c>
      <c r="D4" s="186" t="s">
        <v>278</v>
      </c>
      <c r="E4" s="186">
        <v>58380000</v>
      </c>
      <c r="F4" s="6">
        <f>E4+E5+E6+E7</f>
        <v>93580000</v>
      </c>
    </row>
    <row r="5" spans="2:6">
      <c r="B5" s="7"/>
      <c r="C5" s="184" t="s">
        <v>279</v>
      </c>
      <c r="D5" s="186" t="s">
        <v>280</v>
      </c>
      <c r="E5" s="186">
        <v>18000000</v>
      </c>
      <c r="F5" s="9"/>
    </row>
    <row r="6" spans="2:6">
      <c r="B6" s="7"/>
      <c r="C6" s="201" t="s">
        <v>344</v>
      </c>
      <c r="D6" s="202" t="s">
        <v>345</v>
      </c>
      <c r="E6" s="202">
        <v>8400000</v>
      </c>
      <c r="F6" s="9"/>
    </row>
    <row r="7" spans="2:6" ht="17" thickBot="1">
      <c r="B7" s="7"/>
      <c r="C7" s="201" t="s">
        <v>346</v>
      </c>
      <c r="D7" s="202" t="s">
        <v>347</v>
      </c>
      <c r="E7" s="202">
        <v>8800000</v>
      </c>
      <c r="F7" s="9"/>
    </row>
    <row r="8" spans="2:6" ht="17" thickBot="1">
      <c r="B8" s="11"/>
      <c r="C8" s="12"/>
      <c r="D8" s="3"/>
      <c r="E8" s="12"/>
      <c r="F8" s="13"/>
    </row>
    <row r="9" spans="2:6" ht="85" thickBot="1">
      <c r="B9" s="1" t="s">
        <v>230</v>
      </c>
      <c r="C9" s="15"/>
      <c r="D9" s="3"/>
      <c r="E9" s="4"/>
      <c r="F9" s="6"/>
    </row>
    <row r="10" spans="2:6" ht="17" thickBot="1">
      <c r="B10" s="11"/>
      <c r="C10" s="12"/>
      <c r="D10" s="3"/>
      <c r="E10" s="12"/>
      <c r="F10" s="16"/>
    </row>
    <row r="11" spans="2:6" ht="71" thickBot="1">
      <c r="B11" s="17" t="s">
        <v>231</v>
      </c>
      <c r="C11" s="8"/>
      <c r="D11" s="3"/>
      <c r="E11" s="4"/>
      <c r="F11" s="18"/>
    </row>
    <row r="12" spans="2:6" ht="17" thickBot="1">
      <c r="B12" s="19"/>
      <c r="C12" s="20"/>
      <c r="D12" s="3"/>
      <c r="E12" s="4"/>
      <c r="F12" s="21"/>
    </row>
    <row r="13" spans="2:6" ht="17" thickBot="1">
      <c r="B13" s="19"/>
      <c r="C13" s="20"/>
      <c r="D13" s="3"/>
      <c r="E13" s="4"/>
      <c r="F13" s="21"/>
    </row>
    <row r="14" spans="2:6" ht="17" thickBot="1">
      <c r="B14" s="19"/>
      <c r="C14" s="20"/>
      <c r="D14" s="3"/>
      <c r="E14" s="4"/>
      <c r="F14" s="21"/>
    </row>
    <row r="15" spans="2:6" ht="17" thickBot="1">
      <c r="B15" s="22"/>
      <c r="C15" s="190"/>
      <c r="D15" s="191"/>
      <c r="E15" s="192"/>
      <c r="F15" s="23"/>
    </row>
    <row r="16" spans="2:6" ht="34.5" customHeight="1">
      <c r="B16" s="930" t="s">
        <v>93</v>
      </c>
      <c r="C16" s="184" t="s">
        <v>281</v>
      </c>
      <c r="D16" s="186" t="s">
        <v>282</v>
      </c>
      <c r="E16" s="186">
        <v>23800000</v>
      </c>
      <c r="F16" s="931">
        <f>SUM(E16:E27)</f>
        <v>194600000</v>
      </c>
    </row>
    <row r="17" spans="2:6">
      <c r="B17" s="925"/>
      <c r="C17" s="184" t="s">
        <v>283</v>
      </c>
      <c r="D17" s="186" t="s">
        <v>284</v>
      </c>
      <c r="E17" s="186">
        <v>31500000</v>
      </c>
      <c r="F17" s="932"/>
    </row>
    <row r="18" spans="2:6">
      <c r="B18" s="925"/>
      <c r="C18" s="184" t="s">
        <v>285</v>
      </c>
      <c r="D18" s="186" t="s">
        <v>286</v>
      </c>
      <c r="E18" s="186">
        <v>33600000</v>
      </c>
      <c r="F18" s="932"/>
    </row>
    <row r="19" spans="2:6">
      <c r="B19" s="925"/>
      <c r="C19" s="184" t="s">
        <v>287</v>
      </c>
      <c r="D19" s="186" t="s">
        <v>288</v>
      </c>
      <c r="E19" s="186">
        <v>17400000</v>
      </c>
      <c r="F19" s="932"/>
    </row>
    <row r="20" spans="2:6">
      <c r="B20" s="925"/>
      <c r="C20" s="184" t="s">
        <v>289</v>
      </c>
      <c r="D20" s="186" t="s">
        <v>290</v>
      </c>
      <c r="E20" s="186">
        <v>28800000</v>
      </c>
      <c r="F20" s="932"/>
    </row>
    <row r="21" spans="2:6">
      <c r="B21" s="925"/>
      <c r="C21" s="184" t="s">
        <v>291</v>
      </c>
      <c r="D21" s="186" t="s">
        <v>292</v>
      </c>
      <c r="E21" s="186">
        <v>38500000</v>
      </c>
      <c r="F21" s="932"/>
    </row>
    <row r="22" spans="2:6">
      <c r="B22" s="925"/>
      <c r="C22" s="184" t="s">
        <v>232</v>
      </c>
      <c r="D22" s="186" t="s">
        <v>293</v>
      </c>
      <c r="E22" s="186">
        <v>21000000</v>
      </c>
      <c r="F22" s="932"/>
    </row>
    <row r="23" spans="2:6">
      <c r="B23" s="925"/>
      <c r="C23" s="10"/>
      <c r="D23" s="41"/>
      <c r="E23" s="10"/>
      <c r="F23" s="932"/>
    </row>
    <row r="24" spans="2:6">
      <c r="B24" s="925"/>
      <c r="C24" s="10"/>
      <c r="D24" s="41"/>
      <c r="E24" s="10"/>
      <c r="F24" s="932"/>
    </row>
    <row r="25" spans="2:6">
      <c r="B25" s="925"/>
      <c r="C25" s="10"/>
      <c r="D25" s="41"/>
      <c r="E25" s="10"/>
      <c r="F25" s="932"/>
    </row>
    <row r="26" spans="2:6">
      <c r="B26" s="925"/>
      <c r="C26" s="10"/>
      <c r="D26" s="41"/>
      <c r="E26" s="10"/>
      <c r="F26" s="932"/>
    </row>
    <row r="27" spans="2:6" ht="17" thickBot="1">
      <c r="B27" s="926"/>
      <c r="C27" s="10"/>
      <c r="D27" s="41"/>
      <c r="E27" s="10"/>
      <c r="F27" s="933"/>
    </row>
    <row r="28" spans="2:6" ht="115.5" customHeight="1">
      <c r="B28" s="934" t="s">
        <v>233</v>
      </c>
      <c r="C28" s="184" t="s">
        <v>245</v>
      </c>
      <c r="D28" s="186" t="s">
        <v>294</v>
      </c>
      <c r="E28" s="186">
        <v>33600000</v>
      </c>
      <c r="F28" s="937">
        <f>SUM(E28:E39)</f>
        <v>167400000</v>
      </c>
    </row>
    <row r="29" spans="2:6">
      <c r="B29" s="935"/>
      <c r="C29" s="184" t="s">
        <v>295</v>
      </c>
      <c r="D29" s="186" t="s">
        <v>296</v>
      </c>
      <c r="E29" s="186">
        <v>31800000</v>
      </c>
      <c r="F29" s="938"/>
    </row>
    <row r="30" spans="2:6">
      <c r="B30" s="935"/>
      <c r="C30" s="184" t="s">
        <v>234</v>
      </c>
      <c r="D30" s="186" t="s">
        <v>297</v>
      </c>
      <c r="E30" s="186">
        <v>33600000</v>
      </c>
      <c r="F30" s="938"/>
    </row>
    <row r="31" spans="2:6">
      <c r="B31" s="935"/>
      <c r="C31" s="184" t="s">
        <v>298</v>
      </c>
      <c r="D31" s="186" t="s">
        <v>299</v>
      </c>
      <c r="E31" s="186">
        <v>25200000</v>
      </c>
      <c r="F31" s="938"/>
    </row>
    <row r="32" spans="2:6">
      <c r="B32" s="935"/>
      <c r="C32" s="184" t="s">
        <v>236</v>
      </c>
      <c r="D32" s="186" t="s">
        <v>300</v>
      </c>
      <c r="E32" s="186">
        <v>18000000</v>
      </c>
      <c r="F32" s="938"/>
    </row>
    <row r="33" spans="2:6">
      <c r="B33" s="935"/>
      <c r="C33" s="184" t="s">
        <v>301</v>
      </c>
      <c r="D33" s="186" t="s">
        <v>302</v>
      </c>
      <c r="E33" s="186">
        <v>25200000</v>
      </c>
      <c r="F33" s="938"/>
    </row>
    <row r="34" spans="2:6" ht="17" thickBot="1">
      <c r="B34" s="935"/>
      <c r="C34" s="193"/>
      <c r="D34" s="194"/>
      <c r="E34" s="186"/>
      <c r="F34" s="938"/>
    </row>
    <row r="35" spans="2:6" ht="17" thickBot="1">
      <c r="B35" s="935"/>
      <c r="C35" s="20"/>
      <c r="D35" s="3"/>
      <c r="E35" s="26"/>
      <c r="F35" s="938"/>
    </row>
    <row r="36" spans="2:6" ht="17" thickBot="1">
      <c r="B36" s="935"/>
      <c r="C36" s="20"/>
      <c r="D36" s="3"/>
      <c r="E36" s="26"/>
      <c r="F36" s="938"/>
    </row>
    <row r="37" spans="2:6" ht="17" thickBot="1">
      <c r="B37" s="935"/>
      <c r="C37" s="20"/>
      <c r="D37" s="3"/>
      <c r="E37" s="26"/>
      <c r="F37" s="938"/>
    </row>
    <row r="38" spans="2:6" ht="17" thickBot="1">
      <c r="B38" s="935"/>
      <c r="C38" s="20"/>
      <c r="D38" s="3"/>
      <c r="E38" s="26"/>
      <c r="F38" s="938"/>
    </row>
    <row r="39" spans="2:6" ht="17" thickBot="1">
      <c r="B39" s="936"/>
      <c r="C39" s="27"/>
      <c r="D39" s="3"/>
      <c r="E39" s="28"/>
      <c r="F39" s="939"/>
    </row>
    <row r="40" spans="2:6" ht="76.5" customHeight="1">
      <c r="B40" s="924" t="s">
        <v>235</v>
      </c>
      <c r="C40" s="184" t="s">
        <v>303</v>
      </c>
      <c r="D40" s="186" t="s">
        <v>304</v>
      </c>
      <c r="E40" s="186">
        <v>30000000</v>
      </c>
      <c r="F40" s="927">
        <f>E40+E41</f>
        <v>58000000</v>
      </c>
    </row>
    <row r="41" spans="2:6" ht="17" thickBot="1">
      <c r="B41" s="925"/>
      <c r="C41" s="184" t="s">
        <v>305</v>
      </c>
      <c r="D41" s="186" t="s">
        <v>306</v>
      </c>
      <c r="E41" s="186">
        <v>28000000</v>
      </c>
      <c r="F41" s="928"/>
    </row>
    <row r="42" spans="2:6" ht="17" thickBot="1">
      <c r="B42" s="925"/>
      <c r="C42" s="30"/>
      <c r="D42" s="3"/>
      <c r="E42" s="31"/>
      <c r="F42" s="928"/>
    </row>
    <row r="43" spans="2:6" ht="17" thickBot="1">
      <c r="B43" s="926"/>
      <c r="C43" s="32"/>
      <c r="D43" s="3"/>
      <c r="E43" s="33"/>
      <c r="F43" s="929"/>
    </row>
    <row r="44" spans="2:6" ht="71" thickBot="1">
      <c r="B44" s="34" t="s">
        <v>99</v>
      </c>
      <c r="C44" s="203" t="s">
        <v>348</v>
      </c>
      <c r="D44" s="202" t="s">
        <v>349</v>
      </c>
      <c r="E44" s="202">
        <v>17400000</v>
      </c>
      <c r="F44" s="202">
        <v>17400000</v>
      </c>
    </row>
    <row r="45" spans="2:6" ht="17" thickBot="1">
      <c r="B45" s="36"/>
      <c r="C45" s="37"/>
      <c r="D45" s="3"/>
      <c r="E45" s="38"/>
      <c r="F45" s="39"/>
    </row>
    <row r="46" spans="2:6" ht="99" thickBot="1">
      <c r="B46" s="40" t="s">
        <v>237</v>
      </c>
      <c r="C46" s="184" t="s">
        <v>307</v>
      </c>
      <c r="D46" s="186" t="s">
        <v>308</v>
      </c>
      <c r="E46" s="186">
        <v>25500000</v>
      </c>
      <c r="F46" s="42">
        <f>E46</f>
        <v>25500000</v>
      </c>
    </row>
    <row r="47" spans="2:6" ht="17" thickBot="1">
      <c r="B47" s="43"/>
      <c r="C47" s="44"/>
      <c r="D47" s="3"/>
      <c r="E47" s="44"/>
      <c r="F47" s="45"/>
    </row>
    <row r="48" spans="2:6" ht="99" thickBot="1">
      <c r="B48" s="1" t="s">
        <v>238</v>
      </c>
      <c r="C48" s="195" t="s">
        <v>309</v>
      </c>
      <c r="D48" s="196" t="s">
        <v>310</v>
      </c>
      <c r="E48" s="196">
        <v>31234000</v>
      </c>
      <c r="F48" s="42">
        <f>E48</f>
        <v>31234000</v>
      </c>
    </row>
    <row r="49" spans="2:6" ht="17" thickBot="1">
      <c r="B49" s="11"/>
      <c r="C49" s="44"/>
      <c r="D49" s="3"/>
      <c r="E49" s="44"/>
      <c r="F49" s="45"/>
    </row>
    <row r="50" spans="2:6" ht="169" thickBot="1">
      <c r="B50" s="46" t="s">
        <v>239</v>
      </c>
      <c r="C50" s="30"/>
      <c r="D50" s="3"/>
      <c r="E50" s="41"/>
      <c r="F50" s="25"/>
    </row>
    <row r="51" spans="2:6" ht="39" customHeight="1">
      <c r="B51" s="942" t="s">
        <v>240</v>
      </c>
      <c r="C51" s="184" t="s">
        <v>311</v>
      </c>
      <c r="D51" s="186" t="s">
        <v>312</v>
      </c>
      <c r="E51" s="186">
        <v>23800000</v>
      </c>
      <c r="F51" s="927">
        <f>SUM(E51:E58)</f>
        <v>104800000</v>
      </c>
    </row>
    <row r="52" spans="2:6">
      <c r="B52" s="943"/>
      <c r="C52" s="184" t="s">
        <v>313</v>
      </c>
      <c r="D52" s="186" t="s">
        <v>314</v>
      </c>
      <c r="E52" s="186">
        <v>16800000</v>
      </c>
      <c r="F52" s="928"/>
    </row>
    <row r="53" spans="2:6">
      <c r="B53" s="943"/>
      <c r="C53" s="184" t="s">
        <v>315</v>
      </c>
      <c r="D53" s="186" t="s">
        <v>316</v>
      </c>
      <c r="E53" s="186">
        <v>15000000</v>
      </c>
      <c r="F53" s="928"/>
    </row>
    <row r="54" spans="2:6">
      <c r="B54" s="943"/>
      <c r="C54" s="184" t="s">
        <v>317</v>
      </c>
      <c r="D54" s="186" t="s">
        <v>318</v>
      </c>
      <c r="E54" s="186">
        <v>20400000</v>
      </c>
      <c r="F54" s="928"/>
    </row>
    <row r="55" spans="2:6">
      <c r="B55" s="943"/>
      <c r="C55" s="184" t="s">
        <v>319</v>
      </c>
      <c r="D55" s="186" t="s">
        <v>320</v>
      </c>
      <c r="E55" s="186">
        <v>13800000</v>
      </c>
      <c r="F55" s="928"/>
    </row>
    <row r="56" spans="2:6" ht="17" thickBot="1">
      <c r="B56" s="943"/>
      <c r="C56" s="184" t="s">
        <v>321</v>
      </c>
      <c r="D56" s="186" t="s">
        <v>322</v>
      </c>
      <c r="E56" s="186">
        <v>15000000</v>
      </c>
      <c r="F56" s="928"/>
    </row>
    <row r="57" spans="2:6" ht="17" thickBot="1">
      <c r="B57" s="943"/>
      <c r="C57" s="30"/>
      <c r="D57" s="3"/>
      <c r="E57" s="50"/>
      <c r="F57" s="928"/>
    </row>
    <row r="58" spans="2:6" ht="17" thickBot="1">
      <c r="B58" s="945"/>
      <c r="C58" s="30"/>
      <c r="D58" s="3"/>
      <c r="E58" s="50"/>
      <c r="F58" s="929"/>
    </row>
    <row r="59" spans="2:6" ht="31.5" customHeight="1" thickBot="1">
      <c r="B59" s="942" t="s">
        <v>241</v>
      </c>
      <c r="C59" s="35" t="s">
        <v>242</v>
      </c>
      <c r="D59" s="3"/>
      <c r="E59" s="51"/>
      <c r="F59" s="42">
        <v>1200000000</v>
      </c>
    </row>
    <row r="60" spans="2:6" ht="31.5" customHeight="1" thickBot="1">
      <c r="B60" s="943"/>
      <c r="C60" s="30"/>
      <c r="D60" s="3"/>
      <c r="E60" s="52"/>
      <c r="F60" s="49"/>
    </row>
    <row r="61" spans="2:6" ht="31.5" customHeight="1" thickBot="1">
      <c r="B61" s="943"/>
      <c r="C61" s="53"/>
      <c r="D61" s="3"/>
      <c r="E61" s="52"/>
      <c r="F61" s="49"/>
    </row>
    <row r="62" spans="2:6" ht="31.5" customHeight="1" thickBot="1">
      <c r="B62" s="943"/>
      <c r="C62" s="53"/>
      <c r="D62" s="3"/>
      <c r="E62" s="53"/>
      <c r="F62" s="49"/>
    </row>
    <row r="63" spans="2:6" ht="31.5" customHeight="1" thickBot="1">
      <c r="B63" s="943"/>
      <c r="C63" s="54"/>
      <c r="D63" s="3"/>
      <c r="E63" s="53"/>
      <c r="F63" s="49"/>
    </row>
    <row r="64" spans="2:6" ht="31.5" customHeight="1" thickBot="1">
      <c r="B64" s="945"/>
      <c r="C64" s="55"/>
      <c r="D64" s="3"/>
      <c r="E64" s="44"/>
      <c r="F64" s="56"/>
    </row>
    <row r="65" spans="2:6" ht="99" thickBot="1">
      <c r="B65" s="57" t="s">
        <v>243</v>
      </c>
      <c r="C65" s="184" t="s">
        <v>323</v>
      </c>
      <c r="D65" s="186" t="s">
        <v>324</v>
      </c>
      <c r="E65" s="186">
        <v>23800000</v>
      </c>
      <c r="F65" s="186">
        <v>23800000</v>
      </c>
    </row>
    <row r="66" spans="2:6" ht="17" thickBot="1">
      <c r="B66" s="43"/>
      <c r="C66" s="44"/>
      <c r="D66" s="3"/>
      <c r="E66" s="59"/>
      <c r="F66" s="60"/>
    </row>
    <row r="67" spans="2:6" ht="71" thickBot="1">
      <c r="B67" s="40" t="s">
        <v>244</v>
      </c>
      <c r="C67" s="184" t="s">
        <v>325</v>
      </c>
      <c r="D67" s="186" t="s">
        <v>326</v>
      </c>
      <c r="E67" s="186">
        <v>21700000</v>
      </c>
      <c r="F67" s="186">
        <v>21700000</v>
      </c>
    </row>
    <row r="68" spans="2:6" ht="17" thickBot="1">
      <c r="B68" s="43"/>
      <c r="C68" s="44"/>
      <c r="D68" s="3"/>
      <c r="E68" s="44"/>
      <c r="F68" s="56"/>
    </row>
    <row r="69" spans="2:6" ht="99" thickBot="1">
      <c r="B69" s="1" t="s">
        <v>119</v>
      </c>
      <c r="C69" s="61"/>
      <c r="D69" s="3"/>
      <c r="E69" s="62"/>
      <c r="F69" s="42"/>
    </row>
    <row r="70" spans="2:6" ht="17" thickBot="1">
      <c r="B70" s="11"/>
      <c r="C70" s="61"/>
      <c r="D70" s="3"/>
      <c r="E70" s="63"/>
      <c r="F70" s="56"/>
    </row>
    <row r="71" spans="2:6" ht="57" thickBot="1">
      <c r="B71" s="11" t="s">
        <v>121</v>
      </c>
      <c r="C71" s="184" t="s">
        <v>327</v>
      </c>
      <c r="D71" s="186" t="s">
        <v>328</v>
      </c>
      <c r="E71" s="186">
        <v>30000000</v>
      </c>
      <c r="F71" s="64">
        <f>E71</f>
        <v>30000000</v>
      </c>
    </row>
    <row r="72" spans="2:6">
      <c r="F72" s="65">
        <f>SUM(F3:F71)</f>
        <v>1968014000</v>
      </c>
    </row>
    <row r="75" spans="2:6" ht="17" thickBot="1">
      <c r="B75" s="66" t="s">
        <v>246</v>
      </c>
    </row>
    <row r="76" spans="2:6" ht="85" thickBot="1">
      <c r="B76" s="1" t="s">
        <v>148</v>
      </c>
      <c r="C76" s="201" t="s">
        <v>350</v>
      </c>
      <c r="D76" s="202" t="s">
        <v>351</v>
      </c>
      <c r="E76" s="202">
        <v>16800000</v>
      </c>
      <c r="F76" s="202">
        <v>16800000</v>
      </c>
    </row>
    <row r="77" spans="2:6" ht="33.75" customHeight="1">
      <c r="B77" s="924" t="s">
        <v>247</v>
      </c>
      <c r="C77" s="186" t="s">
        <v>329</v>
      </c>
      <c r="D77" s="186">
        <v>49000000</v>
      </c>
      <c r="E77" s="186">
        <v>49000000</v>
      </c>
      <c r="F77" s="6">
        <f>E77+E78</f>
        <v>60400000</v>
      </c>
    </row>
    <row r="78" spans="2:6">
      <c r="B78" s="925"/>
      <c r="C78" s="201" t="s">
        <v>352</v>
      </c>
      <c r="D78" s="202" t="s">
        <v>353</v>
      </c>
      <c r="E78" s="202">
        <v>11400000</v>
      </c>
      <c r="F78" s="9"/>
    </row>
    <row r="79" spans="2:6" ht="17" thickBot="1">
      <c r="B79" s="925"/>
      <c r="C79" s="70"/>
      <c r="D79" s="68"/>
      <c r="E79" s="71"/>
      <c r="F79" s="9"/>
    </row>
    <row r="80" spans="2:6" ht="17" thickBot="1">
      <c r="B80" s="925"/>
      <c r="C80" s="70"/>
      <c r="D80" s="68"/>
      <c r="E80" s="71"/>
      <c r="F80" s="9"/>
    </row>
    <row r="81" spans="2:6" ht="17" thickBot="1">
      <c r="B81" s="925"/>
      <c r="C81" s="70"/>
      <c r="D81" s="68"/>
      <c r="E81" s="71"/>
      <c r="F81" s="9"/>
    </row>
    <row r="82" spans="2:6" ht="17" thickBot="1">
      <c r="B82" s="925"/>
      <c r="C82" s="72"/>
      <c r="D82" s="73"/>
      <c r="E82" s="71"/>
      <c r="F82" s="9"/>
    </row>
    <row r="83" spans="2:6" ht="17" thickBot="1">
      <c r="B83" s="925"/>
      <c r="C83" s="74"/>
      <c r="D83" s="75"/>
      <c r="E83" s="69"/>
      <c r="F83" s="9"/>
    </row>
    <row r="84" spans="2:6" ht="17" thickBot="1">
      <c r="B84" s="925"/>
      <c r="C84" s="74"/>
      <c r="D84" s="75"/>
      <c r="E84" s="76"/>
      <c r="F84" s="9"/>
    </row>
    <row r="85" spans="2:6" ht="17" thickBot="1">
      <c r="B85" s="925"/>
      <c r="C85" s="77"/>
      <c r="D85" s="78"/>
      <c r="E85" s="76"/>
      <c r="F85" s="9"/>
    </row>
    <row r="86" spans="2:6">
      <c r="B86" s="925"/>
      <c r="C86" s="53"/>
      <c r="D86" s="79"/>
      <c r="E86" s="80"/>
      <c r="F86" s="9"/>
    </row>
    <row r="87" spans="2:6">
      <c r="B87" s="925"/>
      <c r="C87" s="53"/>
      <c r="D87" s="79"/>
      <c r="E87" s="80"/>
      <c r="F87" s="9"/>
    </row>
    <row r="88" spans="2:6">
      <c r="B88" s="925"/>
      <c r="C88" s="53"/>
      <c r="D88" s="79"/>
      <c r="E88" s="80"/>
      <c r="F88" s="9"/>
    </row>
    <row r="89" spans="2:6">
      <c r="B89" s="925"/>
      <c r="C89" s="53"/>
      <c r="D89" s="79"/>
      <c r="E89" s="80"/>
      <c r="F89" s="9"/>
    </row>
    <row r="90" spans="2:6" ht="17" thickBot="1">
      <c r="B90" s="926"/>
      <c r="C90" s="81"/>
      <c r="D90" s="82"/>
      <c r="E90" s="83"/>
      <c r="F90" s="9"/>
    </row>
    <row r="91" spans="2:6" ht="39.75" customHeight="1">
      <c r="B91" s="942" t="s">
        <v>248</v>
      </c>
      <c r="C91" s="184" t="s">
        <v>330</v>
      </c>
      <c r="D91" s="186" t="s">
        <v>331</v>
      </c>
      <c r="E91" s="186">
        <v>28000000</v>
      </c>
      <c r="F91" s="940">
        <f>SUM(E91:E102)</f>
        <v>105400000</v>
      </c>
    </row>
    <row r="92" spans="2:6">
      <c r="B92" s="943"/>
      <c r="C92" s="184" t="s">
        <v>332</v>
      </c>
      <c r="D92" s="186" t="s">
        <v>333</v>
      </c>
      <c r="E92" s="186">
        <v>33600000</v>
      </c>
      <c r="F92" s="940"/>
    </row>
    <row r="93" spans="2:6">
      <c r="B93" s="943"/>
      <c r="C93" s="204" t="s">
        <v>354</v>
      </c>
      <c r="D93" s="202" t="s">
        <v>355</v>
      </c>
      <c r="E93" s="202">
        <v>27000000</v>
      </c>
      <c r="F93" s="940"/>
    </row>
    <row r="94" spans="2:6">
      <c r="B94" s="943"/>
      <c r="C94" s="204" t="s">
        <v>356</v>
      </c>
      <c r="D94" s="202" t="s">
        <v>357</v>
      </c>
      <c r="E94" s="202">
        <v>16800000</v>
      </c>
      <c r="F94" s="940"/>
    </row>
    <row r="95" spans="2:6">
      <c r="B95" s="943"/>
      <c r="C95" s="53"/>
      <c r="D95" s="85"/>
      <c r="E95" s="53"/>
      <c r="F95" s="940"/>
    </row>
    <row r="96" spans="2:6">
      <c r="B96" s="943"/>
      <c r="C96" s="53"/>
      <c r="D96" s="85"/>
      <c r="E96" s="53"/>
      <c r="F96" s="940"/>
    </row>
    <row r="97" spans="2:6">
      <c r="B97" s="943"/>
      <c r="C97" s="53"/>
      <c r="D97" s="85"/>
      <c r="E97" s="53"/>
      <c r="F97" s="940"/>
    </row>
    <row r="98" spans="2:6">
      <c r="B98" s="943"/>
      <c r="C98" s="53"/>
      <c r="D98" s="85"/>
      <c r="E98" s="53"/>
      <c r="F98" s="940"/>
    </row>
    <row r="99" spans="2:6">
      <c r="B99" s="943"/>
      <c r="C99" s="53"/>
      <c r="D99" s="85"/>
      <c r="E99" s="53"/>
      <c r="F99" s="940"/>
    </row>
    <row r="100" spans="2:6">
      <c r="B100" s="943"/>
      <c r="C100" s="53"/>
      <c r="D100" s="85"/>
      <c r="E100" s="53"/>
      <c r="F100" s="940"/>
    </row>
    <row r="101" spans="2:6">
      <c r="B101" s="943"/>
      <c r="C101" s="53"/>
      <c r="D101" s="85"/>
      <c r="E101" s="53"/>
      <c r="F101" s="940"/>
    </row>
    <row r="102" spans="2:6" ht="17" thickBot="1">
      <c r="B102" s="943"/>
      <c r="C102" s="44"/>
      <c r="D102" s="86"/>
      <c r="E102" s="44"/>
      <c r="F102" s="941"/>
    </row>
    <row r="103" spans="2:6" ht="17" thickBot="1">
      <c r="B103" s="36"/>
      <c r="C103" s="87"/>
      <c r="D103" s="88"/>
      <c r="E103" s="88"/>
      <c r="F103" s="89"/>
    </row>
    <row r="104" spans="2:6" ht="98">
      <c r="B104" s="197" t="s">
        <v>154</v>
      </c>
      <c r="C104" s="184" t="s">
        <v>334</v>
      </c>
      <c r="D104" s="186" t="s">
        <v>335</v>
      </c>
      <c r="E104" s="186">
        <v>22400000</v>
      </c>
      <c r="F104" s="91">
        <f>E104+E105+E106</f>
        <v>72800000</v>
      </c>
    </row>
    <row r="105" spans="2:6">
      <c r="B105" s="7"/>
      <c r="C105" s="184" t="s">
        <v>249</v>
      </c>
      <c r="D105" s="186" t="s">
        <v>336</v>
      </c>
      <c r="E105" s="186">
        <v>33600000</v>
      </c>
      <c r="F105" s="9"/>
    </row>
    <row r="106" spans="2:6">
      <c r="B106" s="7"/>
      <c r="C106" s="201" t="s">
        <v>358</v>
      </c>
      <c r="D106" s="202" t="s">
        <v>359</v>
      </c>
      <c r="E106" s="202">
        <v>16800000</v>
      </c>
      <c r="F106" s="9"/>
    </row>
    <row r="107" spans="2:6" ht="17" thickBot="1">
      <c r="B107" s="43"/>
      <c r="C107" s="67"/>
      <c r="D107" s="50"/>
      <c r="E107" s="90"/>
      <c r="F107" s="92"/>
    </row>
    <row r="108" spans="2:6" ht="140">
      <c r="B108" s="34" t="s">
        <v>160</v>
      </c>
      <c r="C108" s="184" t="s">
        <v>337</v>
      </c>
      <c r="D108" s="186" t="s">
        <v>338</v>
      </c>
      <c r="E108" s="186">
        <v>30000000</v>
      </c>
      <c r="F108" s="10">
        <f>E108+E109</f>
        <v>61500000</v>
      </c>
    </row>
    <row r="109" spans="2:6" ht="17" thickBot="1">
      <c r="B109" s="11"/>
      <c r="C109" s="184" t="s">
        <v>339</v>
      </c>
      <c r="D109" s="186" t="s">
        <v>340</v>
      </c>
      <c r="E109" s="186">
        <v>31500000</v>
      </c>
      <c r="F109" s="93"/>
    </row>
    <row r="110" spans="2:6" ht="70">
      <c r="B110" s="1" t="s">
        <v>250</v>
      </c>
      <c r="C110" s="198" t="s">
        <v>341</v>
      </c>
      <c r="D110" s="199" t="s">
        <v>342</v>
      </c>
      <c r="E110" s="199">
        <v>28000000</v>
      </c>
      <c r="F110" s="94">
        <f>E110</f>
        <v>28000000</v>
      </c>
    </row>
    <row r="111" spans="2:6" ht="17" thickBot="1">
      <c r="B111" s="7"/>
      <c r="C111" s="95"/>
      <c r="D111" s="95"/>
      <c r="E111" s="95"/>
      <c r="F111" s="96"/>
    </row>
    <row r="112" spans="2:6" ht="126">
      <c r="B112" s="40" t="s">
        <v>251</v>
      </c>
      <c r="C112" s="201" t="s">
        <v>360</v>
      </c>
      <c r="D112" s="202" t="s">
        <v>361</v>
      </c>
      <c r="E112" s="202">
        <v>38100000</v>
      </c>
      <c r="F112" s="42">
        <f>E112+E113+E114+E115</f>
        <v>100100000</v>
      </c>
    </row>
    <row r="113" spans="2:7">
      <c r="B113" s="57"/>
      <c r="C113" s="205" t="s">
        <v>362</v>
      </c>
      <c r="D113" s="202" t="s">
        <v>363</v>
      </c>
      <c r="E113" s="202">
        <v>25000000</v>
      </c>
      <c r="F113" s="91"/>
    </row>
    <row r="114" spans="2:7" ht="17" thickBot="1">
      <c r="B114" s="57"/>
      <c r="C114" s="206" t="s">
        <v>364</v>
      </c>
      <c r="D114" s="202" t="s">
        <v>365</v>
      </c>
      <c r="E114" s="202">
        <v>25000000</v>
      </c>
      <c r="F114" s="91"/>
    </row>
    <row r="115" spans="2:7">
      <c r="B115" s="48"/>
      <c r="C115" s="201" t="s">
        <v>366</v>
      </c>
      <c r="D115" s="202" t="s">
        <v>367</v>
      </c>
      <c r="E115" s="202">
        <v>12000000</v>
      </c>
      <c r="F115" s="84"/>
    </row>
    <row r="116" spans="2:7">
      <c r="B116" s="48"/>
      <c r="C116" s="79"/>
      <c r="D116" s="97"/>
      <c r="E116" s="79"/>
      <c r="F116" s="84"/>
    </row>
    <row r="117" spans="2:7">
      <c r="F117" s="98">
        <f>SUM(F76:F112)</f>
        <v>445000000</v>
      </c>
    </row>
    <row r="118" spans="2:7">
      <c r="F118" s="98"/>
    </row>
    <row r="119" spans="2:7">
      <c r="B119" s="66" t="s">
        <v>252</v>
      </c>
    </row>
    <row r="120" spans="2:7" ht="140">
      <c r="B120" s="99" t="s">
        <v>253</v>
      </c>
      <c r="C120" s="207" t="s">
        <v>368</v>
      </c>
      <c r="D120" s="202" t="s">
        <v>369</v>
      </c>
      <c r="E120" s="202">
        <v>27000000</v>
      </c>
      <c r="F120" s="20">
        <f>E120+E121+E122</f>
        <v>61200000</v>
      </c>
    </row>
    <row r="121" spans="2:7">
      <c r="B121" s="99"/>
      <c r="C121" s="207" t="s">
        <v>370</v>
      </c>
      <c r="D121" s="202" t="s">
        <v>371</v>
      </c>
      <c r="E121" s="202">
        <v>19000000</v>
      </c>
      <c r="F121" s="100"/>
    </row>
    <row r="122" spans="2:7">
      <c r="B122" s="99"/>
      <c r="C122" s="207" t="s">
        <v>372</v>
      </c>
      <c r="D122" s="202" t="s">
        <v>373</v>
      </c>
      <c r="E122" s="202">
        <v>15200000</v>
      </c>
      <c r="F122" s="100"/>
    </row>
    <row r="123" spans="2:7" ht="56">
      <c r="B123" s="101" t="s">
        <v>254</v>
      </c>
      <c r="C123" s="30"/>
      <c r="D123" s="68"/>
      <c r="E123" s="58"/>
      <c r="F123" s="20"/>
    </row>
    <row r="124" spans="2:7">
      <c r="F124" s="102">
        <f>SUM(F120:F123)</f>
        <v>61200000</v>
      </c>
      <c r="G124" s="109"/>
    </row>
    <row r="125" spans="2:7">
      <c r="G125" s="109"/>
    </row>
    <row r="126" spans="2:7">
      <c r="G126" s="109"/>
    </row>
    <row r="127" spans="2:7" ht="17" thickBot="1">
      <c r="B127" s="66" t="s">
        <v>255</v>
      </c>
      <c r="G127" s="109"/>
    </row>
    <row r="128" spans="2:7" ht="112">
      <c r="B128" s="34" t="s">
        <v>224</v>
      </c>
      <c r="C128" s="208" t="s">
        <v>374</v>
      </c>
      <c r="D128" s="209" t="s">
        <v>375</v>
      </c>
      <c r="E128" s="209">
        <v>13300000</v>
      </c>
      <c r="F128" s="103">
        <f>E128+E129+E130+E131+E132</f>
        <v>90900000</v>
      </c>
      <c r="G128" s="109"/>
    </row>
    <row r="129" spans="2:7" ht="34">
      <c r="B129" s="24"/>
      <c r="C129" s="210" t="s">
        <v>376</v>
      </c>
      <c r="D129" s="202" t="s">
        <v>377</v>
      </c>
      <c r="E129" s="202">
        <v>16800000</v>
      </c>
      <c r="F129" s="107"/>
      <c r="G129" s="109"/>
    </row>
    <row r="130" spans="2:7">
      <c r="B130" s="24"/>
      <c r="C130" s="207" t="s">
        <v>378</v>
      </c>
      <c r="D130" s="202" t="s">
        <v>379</v>
      </c>
      <c r="E130" s="202">
        <v>15400000</v>
      </c>
      <c r="F130" s="29"/>
      <c r="G130" s="109"/>
    </row>
    <row r="131" spans="2:7">
      <c r="B131" s="24"/>
      <c r="C131" s="207" t="s">
        <v>380</v>
      </c>
      <c r="D131" s="202" t="s">
        <v>381</v>
      </c>
      <c r="E131" s="202">
        <v>25000000</v>
      </c>
      <c r="F131" s="29"/>
      <c r="G131" s="109"/>
    </row>
    <row r="132" spans="2:7">
      <c r="B132" s="24"/>
      <c r="C132" s="207" t="s">
        <v>382</v>
      </c>
      <c r="D132" s="202" t="s">
        <v>383</v>
      </c>
      <c r="E132" s="202">
        <v>20400000</v>
      </c>
      <c r="F132" s="29"/>
      <c r="G132" s="109"/>
    </row>
    <row r="133" spans="2:7">
      <c r="B133" s="24"/>
      <c r="C133" s="105"/>
      <c r="D133" s="104"/>
      <c r="E133" s="106"/>
      <c r="F133" s="29"/>
      <c r="G133" s="109"/>
    </row>
    <row r="134" spans="2:7">
      <c r="B134" s="24"/>
      <c r="C134" s="105"/>
      <c r="D134" s="104"/>
      <c r="E134" s="106"/>
      <c r="F134" s="29"/>
      <c r="G134" s="109"/>
    </row>
    <row r="135" spans="2:7">
      <c r="B135" s="24"/>
      <c r="C135" s="105"/>
      <c r="D135" s="110"/>
      <c r="E135" s="106"/>
      <c r="F135" s="29"/>
      <c r="G135" s="109"/>
    </row>
    <row r="136" spans="2:7">
      <c r="B136" s="24"/>
      <c r="C136" s="111"/>
      <c r="D136" s="111"/>
      <c r="E136" s="108"/>
      <c r="F136" s="29"/>
      <c r="G136" s="109"/>
    </row>
    <row r="137" spans="2:7">
      <c r="B137" s="24"/>
      <c r="C137" s="30"/>
      <c r="D137" s="31"/>
      <c r="E137" s="112"/>
      <c r="F137" s="49"/>
      <c r="G137" s="109"/>
    </row>
    <row r="138" spans="2:7" ht="29" thickBot="1">
      <c r="B138" s="24"/>
      <c r="C138" s="214" t="s">
        <v>396</v>
      </c>
      <c r="D138" s="68" t="s">
        <v>397</v>
      </c>
      <c r="E138" s="202">
        <v>2500000000</v>
      </c>
      <c r="F138" s="202">
        <v>2500000000</v>
      </c>
      <c r="G138" s="109"/>
    </row>
    <row r="139" spans="2:7" ht="36.75" customHeight="1">
      <c r="B139" s="924" t="s">
        <v>256</v>
      </c>
      <c r="C139" s="184" t="s">
        <v>272</v>
      </c>
      <c r="D139" s="185" t="s">
        <v>273</v>
      </c>
      <c r="E139" s="186">
        <v>18900000</v>
      </c>
      <c r="F139" s="927">
        <f>E139+E140</f>
        <v>50400000</v>
      </c>
      <c r="G139" s="119"/>
    </row>
    <row r="140" spans="2:7">
      <c r="B140" s="925"/>
      <c r="C140" s="184" t="s">
        <v>257</v>
      </c>
      <c r="D140" s="185" t="s">
        <v>274</v>
      </c>
      <c r="E140" s="186">
        <v>31500000</v>
      </c>
      <c r="F140" s="928"/>
      <c r="G140" s="119"/>
    </row>
    <row r="141" spans="2:7">
      <c r="B141" s="925"/>
      <c r="C141" s="30"/>
      <c r="D141" s="41"/>
      <c r="E141" s="113"/>
      <c r="F141" s="928"/>
    </row>
    <row r="142" spans="2:7">
      <c r="B142" s="925"/>
      <c r="C142" s="30"/>
      <c r="D142" s="41"/>
      <c r="E142" s="113"/>
      <c r="F142" s="928"/>
    </row>
    <row r="143" spans="2:7">
      <c r="B143" s="925"/>
      <c r="C143" s="47"/>
      <c r="D143" s="41"/>
      <c r="E143" s="41"/>
      <c r="F143" s="928"/>
    </row>
    <row r="144" spans="2:7">
      <c r="B144" s="925"/>
      <c r="C144" s="30"/>
      <c r="D144" s="114"/>
      <c r="E144" s="41"/>
      <c r="F144" s="928"/>
    </row>
    <row r="145" spans="2:6" ht="17" thickBot="1">
      <c r="B145" s="926"/>
      <c r="C145" s="115"/>
      <c r="D145" s="115"/>
      <c r="E145" s="115"/>
      <c r="F145" s="929"/>
    </row>
    <row r="146" spans="2:6" ht="84">
      <c r="B146" s="17" t="s">
        <v>258</v>
      </c>
      <c r="C146" s="211" t="s">
        <v>384</v>
      </c>
      <c r="D146" s="212" t="s">
        <v>385</v>
      </c>
      <c r="E146" s="212">
        <v>15600000</v>
      </c>
      <c r="F146" s="116">
        <f>E146</f>
        <v>15600000</v>
      </c>
    </row>
    <row r="147" spans="2:6">
      <c r="B147" s="117"/>
      <c r="D147" s="50"/>
      <c r="E147" s="50"/>
      <c r="F147" s="118"/>
    </row>
    <row r="148" spans="2:6" ht="70">
      <c r="B148" s="187" t="s">
        <v>222</v>
      </c>
      <c r="C148" s="184" t="s">
        <v>275</v>
      </c>
      <c r="D148" s="186" t="s">
        <v>276</v>
      </c>
      <c r="E148" s="186">
        <v>22800000</v>
      </c>
      <c r="F148" s="188">
        <f>E148+E149+E150+E151+E152+E153</f>
        <v>111200000</v>
      </c>
    </row>
    <row r="149" spans="2:6">
      <c r="B149" s="187"/>
      <c r="C149" s="213" t="s">
        <v>386</v>
      </c>
      <c r="D149" s="212" t="s">
        <v>387</v>
      </c>
      <c r="E149" s="212">
        <v>16800000</v>
      </c>
      <c r="F149" s="189"/>
    </row>
    <row r="150" spans="2:6">
      <c r="B150" s="187"/>
      <c r="C150" s="213" t="s">
        <v>388</v>
      </c>
      <c r="D150" s="212" t="s">
        <v>389</v>
      </c>
      <c r="E150" s="212">
        <v>30600000</v>
      </c>
      <c r="F150" s="189"/>
    </row>
    <row r="151" spans="2:6">
      <c r="B151" s="187"/>
      <c r="C151" s="213" t="s">
        <v>390</v>
      </c>
      <c r="D151" s="212" t="s">
        <v>391</v>
      </c>
      <c r="E151" s="212">
        <v>14500000</v>
      </c>
      <c r="F151" s="189"/>
    </row>
    <row r="152" spans="2:6">
      <c r="B152" s="187"/>
      <c r="C152" s="213" t="s">
        <v>392</v>
      </c>
      <c r="D152" s="212" t="s">
        <v>393</v>
      </c>
      <c r="E152" s="212">
        <v>14500000</v>
      </c>
      <c r="F152" s="189"/>
    </row>
    <row r="153" spans="2:6">
      <c r="B153" s="187"/>
      <c r="C153" s="207" t="s">
        <v>394</v>
      </c>
      <c r="D153" s="202" t="s">
        <v>395</v>
      </c>
      <c r="E153" s="202">
        <v>12000000</v>
      </c>
      <c r="F153" s="189"/>
    </row>
    <row r="154" spans="2:6">
      <c r="F154" s="14">
        <f>F148+F139</f>
        <v>161600000</v>
      </c>
    </row>
  </sheetData>
  <mergeCells count="15">
    <mergeCell ref="B2:F2"/>
    <mergeCell ref="B51:B58"/>
    <mergeCell ref="F51:F58"/>
    <mergeCell ref="B59:B64"/>
    <mergeCell ref="B77:B90"/>
    <mergeCell ref="B139:B145"/>
    <mergeCell ref="F139:F145"/>
    <mergeCell ref="B16:B27"/>
    <mergeCell ref="F16:F27"/>
    <mergeCell ref="B28:B39"/>
    <mergeCell ref="F28:F39"/>
    <mergeCell ref="B40:B43"/>
    <mergeCell ref="F40:F43"/>
    <mergeCell ref="F91:F102"/>
    <mergeCell ref="B91:B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FORTALECIMIENTO - REACTIVACIÓN</vt:lpstr>
      <vt:lpstr>PRODUCCIÓN SOSTENIBLE</vt:lpstr>
      <vt:lpstr>INFRAESTRUCTURA PRODUCTIVA</vt:lpstr>
      <vt:lpstr>RED VIAL TERCIARIA</vt:lpstr>
      <vt:lpstr>RELACION DE CTO X META</vt:lpstr>
      <vt:lpstr>'FORTALECIMIENTO - REACTIVACIÓN'!Área_de_impresión</vt:lpstr>
      <vt:lpstr>'PRODUCCIÓN SOSTENIBLE'!Área_de_impresión</vt:lpstr>
      <vt:lpstr>'FORTALECIMIENTO - REACTIVACIÓN'!Títulos_a_imprimir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Findeter S.A.</dc:creator>
  <cp:lastModifiedBy>CARLOS MAURICIO VARON GUZMAN</cp:lastModifiedBy>
  <dcterms:created xsi:type="dcterms:W3CDTF">2001-08-21T17:31:00Z</dcterms:created>
  <dcterms:modified xsi:type="dcterms:W3CDTF">2024-07-29T15:57:03Z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DFF7E57F3468499C981BEC5DA323CF59_12</vt:lpwstr>
  </property>
  <property fmtid="{D5CDD505-2E9C-101B-9397-08002B2CF9AE}" pid="3" name="KSOProductBuildVer">
    <vt:lpwstr>1033-12.2.0.16909</vt:lpwstr>
  </property>
</Properties>
</file>